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OBRASCI novi - 2013\KNJIŽNICA\OBRASCI\IZVRŠENJE\2024\"/>
    </mc:Choice>
  </mc:AlternateContent>
  <xr:revisionPtr revIDLastSave="0" documentId="13_ncr:1_{84339552-8387-4B29-9E05-DC053EDDFFAB}" xr6:coauthVersionLast="47" xr6:coauthVersionMax="47" xr10:uidLastSave="{00000000-0000-0000-0000-000000000000}"/>
  <bookViews>
    <workbookView xWindow="2310" yWindow="570" windowWidth="14160" windowHeight="12510" firstSheet="5" activeTab="6" xr2:uid="{6846667A-A426-464A-A214-536B2CBEC131}"/>
  </bookViews>
  <sheets>
    <sheet name="SAŽETAK" sheetId="1" r:id="rId1"/>
    <sheet name="RAČUN PRIHODA I RASHODA" sheetId="2" r:id="rId2"/>
    <sheet name="RASHODI I PRIHODI PREMA IZVOR." sheetId="3" r:id="rId3"/>
    <sheet name="RASHODI PREMA FUNKCIJSKOJ KLAS." sheetId="4" r:id="rId4"/>
    <sheet name="RAČUN FINANCIRANJA" sheetId="5" r:id="rId5"/>
    <sheet name="RAČUN FINANCIRANJA PREMA IZVORI" sheetId="6" r:id="rId6"/>
    <sheet name="POSEBNI DIO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3" i="1"/>
  <c r="K14" i="1"/>
  <c r="G26" i="2"/>
  <c r="H26" i="2"/>
  <c r="F53" i="2"/>
  <c r="F52" i="2" s="1"/>
  <c r="G53" i="2"/>
  <c r="G52" i="2" s="1"/>
  <c r="H53" i="2"/>
  <c r="H52" i="2" s="1"/>
  <c r="J43" i="2"/>
  <c r="G46" i="7" l="1"/>
  <c r="H46" i="7" s="1"/>
  <c r="G49" i="7"/>
  <c r="H49" i="7" s="1"/>
  <c r="G54" i="7"/>
  <c r="G53" i="7" s="1"/>
  <c r="H53" i="7" s="1"/>
  <c r="G41" i="7"/>
  <c r="H41" i="7" s="1"/>
  <c r="G44" i="7"/>
  <c r="H44" i="7" s="1"/>
  <c r="G36" i="7"/>
  <c r="H36" i="7" s="1"/>
  <c r="G39" i="7"/>
  <c r="H39" i="7" s="1"/>
  <c r="G27" i="7"/>
  <c r="H27" i="7" s="1"/>
  <c r="G30" i="7"/>
  <c r="H30" i="7" s="1"/>
  <c r="G20" i="7"/>
  <c r="H20" i="7" s="1"/>
  <c r="G12" i="7"/>
  <c r="H12" i="7" s="1"/>
  <c r="G23" i="7"/>
  <c r="H23" i="7" s="1"/>
  <c r="G15" i="7"/>
  <c r="H15" i="7" s="1"/>
  <c r="F7" i="7"/>
  <c r="F10" i="3"/>
  <c r="F5" i="3" s="1"/>
  <c r="I27" i="2"/>
  <c r="I26" i="2" s="1"/>
  <c r="I50" i="2"/>
  <c r="I49" i="2" s="1"/>
  <c r="I47" i="2"/>
  <c r="K47" i="2" s="1"/>
  <c r="I41" i="2"/>
  <c r="F41" i="2"/>
  <c r="I36" i="2"/>
  <c r="H54" i="7"/>
  <c r="H52" i="7"/>
  <c r="H47" i="7"/>
  <c r="H42" i="7"/>
  <c r="H37" i="7"/>
  <c r="H28" i="7"/>
  <c r="H21" i="7"/>
  <c r="H19" i="7"/>
  <c r="H13" i="7"/>
  <c r="E11" i="7"/>
  <c r="G10" i="7"/>
  <c r="E10" i="7"/>
  <c r="G9" i="7"/>
  <c r="E9" i="7"/>
  <c r="G7" i="4"/>
  <c r="F7" i="4"/>
  <c r="E6" i="4"/>
  <c r="D6" i="4"/>
  <c r="C6" i="4"/>
  <c r="C5" i="4" s="1"/>
  <c r="B6" i="4"/>
  <c r="B5" i="4" s="1"/>
  <c r="D5" i="4"/>
  <c r="H18" i="3"/>
  <c r="G18" i="3"/>
  <c r="F17" i="3"/>
  <c r="E17" i="3"/>
  <c r="D17" i="3"/>
  <c r="C17" i="3"/>
  <c r="G17" i="3" s="1"/>
  <c r="F15" i="3"/>
  <c r="F12" i="3" s="1"/>
  <c r="H12" i="3" s="1"/>
  <c r="E15" i="3"/>
  <c r="D15" i="3"/>
  <c r="C15" i="3"/>
  <c r="H14" i="3"/>
  <c r="G14" i="3"/>
  <c r="F13" i="3"/>
  <c r="E13" i="3"/>
  <c r="E12" i="3" s="1"/>
  <c r="D13" i="3"/>
  <c r="D12" i="3" s="1"/>
  <c r="C13" i="3"/>
  <c r="H11" i="3"/>
  <c r="G11" i="3"/>
  <c r="D10" i="3"/>
  <c r="C10" i="3"/>
  <c r="G10" i="3" s="1"/>
  <c r="D8" i="3"/>
  <c r="C8" i="3"/>
  <c r="H7" i="3"/>
  <c r="G7" i="3"/>
  <c r="F6" i="3"/>
  <c r="H6" i="3" s="1"/>
  <c r="E6" i="3"/>
  <c r="E5" i="3" s="1"/>
  <c r="D6" i="3"/>
  <c r="C6" i="3"/>
  <c r="G6" i="3" s="1"/>
  <c r="D5" i="3"/>
  <c r="J58" i="2"/>
  <c r="K57" i="2"/>
  <c r="J57" i="2"/>
  <c r="K54" i="2"/>
  <c r="I53" i="2"/>
  <c r="I52" i="2" s="1"/>
  <c r="J51" i="2"/>
  <c r="F50" i="2"/>
  <c r="F49" i="2" s="1"/>
  <c r="H49" i="2"/>
  <c r="G49" i="2"/>
  <c r="J48" i="2"/>
  <c r="F47" i="2"/>
  <c r="J45" i="2"/>
  <c r="J44" i="2"/>
  <c r="J42" i="2"/>
  <c r="K41" i="2"/>
  <c r="J39" i="2"/>
  <c r="J37" i="2"/>
  <c r="K36" i="2"/>
  <c r="F36" i="2"/>
  <c r="J36" i="2" s="1"/>
  <c r="K34" i="2"/>
  <c r="H33" i="2"/>
  <c r="G33" i="2"/>
  <c r="J32" i="2"/>
  <c r="J30" i="2"/>
  <c r="J28" i="2"/>
  <c r="F27" i="2"/>
  <c r="F26" i="2" s="1"/>
  <c r="K19" i="2"/>
  <c r="J19" i="2"/>
  <c r="K18" i="2"/>
  <c r="J18" i="2"/>
  <c r="I17" i="2"/>
  <c r="I16" i="2" s="1"/>
  <c r="H17" i="2"/>
  <c r="H16" i="2" s="1"/>
  <c r="G17" i="2"/>
  <c r="G16" i="2" s="1"/>
  <c r="F17" i="2"/>
  <c r="F16" i="2" s="1"/>
  <c r="K12" i="2"/>
  <c r="J12" i="2"/>
  <c r="I11" i="2"/>
  <c r="H11" i="2"/>
  <c r="H10" i="2" s="1"/>
  <c r="G11" i="2"/>
  <c r="G10" i="2" s="1"/>
  <c r="F11" i="2"/>
  <c r="F10" i="2" s="1"/>
  <c r="K15" i="1"/>
  <c r="L14" i="1"/>
  <c r="L13" i="1"/>
  <c r="K13" i="1"/>
  <c r="L12" i="1"/>
  <c r="K12" i="1"/>
  <c r="L11" i="1"/>
  <c r="K11" i="1"/>
  <c r="L9" i="1"/>
  <c r="K9" i="1"/>
  <c r="G29" i="7" l="1"/>
  <c r="H29" i="7" s="1"/>
  <c r="G6" i="4"/>
  <c r="H10" i="3"/>
  <c r="H17" i="3"/>
  <c r="J41" i="2"/>
  <c r="C12" i="3"/>
  <c r="G12" i="3" s="1"/>
  <c r="C5" i="3"/>
  <c r="F9" i="2"/>
  <c r="H25" i="2"/>
  <c r="G9" i="2"/>
  <c r="G8" i="2" s="1"/>
  <c r="H9" i="2"/>
  <c r="H8" i="2" s="1"/>
  <c r="G43" i="7"/>
  <c r="H43" i="7" s="1"/>
  <c r="G14" i="7"/>
  <c r="G38" i="7"/>
  <c r="H38" i="7" s="1"/>
  <c r="G48" i="7"/>
  <c r="H48" i="7" s="1"/>
  <c r="G22" i="7"/>
  <c r="H22" i="7" s="1"/>
  <c r="G11" i="7"/>
  <c r="H14" i="7"/>
  <c r="H9" i="7"/>
  <c r="H10" i="7"/>
  <c r="H11" i="7"/>
  <c r="J47" i="2"/>
  <c r="K50" i="2"/>
  <c r="J27" i="2"/>
  <c r="K27" i="2"/>
  <c r="I33" i="2"/>
  <c r="I25" i="2" s="1"/>
  <c r="G25" i="2"/>
  <c r="G24" i="2" s="1"/>
  <c r="K26" i="2"/>
  <c r="H24" i="2"/>
  <c r="F33" i="2"/>
  <c r="J33" i="2" s="1"/>
  <c r="J26" i="2"/>
  <c r="J53" i="2"/>
  <c r="K16" i="2"/>
  <c r="K49" i="2"/>
  <c r="K11" i="2"/>
  <c r="K52" i="2"/>
  <c r="K53" i="2"/>
  <c r="J17" i="2"/>
  <c r="E8" i="7"/>
  <c r="E7" i="7" s="1"/>
  <c r="G8" i="7"/>
  <c r="F6" i="4"/>
  <c r="E5" i="4"/>
  <c r="H13" i="3"/>
  <c r="G13" i="3"/>
  <c r="J49" i="2"/>
  <c r="K17" i="2"/>
  <c r="J16" i="2"/>
  <c r="J11" i="2"/>
  <c r="I10" i="2"/>
  <c r="I9" i="2" s="1"/>
  <c r="J50" i="2"/>
  <c r="K33" i="2" l="1"/>
  <c r="H8" i="7"/>
  <c r="G7" i="7"/>
  <c r="H7" i="7" s="1"/>
  <c r="F8" i="2"/>
  <c r="F25" i="2"/>
  <c r="F24" i="2" s="1"/>
  <c r="J52" i="2"/>
  <c r="G5" i="4"/>
  <c r="F5" i="4"/>
  <c r="H5" i="3"/>
  <c r="G5" i="3"/>
  <c r="J10" i="2"/>
  <c r="K10" i="2"/>
  <c r="J25" i="2"/>
  <c r="K25" i="2"/>
  <c r="I24" i="2"/>
  <c r="K9" i="2" l="1"/>
  <c r="I8" i="2"/>
  <c r="J9" i="2"/>
  <c r="K24" i="2"/>
  <c r="J24" i="2"/>
  <c r="J8" i="2" l="1"/>
  <c r="K8" i="2"/>
</calcChain>
</file>

<file path=xl/sharedStrings.xml><?xml version="1.0" encoding="utf-8"?>
<sst xmlns="http://schemas.openxmlformats.org/spreadsheetml/2006/main" count="262" uniqueCount="154">
  <si>
    <t>I. OPĆI DIO</t>
  </si>
  <si>
    <t>SAŽETAK RAČUNA PRIHODA I RASHODA</t>
  </si>
  <si>
    <t>BROJČANA OZNAKA I NAZIV</t>
  </si>
  <si>
    <t>OSTVARENJE/IZVRŠENJE 
2023.</t>
  </si>
  <si>
    <t>IZVORNI PLAN ILI REBALANS 2024.</t>
  </si>
  <si>
    <t>TEKUĆI PLAN 2024.</t>
  </si>
  <si>
    <t>OSTVARENJE/IZVRŠENJE 
2024.</t>
  </si>
  <si>
    <t>INDEKS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</si>
  <si>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</si>
  <si>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</si>
  <si>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</si>
  <si>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</si>
  <si>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</si>
  <si>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</si>
  <si>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</si>
  <si>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</si>
  <si>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</si>
  <si>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</si>
  <si>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</si>
  <si>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</si>
  <si>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</si>
  <si>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</si>
  <si>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</si>
  <si>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</si>
  <si>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</si>
  <si>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</si>
  <si>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</si>
  <si>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 xml:space="preserve">IZVRŠENJE 
2023. </t>
  </si>
  <si>
    <t>IZVORNI PL./ REBALANS 2024.</t>
  </si>
  <si>
    <t>TEKUĆI PL. 2024.</t>
  </si>
  <si>
    <t xml:space="preserve">IZVRŠENJE 
2024. </t>
  </si>
  <si>
    <t>INDEKS**</t>
  </si>
  <si>
    <t>UKUPNO PRIHODI</t>
  </si>
  <si>
    <t>Prihodi poslovanja</t>
  </si>
  <si>
    <t>Pomoći iz inozemstva i od subjekata unutar općeg proračuna</t>
  </si>
  <si>
    <t>Pomoći od inozemnih vlada</t>
  </si>
  <si>
    <t>Kapitalne pomoći iz državnog proračuna</t>
  </si>
  <si>
    <t>Prihodi iz nadležnog proračuna i od HZZO-a temeljem ugovornih obveza</t>
  </si>
  <si>
    <t>Prihodi iz nadležnog proračuna za financiranje redovne djelatnosti proračunskog korisnika</t>
  </si>
  <si>
    <t>Prihodi iz nadležnog proračuna za financiranje rashoda poslovanja</t>
  </si>
  <si>
    <t>Prihodi iz nadležnog proračuna za financiranje rashoda za nabavu nefinancijske imovine</t>
  </si>
  <si>
    <t>IZVORNI PL/REBALANS 2024.*</t>
  </si>
  <si>
    <t>UKUPNO RASHODI</t>
  </si>
  <si>
    <t>Rashodi poslovanja</t>
  </si>
  <si>
    <t>Rashodi za zaposlene</t>
  </si>
  <si>
    <t>Plaće (Bruto)</t>
  </si>
  <si>
    <t>Plaće za redovan rad</t>
  </si>
  <si>
    <t>Ostali rashodi za zaposlene</t>
  </si>
  <si>
    <t>Diprinosi na plaće</t>
  </si>
  <si>
    <t>Doprinosi za obavezno zdravstveno osiguranje</t>
  </si>
  <si>
    <t>Materijalni rashodi</t>
  </si>
  <si>
    <t>Naknade troškova zaposlenima</t>
  </si>
  <si>
    <t>Službena putovanja</t>
  </si>
  <si>
    <t>Rashodi za materijal i energiju</t>
  </si>
  <si>
    <t>Uredski materijal i ostali materijalni rashodi</t>
  </si>
  <si>
    <t>Energija</t>
  </si>
  <si>
    <t>Rashodi za usluge</t>
  </si>
  <si>
    <t>Usluge telefona, pošte i prijevoza</t>
  </si>
  <si>
    <t>Usluge promidžbe i informiranja</t>
  </si>
  <si>
    <t>Računalne usluge</t>
  </si>
  <si>
    <t>Ostali nespomenutu rashodi poslovanja</t>
  </si>
  <si>
    <t>Pristojbe i naknade</t>
  </si>
  <si>
    <t>Financijski rashodi</t>
  </si>
  <si>
    <t>Ostali financijski rashodi</t>
  </si>
  <si>
    <t>Bankarske usluge i usluge platnog prometa</t>
  </si>
  <si>
    <t>Rashodi za nabavu nefinancijske imovine</t>
  </si>
  <si>
    <t>Rashodi za nabavu proizvedene dugotrajne imovine</t>
  </si>
  <si>
    <t>Postrojenje i oprema</t>
  </si>
  <si>
    <t>Uredska oprema i namještaj</t>
  </si>
  <si>
    <t>Oprema za održavanje i zaštitu</t>
  </si>
  <si>
    <t>Knjige, umjetnička djela, i ostale izložb.vrijednosti</t>
  </si>
  <si>
    <t>Knjige</t>
  </si>
  <si>
    <t>IZVJEŠTAJ O PRIHODIMA I RASHODIMA PREMA IZVORIMA FINANCIRANJA</t>
  </si>
  <si>
    <t xml:space="preserve">OSTVARENJE/IZVRŠENJE 
2023. </t>
  </si>
  <si>
    <t xml:space="preserve">OSTVARENJE/IZVRŠENJE 
2024. </t>
  </si>
  <si>
    <t>UKUPNO PRIMICI</t>
  </si>
  <si>
    <t>1 Opći prihodi i primici</t>
  </si>
  <si>
    <t>11 Opći prihodi i primici</t>
  </si>
  <si>
    <t>3 Vlastiti prihodi</t>
  </si>
  <si>
    <t>31 Vlastiti prihodi</t>
  </si>
  <si>
    <t>5 Pomoći</t>
  </si>
  <si>
    <t>52 Ostale pomoći</t>
  </si>
  <si>
    <t>IZVJEŠTAJ O RASHODIMA PREMA FUNKCIJSKOJ KLASIFIKACIJI</t>
  </si>
  <si>
    <t xml:space="preserve"> IZVRŠENJE 
2023. </t>
  </si>
  <si>
    <t>IZVORNI PLAN ILI REBALANS 2024.*</t>
  </si>
  <si>
    <t>TEKUĆI PLAN 2024.*</t>
  </si>
  <si>
    <t xml:space="preserve"> IZVRŠENJE 
2024. </t>
  </si>
  <si>
    <t>08 Rekreacija, kultura i religija</t>
  </si>
  <si>
    <t xml:space="preserve"> RAČUN FINANCIRANJA</t>
  </si>
  <si>
    <t xml:space="preserve">IZVJEŠTAJ RAČUNA FINANCIRANJA PREMA EKONOMSKOJ KLASIFIKACIJI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</si>
  <si>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</si>
  <si>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</si>
  <si>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</si>
  <si>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</si>
  <si>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</si>
  <si>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</si>
  <si>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</si>
  <si>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</si>
  <si>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</si>
  <si>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 xml:space="preserve">UKUPNO IZDACI </t>
  </si>
  <si>
    <t>II. POSEBNI DIO</t>
  </si>
  <si>
    <t>IZVJEŠTAJ PO PROGRAMSKOJ KLASIFIKACIJI</t>
  </si>
  <si>
    <t>5=4/3*100</t>
  </si>
  <si>
    <t>HRVATSKA KNJIŽNICA I ČITAONICA SALI</t>
  </si>
  <si>
    <t>Opći prihodi i primici</t>
  </si>
  <si>
    <t>Pomoći</t>
  </si>
  <si>
    <t>Program 1000</t>
  </si>
  <si>
    <t>REDOVNA DJELATNOST KNJIŽNICE</t>
  </si>
  <si>
    <t>Aktivnost 100010</t>
  </si>
  <si>
    <t>RASHODI ZA ZAPOSLENE</t>
  </si>
  <si>
    <t>Doprinos za obav.zdravstveno osiguranje</t>
  </si>
  <si>
    <t>Aktivnost 100020</t>
  </si>
  <si>
    <t>RASHODI ZA MATERIJAL I ENERGIJU</t>
  </si>
  <si>
    <t>Aktivnost 100030</t>
  </si>
  <si>
    <t>RASHODI ZA USLUGE</t>
  </si>
  <si>
    <t>Usluge telefona pošte i prijevoza</t>
  </si>
  <si>
    <t>Računaln usluge</t>
  </si>
  <si>
    <t>Aktivnost 100040</t>
  </si>
  <si>
    <t>Aktivnost 100050</t>
  </si>
  <si>
    <t>FINANCIJSKI RASHODI</t>
  </si>
  <si>
    <t>Bankarske usluge i usl. platnog prometa</t>
  </si>
  <si>
    <t>Tekući projekt 100020</t>
  </si>
  <si>
    <t>Hrvatska knjižnica i čitaonica Sali</t>
  </si>
  <si>
    <t>Ravnatelj</t>
  </si>
  <si>
    <t xml:space="preserve">Ante Mihić </t>
  </si>
  <si>
    <t>Sitni inventar i auitogume</t>
  </si>
  <si>
    <t>Usluge tekućeg i investicijskog održavanja</t>
  </si>
  <si>
    <t>Grafičke, tiskarske i usluge kopiranja i uveza</t>
  </si>
  <si>
    <t>Izvor 1. Opći prihodi i primici</t>
  </si>
  <si>
    <t>Izvor 3. Vlastiti prihodi</t>
  </si>
  <si>
    <t>Izvor 11 Opći prihodi i primici</t>
  </si>
  <si>
    <t>Izvor 31 Vlastiti prihodi</t>
  </si>
  <si>
    <t>Izvor 5. Pomoći</t>
  </si>
  <si>
    <t>Izvor 52 Ostale pomoći</t>
  </si>
  <si>
    <t>Glava: 00401</t>
  </si>
  <si>
    <t xml:space="preserve">Razdjel: 004 </t>
  </si>
  <si>
    <t>Služba kulture</t>
  </si>
  <si>
    <t>Izvor 11</t>
  </si>
  <si>
    <t>OSTALI NESPOM.RASHODI POSLOV.</t>
  </si>
  <si>
    <t>NABAVA PROIZVED.DUGOTR. IMOV.</t>
  </si>
  <si>
    <t>Izvor: 52</t>
  </si>
  <si>
    <t>postrojenje i oprema</t>
  </si>
  <si>
    <t>Ostale pomoći</t>
  </si>
  <si>
    <t>sitni inventar</t>
  </si>
  <si>
    <t>uredski materijal</t>
  </si>
  <si>
    <t>Ostale usluge</t>
  </si>
  <si>
    <t>Prihodi od pruženih usluga</t>
  </si>
  <si>
    <t>Prihodi od prodaje proizvoda,roba, te pruženih usluga</t>
  </si>
  <si>
    <t>Prihodi od prodaje proizvoda i robe te pruženih usluga i prihodi od donacija</t>
  </si>
  <si>
    <t>Materijali i sirovine</t>
  </si>
  <si>
    <t>082 Službe kulture</t>
  </si>
  <si>
    <t>Sali, 10. ožujka 2025. godine</t>
  </si>
  <si>
    <r>
      <t xml:space="preserve">Temeljem članka 86. Zakona o proračunu ("Narodne novine" broj 144/21), članka 19. točka 3. Zakona o knjižnicama i knjižničnoj djelatnosti ("Narodne novine" broj 17/19, 98/19 i 114/22) te članka 29., 30., 31. i 32. Statuta Hrvatske knjižnice i čitaonice Sali,  ravnatelj Hrvatske knjižnice i čitaonice Sali </t>
    </r>
    <r>
      <rPr>
        <sz val="11"/>
        <color rgb="FF0000FF"/>
        <rFont val="Calibri"/>
        <family val="2"/>
        <charset val="238"/>
        <scheme val="minor"/>
      </rPr>
      <t>je donio:</t>
    </r>
  </si>
  <si>
    <t>GODIŠNJI IZVJEŠTAJ O IZVRŠENJU FINANCIJSKOG PLANA HRVATSKE KNJIŽNICE I ČITAONICE SALI 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</si>
</sst>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_-* #,##0.0\ _k_n_-;\-* #,##0.0\ _k_n_-;_-* &quot;-&quot;?\ _k_n_-;_-@_-"/>
    <numFmt numFmtId="166" formatCode="#,##0.00_ ;[Red]\-#,##0.00\ 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right"/>
    </xf>
    <xf numFmtId="165" fontId="13" fillId="0" borderId="2" xfId="0" applyNumberFormat="1" applyFont="1" applyBorder="1"/>
    <xf numFmtId="0" fontId="11" fillId="2" borderId="2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right"/>
    </xf>
    <xf numFmtId="0" fontId="11" fillId="2" borderId="2" xfId="0" quotePrefix="1" applyFont="1" applyFill="1" applyBorder="1" applyAlignment="1">
      <alignment horizontal="left" vertical="center"/>
    </xf>
    <xf numFmtId="0" fontId="15" fillId="2" borderId="2" xfId="0" quotePrefix="1" applyFont="1" applyFill="1" applyBorder="1" applyAlignment="1">
      <alignment horizontal="left" vertical="center"/>
    </xf>
    <xf numFmtId="0" fontId="6" fillId="2" borderId="2" xfId="0" quotePrefix="1" applyFont="1" applyFill="1" applyBorder="1" applyAlignment="1">
      <alignment horizontal="left" vertical="center"/>
    </xf>
    <xf numFmtId="0" fontId="11" fillId="2" borderId="0" xfId="0" quotePrefix="1" applyFont="1" applyFill="1" applyAlignment="1">
      <alignment horizontal="left" vertical="center"/>
    </xf>
    <xf numFmtId="0" fontId="15" fillId="2" borderId="0" xfId="0" quotePrefix="1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164" fontId="11" fillId="2" borderId="0" xfId="0" applyNumberFormat="1" applyFont="1" applyFill="1" applyAlignment="1">
      <alignment horizontal="right"/>
    </xf>
    <xf numFmtId="164" fontId="14" fillId="0" borderId="0" xfId="0" applyNumberFormat="1" applyFont="1"/>
    <xf numFmtId="165" fontId="14" fillId="0" borderId="0" xfId="0" applyNumberFormat="1" applyFont="1"/>
    <xf numFmtId="0" fontId="11" fillId="2" borderId="2" xfId="0" quotePrefix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" fillId="0" borderId="0" xfId="0" applyFont="1"/>
    <xf numFmtId="165" fontId="1" fillId="0" borderId="2" xfId="0" applyNumberFormat="1" applyFont="1" applyBorder="1"/>
    <xf numFmtId="165" fontId="0" fillId="0" borderId="2" xfId="0" applyNumberFormat="1" applyBorder="1"/>
    <xf numFmtId="0" fontId="15" fillId="2" borderId="2" xfId="0" quotePrefix="1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wrapText="1" indent="1"/>
    </xf>
    <xf numFmtId="3" fontId="16" fillId="2" borderId="2" xfId="0" applyNumberFormat="1" applyFont="1" applyFill="1" applyBorder="1" applyAlignment="1">
      <alignment horizontal="right"/>
    </xf>
    <xf numFmtId="0" fontId="15" fillId="2" borderId="2" xfId="0" quotePrefix="1" applyFont="1" applyFill="1" applyBorder="1" applyAlignment="1">
      <alignment horizontal="left" vertical="center" wrapText="1"/>
    </xf>
    <xf numFmtId="0" fontId="0" fillId="0" borderId="2" xfId="0" applyBorder="1"/>
    <xf numFmtId="0" fontId="11" fillId="2" borderId="2" xfId="0" applyFont="1" applyFill="1" applyBorder="1" applyAlignment="1">
      <alignment vertical="center" wrapText="1"/>
    </xf>
    <xf numFmtId="3" fontId="16" fillId="2" borderId="2" xfId="0" applyNumberFormat="1" applyFont="1" applyFill="1" applyBorder="1" applyAlignment="1">
      <alignment horizontal="right" wrapText="1"/>
    </xf>
    <xf numFmtId="0" fontId="18" fillId="2" borderId="6" xfId="0" applyFont="1" applyFill="1" applyBorder="1" applyAlignment="1">
      <alignment horizontal="left" vertical="center" wrapText="1"/>
    </xf>
    <xf numFmtId="165" fontId="19" fillId="2" borderId="2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3" fontId="22" fillId="2" borderId="2" xfId="0" applyNumberFormat="1" applyFont="1" applyFill="1" applyBorder="1" applyAlignment="1">
      <alignment horizontal="right"/>
    </xf>
    <xf numFmtId="0" fontId="1" fillId="0" borderId="0" xfId="0" applyFont="1" applyAlignment="1">
      <alignment vertical="top" wrapText="1"/>
    </xf>
    <xf numFmtId="0" fontId="15" fillId="2" borderId="2" xfId="0" quotePrefix="1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3" fontId="24" fillId="2" borderId="2" xfId="0" applyNumberFormat="1" applyFont="1" applyFill="1" applyBorder="1" applyAlignment="1">
      <alignment horizontal="right"/>
    </xf>
    <xf numFmtId="0" fontId="19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3" borderId="4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6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49" fontId="18" fillId="2" borderId="3" xfId="0" applyNumberFormat="1" applyFont="1" applyFill="1" applyBorder="1" applyAlignment="1">
      <alignment horizontal="left" vertical="center" wrapText="1"/>
    </xf>
    <xf numFmtId="49" fontId="18" fillId="2" borderId="4" xfId="0" applyNumberFormat="1" applyFont="1" applyFill="1" applyBorder="1" applyAlignment="1">
      <alignment horizontal="left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165" fontId="25" fillId="0" borderId="2" xfId="0" applyNumberFormat="1" applyFont="1" applyBorder="1"/>
    <xf numFmtId="165" fontId="26" fillId="0" borderId="2" xfId="0" applyNumberFormat="1" applyFont="1" applyBorder="1"/>
    <xf numFmtId="0" fontId="6" fillId="0" borderId="2" xfId="0" quotePrefix="1" applyFont="1" applyBorder="1" applyAlignment="1">
      <alignment horizontal="center" vertical="center" wrapText="1"/>
    </xf>
    <xf numFmtId="0" fontId="27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wrapText="1"/>
    </xf>
    <xf numFmtId="0" fontId="10" fillId="0" borderId="3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wrapText="1"/>
    </xf>
    <xf numFmtId="0" fontId="28" fillId="0" borderId="5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right" vertical="center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0" fontId="6" fillId="3" borderId="3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6" xfId="0" quotePrefix="1" applyFont="1" applyFill="1" applyBorder="1" applyAlignment="1">
      <alignment horizontal="left" wrapText="1"/>
    </xf>
    <xf numFmtId="164" fontId="6" fillId="3" borderId="2" xfId="0" quotePrefix="1" applyNumberFormat="1" applyFont="1" applyFill="1" applyBorder="1" applyAlignment="1">
      <alignment horizontal="left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left" vertical="center" wrapText="1"/>
    </xf>
    <xf numFmtId="0" fontId="0" fillId="0" borderId="0" xfId="0" applyFill="1"/>
    <xf numFmtId="0" fontId="6" fillId="0" borderId="3" xfId="0" quotePrefix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right" wrapText="1"/>
    </xf>
    <xf numFmtId="164" fontId="6" fillId="0" borderId="2" xfId="0" applyNumberFormat="1" applyFont="1" applyFill="1" applyBorder="1" applyAlignment="1">
      <alignment wrapText="1"/>
    </xf>
    <xf numFmtId="165" fontId="6" fillId="0" borderId="2" xfId="0" applyNumberFormat="1" applyFont="1" applyFill="1" applyBorder="1" applyAlignment="1">
      <alignment horizontal="right"/>
    </xf>
    <xf numFmtId="165" fontId="6" fillId="3" borderId="2" xfId="0" applyNumberFormat="1" applyFont="1" applyFill="1" applyBorder="1" applyAlignment="1">
      <alignment horizontal="right"/>
    </xf>
    <xf numFmtId="3" fontId="6" fillId="3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6" fillId="0" borderId="3" xfId="0" quotePrefix="1" applyFont="1" applyFill="1" applyBorder="1" applyAlignment="1">
      <alignment horizontal="left" wrapText="1"/>
    </xf>
    <xf numFmtId="0" fontId="6" fillId="0" borderId="4" xfId="0" quotePrefix="1" applyFont="1" applyFill="1" applyBorder="1" applyAlignment="1">
      <alignment horizontal="left" wrapText="1"/>
    </xf>
    <xf numFmtId="0" fontId="6" fillId="0" borderId="6" xfId="0" quotePrefix="1" applyFont="1" applyFill="1" applyBorder="1" applyAlignment="1">
      <alignment horizontal="left" wrapText="1"/>
    </xf>
    <xf numFmtId="164" fontId="6" fillId="0" borderId="2" xfId="0" quotePrefix="1" applyNumberFormat="1" applyFont="1" applyFill="1" applyBorder="1" applyAlignment="1">
      <alignment horizontal="left" wrapText="1"/>
    </xf>
    <xf numFmtId="164" fontId="6" fillId="0" borderId="2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right"/>
    </xf>
    <xf numFmtId="0" fontId="27" fillId="3" borderId="2" xfId="0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 wrapText="1"/>
    </xf>
    <xf numFmtId="164" fontId="18" fillId="2" borderId="2" xfId="0" applyNumberFormat="1" applyFont="1" applyFill="1" applyBorder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64" fontId="20" fillId="2" borderId="2" xfId="0" applyNumberFormat="1" applyFont="1" applyFill="1" applyBorder="1" applyAlignment="1">
      <alignment horizontal="right"/>
    </xf>
    <xf numFmtId="164" fontId="21" fillId="2" borderId="6" xfId="0" applyNumberFormat="1" applyFont="1" applyFill="1" applyBorder="1" applyAlignment="1">
      <alignment horizontal="right"/>
    </xf>
    <xf numFmtId="164" fontId="21" fillId="2" borderId="2" xfId="0" applyNumberFormat="1" applyFont="1" applyFill="1" applyBorder="1" applyAlignment="1">
      <alignment horizontal="right"/>
    </xf>
    <xf numFmtId="0" fontId="10" fillId="3" borderId="6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right"/>
    </xf>
    <xf numFmtId="164" fontId="14" fillId="0" borderId="2" xfId="0" applyNumberFormat="1" applyFont="1" applyBorder="1"/>
    <xf numFmtId="164" fontId="13" fillId="0" borderId="2" xfId="0" applyNumberFormat="1" applyFont="1" applyBorder="1"/>
    <xf numFmtId="164" fontId="6" fillId="0" borderId="2" xfId="0" applyNumberFormat="1" applyFont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0" fillId="0" borderId="0" xfId="0" applyFont="1"/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4606-F873-439E-BE02-9C4248172BEC}">
  <dimension ref="A2:L28"/>
  <sheetViews>
    <sheetView workbookViewId="0">
      <selection activeCell="D28" sqref="D28"/>
    </sheetView>
  </sheetViews>
  <sheetFormatPr defaultRowHeight="15" x14ac:dyDescent="0.25"/>
  <cols>
    <col min="7" max="8" width="13.28515625" bestFit="1" customWidth="1"/>
    <col min="9" max="9" width="9.28515625" bestFit="1" customWidth="1"/>
    <col min="10" max="10" width="15.140625" bestFit="1" customWidth="1"/>
    <col min="11" max="11" width="9.42578125" bestFit="1" customWidth="1"/>
    <col min="12" max="12" width="9.28515625" bestFit="1" customWidth="1"/>
  </cols>
  <sheetData>
    <row r="2" spans="2:12" s="166" customFormat="1" x14ac:dyDescent="0.25">
      <c r="B2" s="69" t="s">
        <v>152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s="166" customFormat="1" ht="49.5" customHeight="1" x14ac:dyDescent="0.25">
      <c r="B3" s="165" t="s">
        <v>153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2" s="166" customFormat="1" x14ac:dyDescent="0.25">
      <c r="B4" s="165" t="s">
        <v>0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2:12" s="166" customFormat="1" x14ac:dyDescent="0.25">
      <c r="B5" s="72"/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2:12" s="166" customFormat="1" x14ac:dyDescent="0.25">
      <c r="B6" s="167" t="s">
        <v>1</v>
      </c>
      <c r="C6" s="167"/>
      <c r="D6" s="167"/>
      <c r="E6" s="167"/>
      <c r="F6" s="167"/>
      <c r="G6" s="168"/>
      <c r="H6" s="1"/>
      <c r="I6" s="1"/>
      <c r="J6" s="1"/>
      <c r="K6" s="169"/>
      <c r="L6" s="169"/>
    </row>
    <row r="7" spans="2:12" ht="36" x14ac:dyDescent="0.25">
      <c r="B7" s="111" t="s">
        <v>2</v>
      </c>
      <c r="C7" s="111"/>
      <c r="D7" s="111"/>
      <c r="E7" s="111"/>
      <c r="F7" s="111"/>
      <c r="G7" s="112" t="s">
        <v>3</v>
      </c>
      <c r="H7" s="112" t="s">
        <v>4</v>
      </c>
      <c r="I7" s="112" t="s">
        <v>5</v>
      </c>
      <c r="J7" s="112" t="s">
        <v>6</v>
      </c>
      <c r="K7" s="112" t="s">
        <v>7</v>
      </c>
      <c r="L7" s="112" t="s">
        <v>7</v>
      </c>
    </row>
    <row r="8" spans="2:12" x14ac:dyDescent="0.25">
      <c r="B8" s="113">
        <v>1</v>
      </c>
      <c r="C8" s="113"/>
      <c r="D8" s="113"/>
      <c r="E8" s="113"/>
      <c r="F8" s="114"/>
      <c r="G8" s="115">
        <v>2</v>
      </c>
      <c r="H8" s="116">
        <v>3</v>
      </c>
      <c r="I8" s="116">
        <v>4</v>
      </c>
      <c r="J8" s="116">
        <v>5</v>
      </c>
      <c r="K8" s="116" t="s">
        <v>8</v>
      </c>
      <c r="L8" s="116" t="s">
        <v>9</v>
      </c>
    </row>
    <row r="9" spans="2:12" x14ac:dyDescent="0.25">
      <c r="B9" s="59" t="s">
        <v>10</v>
      </c>
      <c r="C9" s="60"/>
      <c r="D9" s="60"/>
      <c r="E9" s="60"/>
      <c r="F9" s="63"/>
      <c r="G9" s="162">
        <v>43009.19</v>
      </c>
      <c r="H9" s="117">
        <v>65000</v>
      </c>
      <c r="I9" s="117"/>
      <c r="J9" s="117">
        <v>37365.32</v>
      </c>
      <c r="K9" s="118">
        <f>SUM(J9/G9)*100</f>
        <v>86.877525477694419</v>
      </c>
      <c r="L9" s="118">
        <f>SUM(J9/H9)*100</f>
        <v>57.485107692307693</v>
      </c>
    </row>
    <row r="10" spans="2:12" x14ac:dyDescent="0.25">
      <c r="B10" s="62" t="s">
        <v>11</v>
      </c>
      <c r="C10" s="63"/>
      <c r="D10" s="63"/>
      <c r="E10" s="63"/>
      <c r="F10" s="63"/>
      <c r="G10" s="162">
        <v>0</v>
      </c>
      <c r="H10" s="117"/>
      <c r="I10" s="117"/>
      <c r="J10" s="117"/>
      <c r="K10" s="118"/>
      <c r="L10" s="118"/>
    </row>
    <row r="11" spans="2:12" x14ac:dyDescent="0.25">
      <c r="B11" s="67" t="s">
        <v>12</v>
      </c>
      <c r="C11" s="64"/>
      <c r="D11" s="64"/>
      <c r="E11" s="64"/>
      <c r="F11" s="68"/>
      <c r="G11" s="163">
        <v>43009.19</v>
      </c>
      <c r="H11" s="119">
        <v>65000</v>
      </c>
      <c r="I11" s="119"/>
      <c r="J11" s="119">
        <v>37365.32</v>
      </c>
      <c r="K11" s="141">
        <f t="shared" ref="K11:K15" si="0">SUM(J11/G11)*100</f>
        <v>86.877525477694419</v>
      </c>
      <c r="L11" s="141">
        <f t="shared" ref="L11:L14" si="1">SUM(J11/H11)*100</f>
        <v>57.485107692307693</v>
      </c>
    </row>
    <row r="12" spans="2:12" x14ac:dyDescent="0.25">
      <c r="B12" s="61" t="s">
        <v>13</v>
      </c>
      <c r="C12" s="60"/>
      <c r="D12" s="60"/>
      <c r="E12" s="60"/>
      <c r="F12" s="60"/>
      <c r="G12" s="164">
        <v>37247.040000000001</v>
      </c>
      <c r="H12" s="117">
        <v>55000</v>
      </c>
      <c r="I12" s="117"/>
      <c r="J12" s="117">
        <v>34741.58</v>
      </c>
      <c r="K12" s="118">
        <f t="shared" si="0"/>
        <v>93.27339836937378</v>
      </c>
      <c r="L12" s="118">
        <f t="shared" si="1"/>
        <v>63.166509090909095</v>
      </c>
    </row>
    <row r="13" spans="2:12" x14ac:dyDescent="0.25">
      <c r="B13" s="62" t="s">
        <v>14</v>
      </c>
      <c r="C13" s="63"/>
      <c r="D13" s="63"/>
      <c r="E13" s="63"/>
      <c r="F13" s="63"/>
      <c r="G13" s="162">
        <v>4526.6000000000004</v>
      </c>
      <c r="H13" s="117">
        <v>10000</v>
      </c>
      <c r="I13" s="117"/>
      <c r="J13" s="117">
        <v>4234.53</v>
      </c>
      <c r="K13" s="118">
        <f>SUM(J13/G13)*100</f>
        <v>93.547695842354074</v>
      </c>
      <c r="L13" s="118">
        <f t="shared" si="1"/>
        <v>42.345299999999995</v>
      </c>
    </row>
    <row r="14" spans="2:12" x14ac:dyDescent="0.25">
      <c r="B14" s="3" t="s">
        <v>15</v>
      </c>
      <c r="C14" s="2"/>
      <c r="D14" s="2"/>
      <c r="E14" s="2"/>
      <c r="F14" s="2"/>
      <c r="G14" s="163">
        <v>41773.64</v>
      </c>
      <c r="H14" s="119">
        <v>65000</v>
      </c>
      <c r="I14" s="119"/>
      <c r="J14" s="119">
        <v>38976.11</v>
      </c>
      <c r="K14" s="141">
        <f>SUM(J14/G14)*100</f>
        <v>93.303121298503072</v>
      </c>
      <c r="L14" s="141">
        <f t="shared" si="1"/>
        <v>59.96324615384615</v>
      </c>
    </row>
    <row r="15" spans="2:12" s="135" customFormat="1" x14ac:dyDescent="0.25">
      <c r="B15" s="136" t="s">
        <v>16</v>
      </c>
      <c r="C15" s="137"/>
      <c r="D15" s="137"/>
      <c r="E15" s="137"/>
      <c r="F15" s="137"/>
      <c r="G15" s="148">
        <v>1235.55</v>
      </c>
      <c r="H15" s="138">
        <v>0</v>
      </c>
      <c r="I15" s="138"/>
      <c r="J15" s="139">
        <v>-1610.79</v>
      </c>
      <c r="K15" s="140">
        <f t="shared" si="0"/>
        <v>-130.37028044190845</v>
      </c>
      <c r="L15" s="140"/>
    </row>
    <row r="16" spans="2:12" ht="18" x14ac:dyDescent="0.25"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ht="18" x14ac:dyDescent="0.25">
      <c r="B17" s="65" t="s">
        <v>17</v>
      </c>
      <c r="C17" s="65"/>
      <c r="D17" s="65"/>
      <c r="E17" s="65"/>
      <c r="F17" s="65"/>
      <c r="G17" s="122"/>
      <c r="H17" s="123"/>
      <c r="I17" s="123"/>
      <c r="J17" s="123"/>
      <c r="K17" s="124"/>
      <c r="L17" s="124"/>
    </row>
    <row r="18" spans="1:12" ht="36" x14ac:dyDescent="0.25">
      <c r="B18" s="111" t="s">
        <v>2</v>
      </c>
      <c r="C18" s="111"/>
      <c r="D18" s="111"/>
      <c r="E18" s="111"/>
      <c r="F18" s="111"/>
      <c r="G18" s="112" t="s">
        <v>3</v>
      </c>
      <c r="H18" s="112" t="s">
        <v>4</v>
      </c>
      <c r="I18" s="112" t="s">
        <v>5</v>
      </c>
      <c r="J18" s="112" t="s">
        <v>6</v>
      </c>
      <c r="K18" s="112" t="s">
        <v>7</v>
      </c>
      <c r="L18" s="112" t="s">
        <v>7</v>
      </c>
    </row>
    <row r="19" spans="1:12" x14ac:dyDescent="0.25">
      <c r="B19" s="125">
        <v>1</v>
      </c>
      <c r="C19" s="126"/>
      <c r="D19" s="126"/>
      <c r="E19" s="126"/>
      <c r="F19" s="126"/>
      <c r="G19" s="127">
        <v>2</v>
      </c>
      <c r="H19" s="116">
        <v>3</v>
      </c>
      <c r="I19" s="116">
        <v>4</v>
      </c>
      <c r="J19" s="116">
        <v>5</v>
      </c>
      <c r="K19" s="116" t="s">
        <v>8</v>
      </c>
      <c r="L19" s="116" t="s">
        <v>9</v>
      </c>
    </row>
    <row r="20" spans="1:12" ht="27" customHeight="1" x14ac:dyDescent="0.25">
      <c r="B20" s="59" t="s">
        <v>18</v>
      </c>
      <c r="C20" s="66"/>
      <c r="D20" s="66"/>
      <c r="E20" s="66"/>
      <c r="F20" s="66"/>
      <c r="G20" s="4"/>
      <c r="H20" s="117"/>
      <c r="I20" s="117"/>
      <c r="J20" s="117"/>
      <c r="K20" s="128"/>
      <c r="L20" s="128"/>
    </row>
    <row r="21" spans="1:12" ht="30.75" customHeight="1" x14ac:dyDescent="0.25">
      <c r="B21" s="59" t="s">
        <v>19</v>
      </c>
      <c r="C21" s="60"/>
      <c r="D21" s="60"/>
      <c r="E21" s="60"/>
      <c r="F21" s="60"/>
      <c r="G21" s="164"/>
      <c r="H21" s="117"/>
      <c r="I21" s="117"/>
      <c r="J21" s="117"/>
      <c r="K21" s="128"/>
      <c r="L21" s="128"/>
    </row>
    <row r="22" spans="1:12" x14ac:dyDescent="0.25">
      <c r="B22" s="129" t="s">
        <v>20</v>
      </c>
      <c r="C22" s="130"/>
      <c r="D22" s="130"/>
      <c r="E22" s="130"/>
      <c r="F22" s="131"/>
      <c r="G22" s="132"/>
      <c r="H22" s="133"/>
      <c r="I22" s="133"/>
      <c r="J22" s="133"/>
      <c r="K22" s="7"/>
      <c r="L22" s="7"/>
    </row>
    <row r="23" spans="1:12" x14ac:dyDescent="0.25">
      <c r="B23" s="59" t="s">
        <v>21</v>
      </c>
      <c r="C23" s="60"/>
      <c r="D23" s="60"/>
      <c r="E23" s="60"/>
      <c r="F23" s="60"/>
      <c r="G23" s="164">
        <v>-1747.34</v>
      </c>
      <c r="H23" s="117"/>
      <c r="I23" s="117"/>
      <c r="J23" s="117">
        <v>-511.79</v>
      </c>
      <c r="K23" s="128">
        <f>SUM(J23/G23)*100</f>
        <v>29.289663145123445</v>
      </c>
      <c r="L23" s="128"/>
    </row>
    <row r="24" spans="1:12" x14ac:dyDescent="0.25">
      <c r="B24" s="59" t="s">
        <v>22</v>
      </c>
      <c r="C24" s="60"/>
      <c r="D24" s="60"/>
      <c r="E24" s="60"/>
      <c r="F24" s="60"/>
      <c r="G24" s="164"/>
      <c r="H24" s="117"/>
      <c r="I24" s="117"/>
      <c r="J24" s="117"/>
      <c r="K24" s="128"/>
      <c r="L24" s="128"/>
    </row>
    <row r="25" spans="1:12" s="135" customFormat="1" x14ac:dyDescent="0.25">
      <c r="A25" s="143"/>
      <c r="B25" s="144" t="s">
        <v>23</v>
      </c>
      <c r="C25" s="145"/>
      <c r="D25" s="145"/>
      <c r="E25" s="145"/>
      <c r="F25" s="146"/>
      <c r="G25" s="147"/>
      <c r="H25" s="148"/>
      <c r="I25" s="148"/>
      <c r="J25" s="148"/>
      <c r="K25" s="149"/>
      <c r="L25" s="149"/>
    </row>
    <row r="26" spans="1:12" x14ac:dyDescent="0.25">
      <c r="B26" s="134" t="s">
        <v>24</v>
      </c>
      <c r="C26" s="134"/>
      <c r="D26" s="134"/>
      <c r="E26" s="134"/>
      <c r="F26" s="134"/>
      <c r="G26" s="120">
        <v>-511.79</v>
      </c>
      <c r="H26" s="119"/>
      <c r="I26" s="119"/>
      <c r="J26" s="119">
        <v>-2122.58</v>
      </c>
      <c r="K26" s="142">
        <f t="shared" ref="K26" si="2">SUM(J26/G26)*100</f>
        <v>414.7365130229195</v>
      </c>
      <c r="L26" s="142"/>
    </row>
    <row r="28" spans="1:12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</sheetData>
  <mergeCells count="24">
    <mergeCell ref="B11:F11"/>
    <mergeCell ref="B2:L2"/>
    <mergeCell ref="B3:L3"/>
    <mergeCell ref="B4:L4"/>
    <mergeCell ref="B5:L5"/>
    <mergeCell ref="B6:F6"/>
    <mergeCell ref="B7:F7"/>
    <mergeCell ref="B8:F8"/>
    <mergeCell ref="B9:F9"/>
    <mergeCell ref="B10:F10"/>
    <mergeCell ref="B24:F24"/>
    <mergeCell ref="B12:F12"/>
    <mergeCell ref="B13:F13"/>
    <mergeCell ref="B15:F15"/>
    <mergeCell ref="B16:L16"/>
    <mergeCell ref="B17:F17"/>
    <mergeCell ref="B18:F18"/>
    <mergeCell ref="B19:F19"/>
    <mergeCell ref="B20:F20"/>
    <mergeCell ref="B21:F21"/>
    <mergeCell ref="B22:F22"/>
    <mergeCell ref="B23:F23"/>
    <mergeCell ref="B25:F25"/>
    <mergeCell ref="B26:F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45FD-28AD-4979-99F5-6EB87B8B21E5}">
  <dimension ref="A1:K58"/>
  <sheetViews>
    <sheetView workbookViewId="0">
      <selection activeCell="A6" sqref="A6:K6"/>
    </sheetView>
  </sheetViews>
  <sheetFormatPr defaultRowHeight="15" x14ac:dyDescent="0.25"/>
  <cols>
    <col min="1" max="1" width="2.85546875" customWidth="1"/>
    <col min="2" max="2" width="3" bestFit="1" customWidth="1"/>
    <col min="3" max="3" width="4.5703125" bestFit="1" customWidth="1"/>
    <col min="4" max="4" width="5.5703125" bestFit="1" customWidth="1"/>
    <col min="5" max="5" width="43.85546875" bestFit="1" customWidth="1"/>
    <col min="6" max="7" width="13.140625" bestFit="1" customWidth="1"/>
    <col min="9" max="9" width="13.28515625" bestFit="1" customWidth="1"/>
  </cols>
  <sheetData>
    <row r="1" spans="1:11" ht="18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5.75" x14ac:dyDescent="0.25">
      <c r="A3" s="70" t="s">
        <v>25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15.75" x14ac:dyDescent="0.25">
      <c r="A5" s="70" t="s">
        <v>26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38.25" x14ac:dyDescent="0.25">
      <c r="A6" s="76" t="s">
        <v>2</v>
      </c>
      <c r="B6" s="77"/>
      <c r="C6" s="77"/>
      <c r="D6" s="77"/>
      <c r="E6" s="78"/>
      <c r="F6" s="7" t="s">
        <v>27</v>
      </c>
      <c r="G6" s="7" t="s">
        <v>28</v>
      </c>
      <c r="H6" s="7" t="s">
        <v>29</v>
      </c>
      <c r="I6" s="7" t="s">
        <v>30</v>
      </c>
      <c r="J6" s="7" t="s">
        <v>7</v>
      </c>
      <c r="K6" s="7" t="s">
        <v>31</v>
      </c>
    </row>
    <row r="7" spans="1:11" x14ac:dyDescent="0.25">
      <c r="A7" s="73">
        <v>1</v>
      </c>
      <c r="B7" s="74"/>
      <c r="C7" s="74"/>
      <c r="D7" s="74"/>
      <c r="E7" s="75"/>
      <c r="F7" s="9">
        <v>2</v>
      </c>
      <c r="G7" s="9">
        <v>3</v>
      </c>
      <c r="H7" s="9">
        <v>4</v>
      </c>
      <c r="I7" s="9">
        <v>5</v>
      </c>
      <c r="J7" s="9" t="s">
        <v>8</v>
      </c>
      <c r="K7" s="9" t="s">
        <v>9</v>
      </c>
    </row>
    <row r="8" spans="1:11" x14ac:dyDescent="0.25">
      <c r="A8" s="10"/>
      <c r="B8" s="10"/>
      <c r="C8" s="10"/>
      <c r="D8" s="10"/>
      <c r="E8" s="10" t="s">
        <v>32</v>
      </c>
      <c r="F8" s="11">
        <f>SUM(F9)</f>
        <v>43009.189999999995</v>
      </c>
      <c r="G8" s="11">
        <f>SUM(G9)</f>
        <v>65000</v>
      </c>
      <c r="H8" s="11">
        <f t="shared" ref="H8:I8" si="0">SUM(H9)</f>
        <v>0</v>
      </c>
      <c r="I8" s="11">
        <f t="shared" si="0"/>
        <v>37365.32</v>
      </c>
      <c r="J8" s="12">
        <f>SUM(I8/F8)*100</f>
        <v>86.877525477694434</v>
      </c>
      <c r="K8" s="12">
        <f>SUM(I8/G8)*100</f>
        <v>57.485107692307693</v>
      </c>
    </row>
    <row r="9" spans="1:11" x14ac:dyDescent="0.25">
      <c r="A9" s="10">
        <v>6</v>
      </c>
      <c r="B9" s="10"/>
      <c r="C9" s="10"/>
      <c r="D9" s="10"/>
      <c r="E9" s="10" t="s">
        <v>33</v>
      </c>
      <c r="F9" s="11">
        <f>SUM(F10+F13+F16)</f>
        <v>43009.189999999995</v>
      </c>
      <c r="G9" s="11">
        <f t="shared" ref="G9:H9" si="1">SUM(G10+G16)</f>
        <v>65000</v>
      </c>
      <c r="H9" s="11">
        <f t="shared" si="1"/>
        <v>0</v>
      </c>
      <c r="I9" s="11">
        <f>SUM(I10+I16)</f>
        <v>37365.32</v>
      </c>
      <c r="J9" s="12">
        <f t="shared" ref="J9:J19" si="2">SUM(I9/F9)*100</f>
        <v>86.877525477694434</v>
      </c>
      <c r="K9" s="12">
        <f t="shared" ref="K9:K19" si="3">SUM(I9/G9)*100</f>
        <v>57.485107692307693</v>
      </c>
    </row>
    <row r="10" spans="1:11" ht="25.5" x14ac:dyDescent="0.25">
      <c r="A10" s="10"/>
      <c r="B10" s="13">
        <v>63</v>
      </c>
      <c r="C10" s="13"/>
      <c r="D10" s="13"/>
      <c r="E10" s="13" t="s">
        <v>34</v>
      </c>
      <c r="F10" s="14">
        <f>SUM(F11)</f>
        <v>3654.46</v>
      </c>
      <c r="G10" s="14">
        <f>SUM(G11)</f>
        <v>3700</v>
      </c>
      <c r="H10" s="14">
        <f t="shared" ref="H10:I10" si="4">SUM(H11)</f>
        <v>0</v>
      </c>
      <c r="I10" s="14">
        <f t="shared" si="4"/>
        <v>2700</v>
      </c>
      <c r="J10" s="12">
        <f t="shared" si="2"/>
        <v>73.88232461157051</v>
      </c>
      <c r="K10" s="12">
        <f t="shared" si="3"/>
        <v>72.972972972972968</v>
      </c>
    </row>
    <row r="11" spans="1:11" x14ac:dyDescent="0.25">
      <c r="A11" s="15"/>
      <c r="B11" s="15"/>
      <c r="C11" s="15">
        <v>631</v>
      </c>
      <c r="D11" s="15"/>
      <c r="E11" s="15" t="s">
        <v>35</v>
      </c>
      <c r="F11" s="14">
        <f>SUM(F12:F12)</f>
        <v>3654.46</v>
      </c>
      <c r="G11" s="14">
        <f>SUM(G12:G12)</f>
        <v>3700</v>
      </c>
      <c r="H11" s="14">
        <f>SUM(H12:H12)</f>
        <v>0</v>
      </c>
      <c r="I11" s="14">
        <f>SUM(I12:I12)</f>
        <v>2700</v>
      </c>
      <c r="J11" s="12">
        <f t="shared" si="2"/>
        <v>73.88232461157051</v>
      </c>
      <c r="K11" s="12">
        <f t="shared" si="3"/>
        <v>72.972972972972968</v>
      </c>
    </row>
    <row r="12" spans="1:11" x14ac:dyDescent="0.25">
      <c r="A12" s="15"/>
      <c r="B12" s="15"/>
      <c r="C12" s="15"/>
      <c r="D12" s="15">
        <v>6332</v>
      </c>
      <c r="E12" s="15" t="s">
        <v>36</v>
      </c>
      <c r="F12" s="14">
        <v>3654.46</v>
      </c>
      <c r="G12" s="14">
        <v>3700</v>
      </c>
      <c r="H12" s="14"/>
      <c r="I12" s="160">
        <v>2700</v>
      </c>
      <c r="J12" s="12">
        <f t="shared" si="2"/>
        <v>73.88232461157051</v>
      </c>
      <c r="K12" s="12">
        <f t="shared" si="3"/>
        <v>72.972972972972968</v>
      </c>
    </row>
    <row r="13" spans="1:11" ht="25.5" x14ac:dyDescent="0.25">
      <c r="A13" s="15"/>
      <c r="B13" s="15">
        <v>66</v>
      </c>
      <c r="C13" s="15"/>
      <c r="D13" s="15"/>
      <c r="E13" s="24" t="s">
        <v>148</v>
      </c>
      <c r="F13" s="14">
        <v>364</v>
      </c>
      <c r="G13" s="14"/>
      <c r="H13" s="14"/>
      <c r="I13" s="160"/>
      <c r="J13" s="12"/>
      <c r="K13" s="12"/>
    </row>
    <row r="14" spans="1:11" x14ac:dyDescent="0.25">
      <c r="A14" s="15"/>
      <c r="B14" s="15"/>
      <c r="C14" s="15">
        <v>661</v>
      </c>
      <c r="D14" s="15"/>
      <c r="E14" s="15" t="s">
        <v>147</v>
      </c>
      <c r="F14" s="14">
        <v>364</v>
      </c>
      <c r="G14" s="14"/>
      <c r="H14" s="14"/>
      <c r="I14" s="160"/>
      <c r="J14" s="12"/>
      <c r="K14" s="12"/>
    </row>
    <row r="15" spans="1:11" x14ac:dyDescent="0.25">
      <c r="A15" s="15"/>
      <c r="B15" s="15"/>
      <c r="C15" s="15"/>
      <c r="D15" s="15">
        <v>6615</v>
      </c>
      <c r="E15" s="15" t="s">
        <v>146</v>
      </c>
      <c r="F15" s="14">
        <v>364</v>
      </c>
      <c r="G15" s="14"/>
      <c r="H15" s="14"/>
      <c r="I15" s="160"/>
      <c r="J15" s="12"/>
      <c r="K15" s="12"/>
    </row>
    <row r="16" spans="1:11" ht="25.5" x14ac:dyDescent="0.25">
      <c r="A16" s="15"/>
      <c r="B16" s="15">
        <v>67</v>
      </c>
      <c r="C16" s="16"/>
      <c r="D16" s="16"/>
      <c r="E16" s="13" t="s">
        <v>37</v>
      </c>
      <c r="F16" s="14">
        <f>SUM(F17)</f>
        <v>38990.729999999996</v>
      </c>
      <c r="G16" s="14">
        <f>SUM(G17)</f>
        <v>61300</v>
      </c>
      <c r="H16" s="14">
        <f t="shared" ref="H16:I16" si="5">SUM(H17)</f>
        <v>0</v>
      </c>
      <c r="I16" s="14">
        <f t="shared" si="5"/>
        <v>34665.32</v>
      </c>
      <c r="J16" s="12">
        <f t="shared" si="2"/>
        <v>88.906568304825285</v>
      </c>
      <c r="K16" s="12">
        <f t="shared" si="3"/>
        <v>56.550277324632944</v>
      </c>
    </row>
    <row r="17" spans="1:11" ht="25.5" x14ac:dyDescent="0.25">
      <c r="A17" s="15"/>
      <c r="B17" s="15"/>
      <c r="C17" s="16">
        <v>671</v>
      </c>
      <c r="D17" s="16"/>
      <c r="E17" s="13" t="s">
        <v>38</v>
      </c>
      <c r="F17" s="14">
        <f>SUM(F18:F19)</f>
        <v>38990.729999999996</v>
      </c>
      <c r="G17" s="14">
        <f>SUM(G18:G19)</f>
        <v>61300</v>
      </c>
      <c r="H17" s="14">
        <f t="shared" ref="H17:I17" si="6">SUM(H18:H19)</f>
        <v>0</v>
      </c>
      <c r="I17" s="14">
        <f t="shared" si="6"/>
        <v>34665.32</v>
      </c>
      <c r="J17" s="12">
        <f t="shared" si="2"/>
        <v>88.906568304825285</v>
      </c>
      <c r="K17" s="12">
        <f t="shared" si="3"/>
        <v>56.550277324632944</v>
      </c>
    </row>
    <row r="18" spans="1:11" ht="25.5" x14ac:dyDescent="0.25">
      <c r="A18" s="15"/>
      <c r="B18" s="15"/>
      <c r="C18" s="16"/>
      <c r="D18" s="16">
        <v>6711</v>
      </c>
      <c r="E18" s="13" t="s">
        <v>39</v>
      </c>
      <c r="F18" s="14">
        <v>38118.589999999997</v>
      </c>
      <c r="G18" s="14">
        <v>55000</v>
      </c>
      <c r="H18" s="14"/>
      <c r="I18" s="160">
        <v>33130.79</v>
      </c>
      <c r="J18" s="12">
        <f t="shared" si="2"/>
        <v>86.915045913293227</v>
      </c>
      <c r="K18" s="12">
        <f t="shared" si="3"/>
        <v>60.2378</v>
      </c>
    </row>
    <row r="19" spans="1:11" ht="25.5" x14ac:dyDescent="0.25">
      <c r="A19" s="15"/>
      <c r="B19" s="15"/>
      <c r="C19" s="16"/>
      <c r="D19" s="16">
        <v>6712</v>
      </c>
      <c r="E19" s="13" t="s">
        <v>40</v>
      </c>
      <c r="F19" s="14">
        <v>872.14</v>
      </c>
      <c r="G19" s="14">
        <v>6300</v>
      </c>
      <c r="H19" s="14"/>
      <c r="I19" s="160">
        <v>1534.53</v>
      </c>
      <c r="J19" s="109">
        <f t="shared" si="2"/>
        <v>175.94996216203819</v>
      </c>
      <c r="K19" s="12">
        <f t="shared" si="3"/>
        <v>24.357619047619046</v>
      </c>
    </row>
    <row r="20" spans="1:11" x14ac:dyDescent="0.25">
      <c r="A20" s="18"/>
      <c r="B20" s="18"/>
      <c r="C20" s="19"/>
      <c r="D20" s="19"/>
      <c r="E20" s="20"/>
      <c r="F20" s="21"/>
      <c r="G20" s="21"/>
      <c r="H20" s="21"/>
      <c r="I20" s="22"/>
      <c r="J20" s="23"/>
      <c r="K20" s="23"/>
    </row>
    <row r="21" spans="1:11" ht="18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1" ht="38.25" x14ac:dyDescent="0.25">
      <c r="A22" s="76" t="s">
        <v>2</v>
      </c>
      <c r="B22" s="77"/>
      <c r="C22" s="77"/>
      <c r="D22" s="77"/>
      <c r="E22" s="78"/>
      <c r="F22" s="7" t="s">
        <v>27</v>
      </c>
      <c r="G22" s="7" t="s">
        <v>41</v>
      </c>
      <c r="H22" s="7" t="s">
        <v>29</v>
      </c>
      <c r="I22" s="7" t="s">
        <v>30</v>
      </c>
      <c r="J22" s="7" t="s">
        <v>7</v>
      </c>
      <c r="K22" s="7" t="s">
        <v>31</v>
      </c>
    </row>
    <row r="23" spans="1:11" x14ac:dyDescent="0.25">
      <c r="A23" s="73">
        <v>1</v>
      </c>
      <c r="B23" s="74"/>
      <c r="C23" s="74"/>
      <c r="D23" s="74"/>
      <c r="E23" s="75"/>
      <c r="F23" s="9">
        <v>2</v>
      </c>
      <c r="G23" s="9">
        <v>3</v>
      </c>
      <c r="H23" s="9">
        <v>4</v>
      </c>
      <c r="I23" s="9">
        <v>5</v>
      </c>
      <c r="J23" s="9" t="s">
        <v>8</v>
      </c>
      <c r="K23" s="9" t="s">
        <v>9</v>
      </c>
    </row>
    <row r="24" spans="1:11" x14ac:dyDescent="0.25">
      <c r="A24" s="10"/>
      <c r="B24" s="10"/>
      <c r="C24" s="10"/>
      <c r="D24" s="10"/>
      <c r="E24" s="10" t="s">
        <v>42</v>
      </c>
      <c r="F24" s="11">
        <f>SUM(F25+F52)</f>
        <v>41773.64</v>
      </c>
      <c r="G24" s="11">
        <f>SUM(G25+G52)</f>
        <v>65000</v>
      </c>
      <c r="H24" s="11">
        <f>SUM(H25+H52)</f>
        <v>0</v>
      </c>
      <c r="I24" s="11">
        <f>SUM(I25+I52)</f>
        <v>38976.11</v>
      </c>
      <c r="J24" s="110">
        <f>SUM(I24/F24)*100</f>
        <v>93.303121298503072</v>
      </c>
      <c r="K24" s="110">
        <f>SUM(I24/G24)*100</f>
        <v>59.96324615384615</v>
      </c>
    </row>
    <row r="25" spans="1:11" x14ac:dyDescent="0.25">
      <c r="A25" s="10">
        <v>3</v>
      </c>
      <c r="B25" s="10"/>
      <c r="C25" s="10"/>
      <c r="D25" s="10"/>
      <c r="E25" s="10" t="s">
        <v>43</v>
      </c>
      <c r="F25" s="11">
        <f>SUM(F26+F33+F49)</f>
        <v>37247.040000000001</v>
      </c>
      <c r="G25" s="11">
        <f>SUM(G26+G33+G49)</f>
        <v>55000</v>
      </c>
      <c r="H25" s="11">
        <f>SUM(H26+H33+H49)</f>
        <v>0</v>
      </c>
      <c r="I25" s="11">
        <f>SUM(I26+I33+I49)</f>
        <v>34741.58</v>
      </c>
      <c r="J25" s="110">
        <f t="shared" ref="J25:J58" si="7">SUM(I25/F25)*100</f>
        <v>93.27339836937378</v>
      </c>
      <c r="K25" s="110">
        <f t="shared" ref="K25:K57" si="8">SUM(I25/G25)*100</f>
        <v>63.166509090909095</v>
      </c>
    </row>
    <row r="26" spans="1:11" x14ac:dyDescent="0.25">
      <c r="A26" s="10"/>
      <c r="B26" s="13">
        <v>31</v>
      </c>
      <c r="C26" s="13"/>
      <c r="D26" s="13"/>
      <c r="E26" s="13" t="s">
        <v>44</v>
      </c>
      <c r="F26" s="14">
        <f t="shared" ref="F26:H26" si="9">SUM(F27+F29+F31)</f>
        <v>34675.15</v>
      </c>
      <c r="G26" s="14">
        <f t="shared" si="9"/>
        <v>46000</v>
      </c>
      <c r="H26" s="14">
        <f t="shared" si="9"/>
        <v>0</v>
      </c>
      <c r="I26" s="14">
        <f>SUM(I27+I29+I31)</f>
        <v>31303.620000000003</v>
      </c>
      <c r="J26" s="110">
        <f t="shared" si="7"/>
        <v>90.276812068585144</v>
      </c>
      <c r="K26" s="110">
        <f t="shared" si="8"/>
        <v>68.051347826086968</v>
      </c>
    </row>
    <row r="27" spans="1:11" x14ac:dyDescent="0.25">
      <c r="A27" s="15"/>
      <c r="B27" s="15"/>
      <c r="C27" s="15">
        <v>311</v>
      </c>
      <c r="D27" s="15"/>
      <c r="E27" s="15" t="s">
        <v>45</v>
      </c>
      <c r="F27" s="14">
        <f>SUM(F28:F32)</f>
        <v>34675.15</v>
      </c>
      <c r="G27" s="14">
        <v>46000</v>
      </c>
      <c r="H27" s="14"/>
      <c r="I27" s="160">
        <f>SUM(I28)</f>
        <v>26321.29</v>
      </c>
      <c r="J27" s="110">
        <f t="shared" si="7"/>
        <v>75.90822245902325</v>
      </c>
      <c r="K27" s="110">
        <f t="shared" si="8"/>
        <v>57.220195652173913</v>
      </c>
    </row>
    <row r="28" spans="1:11" x14ac:dyDescent="0.25">
      <c r="A28" s="15"/>
      <c r="B28" s="15"/>
      <c r="C28" s="15"/>
      <c r="D28" s="15">
        <v>3111</v>
      </c>
      <c r="E28" s="15" t="s">
        <v>46</v>
      </c>
      <c r="F28" s="14">
        <v>30400.9</v>
      </c>
      <c r="G28" s="14"/>
      <c r="H28" s="14"/>
      <c r="I28" s="160">
        <v>26321.29</v>
      </c>
      <c r="J28" s="110">
        <f t="shared" si="7"/>
        <v>86.580627547210781</v>
      </c>
      <c r="K28" s="110"/>
    </row>
    <row r="29" spans="1:11" x14ac:dyDescent="0.25">
      <c r="A29" s="15"/>
      <c r="B29" s="15"/>
      <c r="C29" s="15">
        <v>312</v>
      </c>
      <c r="D29" s="15"/>
      <c r="E29" s="15" t="s">
        <v>47</v>
      </c>
      <c r="F29" s="14"/>
      <c r="G29" s="14"/>
      <c r="H29" s="14"/>
      <c r="I29" s="160">
        <v>1540</v>
      </c>
      <c r="J29" s="110"/>
      <c r="K29" s="110"/>
    </row>
    <row r="30" spans="1:11" x14ac:dyDescent="0.25">
      <c r="A30" s="15"/>
      <c r="B30" s="15"/>
      <c r="C30" s="15"/>
      <c r="D30" s="15">
        <v>3121</v>
      </c>
      <c r="E30" s="15" t="s">
        <v>47</v>
      </c>
      <c r="F30" s="14">
        <v>1200</v>
      </c>
      <c r="G30" s="14"/>
      <c r="H30" s="14"/>
      <c r="I30" s="160">
        <v>1540</v>
      </c>
      <c r="J30" s="110">
        <f t="shared" si="7"/>
        <v>128.33333333333334</v>
      </c>
      <c r="K30" s="110"/>
    </row>
    <row r="31" spans="1:11" x14ac:dyDescent="0.25">
      <c r="A31" s="15"/>
      <c r="B31" s="15"/>
      <c r="C31" s="15">
        <v>313</v>
      </c>
      <c r="D31" s="15"/>
      <c r="E31" s="15" t="s">
        <v>48</v>
      </c>
      <c r="F31" s="14"/>
      <c r="G31" s="14"/>
      <c r="H31" s="14"/>
      <c r="I31" s="160">
        <v>3442.33</v>
      </c>
      <c r="J31" s="110"/>
      <c r="K31" s="110"/>
    </row>
    <row r="32" spans="1:11" x14ac:dyDescent="0.25">
      <c r="A32" s="15"/>
      <c r="B32" s="15"/>
      <c r="C32" s="15"/>
      <c r="D32" s="15">
        <v>3132</v>
      </c>
      <c r="E32" s="15" t="s">
        <v>49</v>
      </c>
      <c r="F32" s="14">
        <v>3074.25</v>
      </c>
      <c r="G32" s="14"/>
      <c r="H32" s="14"/>
      <c r="I32" s="160">
        <v>3442.33</v>
      </c>
      <c r="J32" s="110">
        <f t="shared" si="7"/>
        <v>111.97300154509229</v>
      </c>
      <c r="K32" s="110"/>
    </row>
    <row r="33" spans="1:11" x14ac:dyDescent="0.25">
      <c r="A33" s="15"/>
      <c r="B33" s="15">
        <v>32</v>
      </c>
      <c r="C33" s="16"/>
      <c r="D33" s="16"/>
      <c r="E33" s="15" t="s">
        <v>50</v>
      </c>
      <c r="F33" s="14">
        <f>SUM(F34+F36+F41+F47)</f>
        <v>2381.21</v>
      </c>
      <c r="G33" s="14">
        <f>SUM(G34+G36+G41+G47)</f>
        <v>8000</v>
      </c>
      <c r="H33" s="14">
        <f>SUM(H34+H36+H41+H47)</f>
        <v>0</v>
      </c>
      <c r="I33" s="14">
        <f>SUM(I34+I36+I41+I47)</f>
        <v>3237.61</v>
      </c>
      <c r="J33" s="110">
        <f t="shared" si="7"/>
        <v>135.96490859688981</v>
      </c>
      <c r="K33" s="110">
        <f t="shared" si="8"/>
        <v>40.470125000000003</v>
      </c>
    </row>
    <row r="34" spans="1:11" x14ac:dyDescent="0.25">
      <c r="A34" s="15"/>
      <c r="B34" s="15"/>
      <c r="C34" s="15">
        <v>321</v>
      </c>
      <c r="D34" s="15"/>
      <c r="E34" s="15" t="s">
        <v>51</v>
      </c>
      <c r="F34" s="14"/>
      <c r="G34" s="14">
        <v>500</v>
      </c>
      <c r="H34" s="14"/>
      <c r="I34" s="160"/>
      <c r="J34" s="110"/>
      <c r="K34" s="110">
        <f t="shared" si="8"/>
        <v>0</v>
      </c>
    </row>
    <row r="35" spans="1:11" x14ac:dyDescent="0.25">
      <c r="A35" s="15"/>
      <c r="B35" s="17"/>
      <c r="C35" s="15"/>
      <c r="D35" s="15">
        <v>3211</v>
      </c>
      <c r="E35" s="24" t="s">
        <v>52</v>
      </c>
      <c r="F35" s="14"/>
      <c r="G35" s="14"/>
      <c r="H35" s="14"/>
      <c r="I35" s="160"/>
      <c r="J35" s="110"/>
      <c r="K35" s="110"/>
    </row>
    <row r="36" spans="1:11" x14ac:dyDescent="0.25">
      <c r="A36" s="15"/>
      <c r="B36" s="17"/>
      <c r="C36" s="15">
        <v>322</v>
      </c>
      <c r="D36" s="15"/>
      <c r="E36" s="24" t="s">
        <v>53</v>
      </c>
      <c r="F36" s="14">
        <f>SUM(F37:F39)</f>
        <v>827.07999999999993</v>
      </c>
      <c r="G36" s="14">
        <v>3000</v>
      </c>
      <c r="H36" s="14"/>
      <c r="I36" s="160">
        <f>SUM(I37:I40)</f>
        <v>1162.6500000000001</v>
      </c>
      <c r="J36" s="110">
        <f t="shared" si="7"/>
        <v>140.57285873192438</v>
      </c>
      <c r="K36" s="110">
        <f t="shared" si="8"/>
        <v>38.755000000000003</v>
      </c>
    </row>
    <row r="37" spans="1:11" x14ac:dyDescent="0.25">
      <c r="A37" s="15"/>
      <c r="B37" s="17"/>
      <c r="C37" s="15"/>
      <c r="D37" s="15">
        <v>3221</v>
      </c>
      <c r="E37" s="24" t="s">
        <v>54</v>
      </c>
      <c r="F37" s="14">
        <v>485.32</v>
      </c>
      <c r="G37" s="14"/>
      <c r="H37" s="14"/>
      <c r="I37" s="160">
        <v>137.58000000000001</v>
      </c>
      <c r="J37" s="110">
        <f t="shared" si="7"/>
        <v>28.348306272150335</v>
      </c>
      <c r="K37" s="110"/>
    </row>
    <row r="38" spans="1:11" x14ac:dyDescent="0.25">
      <c r="A38" s="15"/>
      <c r="B38" s="17"/>
      <c r="C38" s="15"/>
      <c r="D38" s="15">
        <v>3222</v>
      </c>
      <c r="E38" s="24" t="s">
        <v>149</v>
      </c>
      <c r="F38" s="14">
        <v>16.07</v>
      </c>
      <c r="G38" s="14"/>
      <c r="H38" s="14"/>
      <c r="I38" s="160"/>
      <c r="J38" s="110"/>
      <c r="K38" s="110"/>
    </row>
    <row r="39" spans="1:11" x14ac:dyDescent="0.25">
      <c r="A39" s="15"/>
      <c r="B39" s="17"/>
      <c r="C39" s="15"/>
      <c r="D39" s="15">
        <v>3223</v>
      </c>
      <c r="E39" s="24" t="s">
        <v>55</v>
      </c>
      <c r="F39" s="14">
        <v>325.69</v>
      </c>
      <c r="G39" s="14"/>
      <c r="H39" s="14"/>
      <c r="I39" s="160">
        <v>250.1</v>
      </c>
      <c r="J39" s="110">
        <f t="shared" si="7"/>
        <v>76.790813350118214</v>
      </c>
      <c r="K39" s="110"/>
    </row>
    <row r="40" spans="1:11" x14ac:dyDescent="0.25">
      <c r="A40" s="15"/>
      <c r="B40" s="17"/>
      <c r="C40" s="15"/>
      <c r="D40" s="15">
        <v>3225</v>
      </c>
      <c r="E40" s="24" t="s">
        <v>125</v>
      </c>
      <c r="F40" s="14">
        <v>0</v>
      </c>
      <c r="G40" s="14"/>
      <c r="H40" s="14"/>
      <c r="I40" s="160">
        <v>774.97</v>
      </c>
      <c r="J40" s="110"/>
      <c r="K40" s="110"/>
    </row>
    <row r="41" spans="1:11" x14ac:dyDescent="0.25">
      <c r="A41" s="15"/>
      <c r="B41" s="17"/>
      <c r="C41" s="15">
        <v>323</v>
      </c>
      <c r="D41" s="15"/>
      <c r="E41" s="24" t="s">
        <v>56</v>
      </c>
      <c r="F41" s="14">
        <f>SUM(F42:F46)</f>
        <v>1483.6100000000001</v>
      </c>
      <c r="G41" s="14">
        <v>4000</v>
      </c>
      <c r="H41" s="14"/>
      <c r="I41" s="160">
        <f>SUM(I42:I46)</f>
        <v>1997.68</v>
      </c>
      <c r="J41" s="110">
        <f t="shared" si="7"/>
        <v>134.64994169626786</v>
      </c>
      <c r="K41" s="110">
        <f t="shared" si="8"/>
        <v>49.942</v>
      </c>
    </row>
    <row r="42" spans="1:11" x14ac:dyDescent="0.25">
      <c r="A42" s="15"/>
      <c r="B42" s="17"/>
      <c r="C42" s="15"/>
      <c r="D42" s="15">
        <v>3231</v>
      </c>
      <c r="E42" s="24" t="s">
        <v>57</v>
      </c>
      <c r="F42" s="14">
        <v>634.59</v>
      </c>
      <c r="G42" s="14"/>
      <c r="H42" s="14"/>
      <c r="I42" s="160">
        <v>659.4</v>
      </c>
      <c r="J42" s="110">
        <f t="shared" si="7"/>
        <v>103.90961092989173</v>
      </c>
      <c r="K42" s="110"/>
    </row>
    <row r="43" spans="1:11" x14ac:dyDescent="0.25">
      <c r="A43" s="15"/>
      <c r="B43" s="17"/>
      <c r="C43" s="15"/>
      <c r="D43" s="15">
        <v>3232</v>
      </c>
      <c r="E43" s="24" t="s">
        <v>126</v>
      </c>
      <c r="F43" s="14">
        <v>170</v>
      </c>
      <c r="G43" s="14"/>
      <c r="H43" s="14"/>
      <c r="I43" s="160">
        <v>28</v>
      </c>
      <c r="J43" s="110">
        <f t="shared" si="7"/>
        <v>16.470588235294116</v>
      </c>
      <c r="K43" s="110"/>
    </row>
    <row r="44" spans="1:11" x14ac:dyDescent="0.25">
      <c r="A44" s="15"/>
      <c r="B44" s="17"/>
      <c r="C44" s="15"/>
      <c r="D44" s="15">
        <v>3233</v>
      </c>
      <c r="E44" s="24" t="s">
        <v>58</v>
      </c>
      <c r="F44" s="14">
        <v>254.88</v>
      </c>
      <c r="G44" s="14"/>
      <c r="H44" s="14"/>
      <c r="I44" s="160">
        <v>254.88</v>
      </c>
      <c r="J44" s="110">
        <f t="shared" si="7"/>
        <v>100</v>
      </c>
      <c r="K44" s="110"/>
    </row>
    <row r="45" spans="1:11" x14ac:dyDescent="0.25">
      <c r="A45" s="15"/>
      <c r="B45" s="17"/>
      <c r="C45" s="15"/>
      <c r="D45" s="15">
        <v>3238</v>
      </c>
      <c r="E45" s="24" t="s">
        <v>59</v>
      </c>
      <c r="F45" s="14">
        <v>424.14</v>
      </c>
      <c r="G45" s="14"/>
      <c r="H45" s="14"/>
      <c r="I45" s="160">
        <v>1024.4000000000001</v>
      </c>
      <c r="J45" s="110">
        <f t="shared" si="7"/>
        <v>241.5240250860565</v>
      </c>
      <c r="K45" s="110"/>
    </row>
    <row r="46" spans="1:11" x14ac:dyDescent="0.25">
      <c r="A46" s="15"/>
      <c r="B46" s="17"/>
      <c r="C46" s="15"/>
      <c r="D46" s="15">
        <v>3239</v>
      </c>
      <c r="E46" s="24" t="s">
        <v>127</v>
      </c>
      <c r="F46" s="14"/>
      <c r="G46" s="14"/>
      <c r="H46" s="14"/>
      <c r="I46" s="160">
        <v>31</v>
      </c>
      <c r="J46" s="110"/>
      <c r="K46" s="110"/>
    </row>
    <row r="47" spans="1:11" x14ac:dyDescent="0.25">
      <c r="A47" s="15"/>
      <c r="B47" s="17"/>
      <c r="C47" s="15">
        <v>329</v>
      </c>
      <c r="D47" s="15"/>
      <c r="E47" s="24" t="s">
        <v>60</v>
      </c>
      <c r="F47" s="14">
        <f>SUM(F48)</f>
        <v>70.52</v>
      </c>
      <c r="G47" s="14">
        <v>500</v>
      </c>
      <c r="H47" s="14"/>
      <c r="I47" s="160">
        <f>SUM(I48:I48)</f>
        <v>77.28</v>
      </c>
      <c r="J47" s="110">
        <f t="shared" si="7"/>
        <v>109.58593306863303</v>
      </c>
      <c r="K47" s="110">
        <f t="shared" si="8"/>
        <v>15.456</v>
      </c>
    </row>
    <row r="48" spans="1:11" x14ac:dyDescent="0.25">
      <c r="A48" s="15"/>
      <c r="B48" s="17"/>
      <c r="C48" s="15"/>
      <c r="D48" s="15">
        <v>3295</v>
      </c>
      <c r="E48" s="24" t="s">
        <v>61</v>
      </c>
      <c r="F48" s="14">
        <v>70.52</v>
      </c>
      <c r="G48" s="14"/>
      <c r="H48" s="14"/>
      <c r="I48" s="160">
        <v>77.28</v>
      </c>
      <c r="J48" s="110">
        <f t="shared" si="7"/>
        <v>109.58593306863303</v>
      </c>
      <c r="K48" s="110"/>
    </row>
    <row r="49" spans="1:11" x14ac:dyDescent="0.25">
      <c r="A49" s="15"/>
      <c r="B49" s="15">
        <v>34</v>
      </c>
      <c r="C49" s="15"/>
      <c r="D49" s="15"/>
      <c r="E49" s="24" t="s">
        <v>62</v>
      </c>
      <c r="F49" s="14">
        <f>SUM(F50)</f>
        <v>190.68</v>
      </c>
      <c r="G49" s="14">
        <f>SUM(G50)</f>
        <v>1000</v>
      </c>
      <c r="H49" s="14">
        <f t="shared" ref="H49:I49" si="10">SUM(H50)</f>
        <v>0</v>
      </c>
      <c r="I49" s="14">
        <f t="shared" si="10"/>
        <v>200.35</v>
      </c>
      <c r="J49" s="110">
        <f t="shared" si="7"/>
        <v>105.07132368365848</v>
      </c>
      <c r="K49" s="110">
        <f t="shared" si="8"/>
        <v>20.035</v>
      </c>
    </row>
    <row r="50" spans="1:11" x14ac:dyDescent="0.25">
      <c r="A50" s="15"/>
      <c r="B50" s="17"/>
      <c r="C50" s="15">
        <v>343</v>
      </c>
      <c r="D50" s="15"/>
      <c r="E50" s="24" t="s">
        <v>63</v>
      </c>
      <c r="F50" s="14">
        <f>SUM(F51)</f>
        <v>190.68</v>
      </c>
      <c r="G50" s="14">
        <v>1000</v>
      </c>
      <c r="H50" s="14"/>
      <c r="I50" s="160">
        <f>SUM(I51)</f>
        <v>200.35</v>
      </c>
      <c r="J50" s="110">
        <f t="shared" si="7"/>
        <v>105.07132368365848</v>
      </c>
      <c r="K50" s="110">
        <f t="shared" si="8"/>
        <v>20.035</v>
      </c>
    </row>
    <row r="51" spans="1:11" x14ac:dyDescent="0.25">
      <c r="A51" s="15"/>
      <c r="B51" s="17"/>
      <c r="C51" s="15"/>
      <c r="D51" s="15">
        <v>3431</v>
      </c>
      <c r="E51" s="24" t="s">
        <v>64</v>
      </c>
      <c r="F51" s="14">
        <v>190.68</v>
      </c>
      <c r="G51" s="14"/>
      <c r="H51" s="14"/>
      <c r="I51" s="160">
        <v>200.35</v>
      </c>
      <c r="J51" s="110">
        <f t="shared" si="7"/>
        <v>105.07132368365848</v>
      </c>
      <c r="K51" s="110"/>
    </row>
    <row r="52" spans="1:11" x14ac:dyDescent="0.25">
      <c r="A52" s="25">
        <v>4</v>
      </c>
      <c r="B52" s="25"/>
      <c r="C52" s="25"/>
      <c r="D52" s="25"/>
      <c r="E52" s="26" t="s">
        <v>65</v>
      </c>
      <c r="F52" s="11">
        <f t="shared" ref="F52:I52" si="11">SUM(F53)</f>
        <v>4526.6000000000004</v>
      </c>
      <c r="G52" s="11">
        <f t="shared" si="11"/>
        <v>10000</v>
      </c>
      <c r="H52" s="11">
        <f t="shared" si="11"/>
        <v>0</v>
      </c>
      <c r="I52" s="11">
        <f t="shared" si="11"/>
        <v>4234.53</v>
      </c>
      <c r="J52" s="110">
        <f t="shared" si="7"/>
        <v>93.547695842354074</v>
      </c>
      <c r="K52" s="110">
        <f t="shared" si="8"/>
        <v>42.345299999999995</v>
      </c>
    </row>
    <row r="53" spans="1:11" x14ac:dyDescent="0.25">
      <c r="A53" s="13"/>
      <c r="B53" s="13">
        <v>42</v>
      </c>
      <c r="C53" s="15"/>
      <c r="D53" s="15"/>
      <c r="E53" s="15" t="s">
        <v>66</v>
      </c>
      <c r="F53" s="14">
        <f t="shared" ref="F53:I53" si="12">SUM(F54:F57)</f>
        <v>4526.6000000000004</v>
      </c>
      <c r="G53" s="14">
        <f t="shared" si="12"/>
        <v>10000</v>
      </c>
      <c r="H53" s="14">
        <f t="shared" si="12"/>
        <v>0</v>
      </c>
      <c r="I53" s="14">
        <f t="shared" si="12"/>
        <v>4234.53</v>
      </c>
      <c r="J53" s="110">
        <f t="shared" si="7"/>
        <v>93.547695842354074</v>
      </c>
      <c r="K53" s="110">
        <f t="shared" si="8"/>
        <v>42.345299999999995</v>
      </c>
    </row>
    <row r="54" spans="1:11" x14ac:dyDescent="0.25">
      <c r="A54" s="13"/>
      <c r="B54" s="13"/>
      <c r="C54" s="15">
        <v>422</v>
      </c>
      <c r="D54" s="15"/>
      <c r="E54" s="15" t="s">
        <v>67</v>
      </c>
      <c r="F54" s="14"/>
      <c r="G54" s="14">
        <v>5000</v>
      </c>
      <c r="H54" s="27"/>
      <c r="I54" s="160"/>
      <c r="J54" s="110"/>
      <c r="K54" s="110">
        <f t="shared" si="8"/>
        <v>0</v>
      </c>
    </row>
    <row r="55" spans="1:11" x14ac:dyDescent="0.25">
      <c r="A55" s="13"/>
      <c r="B55" s="13"/>
      <c r="C55" s="15"/>
      <c r="D55" s="15">
        <v>4221</v>
      </c>
      <c r="E55" s="15" t="s">
        <v>68</v>
      </c>
      <c r="F55" s="14"/>
      <c r="G55" s="14"/>
      <c r="H55" s="27"/>
      <c r="I55" s="160"/>
      <c r="J55" s="110"/>
      <c r="K55" s="110"/>
    </row>
    <row r="56" spans="1:11" x14ac:dyDescent="0.25">
      <c r="A56" s="13"/>
      <c r="B56" s="13"/>
      <c r="C56" s="15"/>
      <c r="D56" s="15">
        <v>4223</v>
      </c>
      <c r="E56" s="15" t="s">
        <v>69</v>
      </c>
      <c r="F56" s="14"/>
      <c r="G56" s="14"/>
      <c r="H56" s="27"/>
      <c r="I56" s="160"/>
      <c r="J56" s="110"/>
      <c r="K56" s="110"/>
    </row>
    <row r="57" spans="1:11" x14ac:dyDescent="0.25">
      <c r="A57" s="13"/>
      <c r="B57" s="13"/>
      <c r="C57" s="15">
        <v>424</v>
      </c>
      <c r="D57" s="15"/>
      <c r="E57" s="15" t="s">
        <v>70</v>
      </c>
      <c r="F57" s="14">
        <v>4526.6000000000004</v>
      </c>
      <c r="G57" s="14">
        <v>5000</v>
      </c>
      <c r="H57" s="27"/>
      <c r="I57" s="160">
        <v>4234.53</v>
      </c>
      <c r="J57" s="110">
        <f t="shared" si="7"/>
        <v>93.547695842354074</v>
      </c>
      <c r="K57" s="110">
        <f t="shared" si="8"/>
        <v>84.690599999999989</v>
      </c>
    </row>
    <row r="58" spans="1:11" x14ac:dyDescent="0.25">
      <c r="A58" s="13"/>
      <c r="B58" s="13"/>
      <c r="C58" s="15"/>
      <c r="D58" s="15">
        <v>4241</v>
      </c>
      <c r="E58" s="15" t="s">
        <v>71</v>
      </c>
      <c r="F58" s="14">
        <v>4526.6000000000004</v>
      </c>
      <c r="G58" s="14"/>
      <c r="H58" s="27"/>
      <c r="I58" s="160">
        <v>4234.53</v>
      </c>
      <c r="J58" s="110">
        <f t="shared" si="7"/>
        <v>93.547695842354074</v>
      </c>
      <c r="K58" s="110"/>
    </row>
  </sheetData>
  <mergeCells count="10">
    <mergeCell ref="A23:E23"/>
    <mergeCell ref="A1:K1"/>
    <mergeCell ref="A2:K2"/>
    <mergeCell ref="A3:K3"/>
    <mergeCell ref="A4:K4"/>
    <mergeCell ref="A5:K5"/>
    <mergeCell ref="A6:E6"/>
    <mergeCell ref="A7:E7"/>
    <mergeCell ref="A21:K21"/>
    <mergeCell ref="A22:E2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F580-4F2D-4FDE-93DF-B425E733B787}">
  <dimension ref="A1:H18"/>
  <sheetViews>
    <sheetView workbookViewId="0">
      <selection activeCell="H3" sqref="H3"/>
    </sheetView>
  </sheetViews>
  <sheetFormatPr defaultRowHeight="15" x14ac:dyDescent="0.25"/>
  <cols>
    <col min="2" max="2" width="37.85546875" customWidth="1"/>
    <col min="3" max="4" width="13.28515625" bestFit="1" customWidth="1"/>
    <col min="6" max="6" width="13.28515625" bestFit="1" customWidth="1"/>
  </cols>
  <sheetData>
    <row r="1" spans="1:8" ht="18" x14ac:dyDescent="0.25">
      <c r="B1" s="28"/>
      <c r="C1" s="28"/>
      <c r="D1" s="28"/>
      <c r="E1" s="28"/>
      <c r="F1" s="29"/>
      <c r="G1" s="29"/>
      <c r="H1" s="29"/>
    </row>
    <row r="2" spans="1:8" ht="15.75" x14ac:dyDescent="0.25">
      <c r="B2" s="70" t="s">
        <v>72</v>
      </c>
      <c r="C2" s="70"/>
      <c r="D2" s="70"/>
      <c r="E2" s="70"/>
      <c r="F2" s="70"/>
      <c r="G2" s="70"/>
      <c r="H2" s="70"/>
    </row>
    <row r="3" spans="1:8" ht="36" x14ac:dyDescent="0.25">
      <c r="B3" s="30" t="s">
        <v>2</v>
      </c>
      <c r="C3" s="150" t="s">
        <v>73</v>
      </c>
      <c r="D3" s="150" t="s">
        <v>4</v>
      </c>
      <c r="E3" s="150" t="s">
        <v>5</v>
      </c>
      <c r="F3" s="150" t="s">
        <v>74</v>
      </c>
      <c r="G3" s="30" t="s">
        <v>7</v>
      </c>
      <c r="H3" s="30" t="s">
        <v>7</v>
      </c>
    </row>
    <row r="4" spans="1:8" x14ac:dyDescent="0.25">
      <c r="B4" s="5">
        <v>1</v>
      </c>
      <c r="C4" s="9">
        <v>2</v>
      </c>
      <c r="D4" s="9">
        <v>3</v>
      </c>
      <c r="E4" s="9">
        <v>4</v>
      </c>
      <c r="F4" s="9">
        <v>5</v>
      </c>
      <c r="G4" s="31" t="s">
        <v>8</v>
      </c>
      <c r="H4" s="31" t="s">
        <v>9</v>
      </c>
    </row>
    <row r="5" spans="1:8" x14ac:dyDescent="0.25">
      <c r="A5" s="32"/>
      <c r="B5" s="26" t="s">
        <v>32</v>
      </c>
      <c r="C5" s="11">
        <f>SUM(C6+C8+C10)</f>
        <v>43009.19</v>
      </c>
      <c r="D5" s="11">
        <f>SUM(D6+D8+D10)</f>
        <v>65000</v>
      </c>
      <c r="E5" s="11">
        <f t="shared" ref="E5" si="0">SUM(E6+E8+E10)</f>
        <v>0</v>
      </c>
      <c r="F5" s="11">
        <f>SUM(F6+F8+F10)</f>
        <v>37365.32</v>
      </c>
      <c r="G5" s="33">
        <f>SUM(F5/C5)*100</f>
        <v>86.877525477694419</v>
      </c>
      <c r="H5" s="33">
        <f>SUM(F5/D5)*100</f>
        <v>57.485107692307693</v>
      </c>
    </row>
    <row r="6" spans="1:8" x14ac:dyDescent="0.25">
      <c r="B6" s="26" t="s">
        <v>128</v>
      </c>
      <c r="C6" s="14">
        <f>SUM(C7)</f>
        <v>38990.730000000003</v>
      </c>
      <c r="D6" s="14">
        <f>SUM(D7)</f>
        <v>61300</v>
      </c>
      <c r="E6" s="14">
        <f t="shared" ref="E6:F6" si="1">SUM(E7)</f>
        <v>0</v>
      </c>
      <c r="F6" s="14">
        <f t="shared" si="1"/>
        <v>34665.32</v>
      </c>
      <c r="G6" s="34">
        <f t="shared" ref="G6:G18" si="2">SUM(F6/C6)*100</f>
        <v>88.906568304825257</v>
      </c>
      <c r="H6" s="34">
        <f t="shared" ref="H6:H18" si="3">SUM(F6/D6)*100</f>
        <v>56.550277324632944</v>
      </c>
    </row>
    <row r="7" spans="1:8" x14ac:dyDescent="0.25">
      <c r="B7" s="55" t="s">
        <v>130</v>
      </c>
      <c r="C7" s="14">
        <v>38990.730000000003</v>
      </c>
      <c r="D7" s="14">
        <v>61300</v>
      </c>
      <c r="E7" s="14"/>
      <c r="F7" s="160">
        <v>34665.32</v>
      </c>
      <c r="G7" s="34">
        <f t="shared" si="2"/>
        <v>88.906568304825257</v>
      </c>
      <c r="H7" s="34">
        <f t="shared" si="3"/>
        <v>56.550277324632944</v>
      </c>
    </row>
    <row r="8" spans="1:8" x14ac:dyDescent="0.25">
      <c r="B8" s="26" t="s">
        <v>129</v>
      </c>
      <c r="C8" s="14">
        <f>SUM(C9)</f>
        <v>364</v>
      </c>
      <c r="D8" s="14">
        <f>SUM(D9)</f>
        <v>0</v>
      </c>
      <c r="E8" s="14"/>
      <c r="F8" s="160"/>
      <c r="G8" s="34"/>
      <c r="H8" s="34"/>
    </row>
    <row r="9" spans="1:8" x14ac:dyDescent="0.25">
      <c r="B9" s="56" t="s">
        <v>131</v>
      </c>
      <c r="C9" s="14">
        <v>364</v>
      </c>
      <c r="D9" s="14"/>
      <c r="E9" s="14"/>
      <c r="F9" s="160"/>
      <c r="G9" s="34"/>
      <c r="H9" s="34"/>
    </row>
    <row r="10" spans="1:8" x14ac:dyDescent="0.25">
      <c r="B10" s="26" t="s">
        <v>132</v>
      </c>
      <c r="C10" s="14">
        <f>SUM(C11)</f>
        <v>3654.46</v>
      </c>
      <c r="D10" s="14">
        <f>SUM(D11)</f>
        <v>3700</v>
      </c>
      <c r="E10" s="27"/>
      <c r="F10" s="160">
        <f>SUM(F11)</f>
        <v>2700</v>
      </c>
      <c r="G10" s="34">
        <f t="shared" si="2"/>
        <v>73.88232461157051</v>
      </c>
      <c r="H10" s="34">
        <f t="shared" si="3"/>
        <v>72.972972972972968</v>
      </c>
    </row>
    <row r="11" spans="1:8" x14ac:dyDescent="0.25">
      <c r="B11" s="56" t="s">
        <v>133</v>
      </c>
      <c r="C11" s="14">
        <v>3654.46</v>
      </c>
      <c r="D11" s="14">
        <v>3700</v>
      </c>
      <c r="E11" s="27"/>
      <c r="F11" s="160">
        <v>2700</v>
      </c>
      <c r="G11" s="34">
        <f t="shared" si="2"/>
        <v>73.88232461157051</v>
      </c>
      <c r="H11" s="34">
        <f t="shared" si="3"/>
        <v>72.972972972972968</v>
      </c>
    </row>
    <row r="12" spans="1:8" x14ac:dyDescent="0.25">
      <c r="A12" s="32"/>
      <c r="B12" s="26" t="s">
        <v>42</v>
      </c>
      <c r="C12" s="161">
        <f t="shared" ref="C12:E12" si="4">SUM(C13+C15+C17)</f>
        <v>41773.64</v>
      </c>
      <c r="D12" s="161">
        <f t="shared" si="4"/>
        <v>65000</v>
      </c>
      <c r="E12" s="161">
        <f t="shared" si="4"/>
        <v>0</v>
      </c>
      <c r="F12" s="161">
        <f>SUM(F13+F15+F17)</f>
        <v>38976.11</v>
      </c>
      <c r="G12" s="33">
        <f t="shared" si="2"/>
        <v>93.303121298503072</v>
      </c>
      <c r="H12" s="33">
        <f t="shared" si="3"/>
        <v>59.96324615384615</v>
      </c>
    </row>
    <row r="13" spans="1:8" x14ac:dyDescent="0.25">
      <c r="B13" s="26" t="s">
        <v>128</v>
      </c>
      <c r="C13" s="160">
        <f t="shared" ref="C13:E13" si="5">SUM(C14)</f>
        <v>37755.18</v>
      </c>
      <c r="D13" s="160">
        <f t="shared" si="5"/>
        <v>61300</v>
      </c>
      <c r="E13" s="160">
        <f t="shared" si="5"/>
        <v>0</v>
      </c>
      <c r="F13" s="160">
        <f>SUM(F14)</f>
        <v>36276.11</v>
      </c>
      <c r="G13" s="34">
        <f t="shared" si="2"/>
        <v>96.082471332410549</v>
      </c>
      <c r="H13" s="34">
        <f t="shared" si="3"/>
        <v>59.177993474714519</v>
      </c>
    </row>
    <row r="14" spans="1:8" x14ac:dyDescent="0.25">
      <c r="B14" s="55" t="s">
        <v>130</v>
      </c>
      <c r="C14" s="14">
        <v>37755.18</v>
      </c>
      <c r="D14" s="14">
        <v>61300</v>
      </c>
      <c r="E14" s="14"/>
      <c r="F14" s="160">
        <v>36276.11</v>
      </c>
      <c r="G14" s="34">
        <f t="shared" si="2"/>
        <v>96.082471332410549</v>
      </c>
      <c r="H14" s="34">
        <f t="shared" si="3"/>
        <v>59.177993474714519</v>
      </c>
    </row>
    <row r="15" spans="1:8" x14ac:dyDescent="0.25">
      <c r="B15" s="26" t="s">
        <v>129</v>
      </c>
      <c r="C15" s="14">
        <f>SUM(C16)</f>
        <v>364</v>
      </c>
      <c r="D15" s="14">
        <f t="shared" ref="D15:F15" si="6">SUM(D16)</f>
        <v>0</v>
      </c>
      <c r="E15" s="14">
        <f t="shared" si="6"/>
        <v>0</v>
      </c>
      <c r="F15" s="14">
        <f t="shared" si="6"/>
        <v>0</v>
      </c>
      <c r="G15" s="34"/>
      <c r="H15" s="34"/>
    </row>
    <row r="16" spans="1:8" x14ac:dyDescent="0.25">
      <c r="B16" s="56" t="s">
        <v>79</v>
      </c>
      <c r="C16" s="14">
        <v>364</v>
      </c>
      <c r="D16" s="14"/>
      <c r="E16" s="14"/>
      <c r="F16" s="160"/>
      <c r="G16" s="34"/>
      <c r="H16" s="34"/>
    </row>
    <row r="17" spans="2:8" x14ac:dyDescent="0.25">
      <c r="B17" s="26" t="s">
        <v>132</v>
      </c>
      <c r="C17" s="160">
        <f t="shared" ref="C17:E17" si="7">SUM(C18)</f>
        <v>3654.46</v>
      </c>
      <c r="D17" s="160">
        <f t="shared" si="7"/>
        <v>3700</v>
      </c>
      <c r="E17" s="160">
        <f t="shared" si="7"/>
        <v>0</v>
      </c>
      <c r="F17" s="160">
        <f>SUM(F18)</f>
        <v>2700</v>
      </c>
      <c r="G17" s="34">
        <f t="shared" si="2"/>
        <v>73.88232461157051</v>
      </c>
      <c r="H17" s="34">
        <f t="shared" si="3"/>
        <v>72.972972972972968</v>
      </c>
    </row>
    <row r="18" spans="2:8" x14ac:dyDescent="0.25">
      <c r="B18" s="56" t="s">
        <v>133</v>
      </c>
      <c r="C18" s="14">
        <v>3654.46</v>
      </c>
      <c r="D18" s="14">
        <v>3700</v>
      </c>
      <c r="E18" s="27"/>
      <c r="F18" s="160">
        <v>2700</v>
      </c>
      <c r="G18" s="34">
        <f t="shared" si="2"/>
        <v>73.88232461157051</v>
      </c>
      <c r="H18" s="34">
        <f t="shared" si="3"/>
        <v>72.972972972972968</v>
      </c>
    </row>
  </sheetData>
  <mergeCells count="1">
    <mergeCell ref="B2:H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D42B5-5842-4425-9C77-AD9CED37118F}">
  <dimension ref="A1:G7"/>
  <sheetViews>
    <sheetView workbookViewId="0">
      <selection activeCell="A3" sqref="A3:XFD3"/>
    </sheetView>
  </sheetViews>
  <sheetFormatPr defaultRowHeight="15" x14ac:dyDescent="0.25"/>
  <cols>
    <col min="1" max="1" width="41.5703125" customWidth="1"/>
    <col min="2" max="3" width="12.85546875" bestFit="1" customWidth="1"/>
    <col min="4" max="4" width="7.7109375" bestFit="1" customWidth="1"/>
    <col min="5" max="5" width="13.28515625" bestFit="1" customWidth="1"/>
  </cols>
  <sheetData>
    <row r="1" spans="1:7" ht="18" x14ac:dyDescent="0.25">
      <c r="A1" s="28"/>
      <c r="B1" s="28"/>
      <c r="C1" s="28"/>
      <c r="D1" s="28"/>
      <c r="E1" s="29"/>
      <c r="F1" s="29"/>
      <c r="G1" s="29"/>
    </row>
    <row r="2" spans="1:7" ht="15.75" x14ac:dyDescent="0.25">
      <c r="A2" s="70" t="s">
        <v>82</v>
      </c>
      <c r="B2" s="70"/>
      <c r="C2" s="70"/>
      <c r="D2" s="70"/>
      <c r="E2" s="70"/>
      <c r="F2" s="70"/>
      <c r="G2" s="70"/>
    </row>
    <row r="3" spans="1:7" ht="51" x14ac:dyDescent="0.25">
      <c r="A3" s="5" t="s">
        <v>2</v>
      </c>
      <c r="B3" s="7" t="s">
        <v>83</v>
      </c>
      <c r="C3" s="7" t="s">
        <v>84</v>
      </c>
      <c r="D3" s="7" t="s">
        <v>85</v>
      </c>
      <c r="E3" s="7" t="s">
        <v>86</v>
      </c>
      <c r="F3" s="5" t="s">
        <v>7</v>
      </c>
      <c r="G3" s="5" t="s">
        <v>31</v>
      </c>
    </row>
    <row r="4" spans="1:7" x14ac:dyDescent="0.25">
      <c r="A4" s="31">
        <v>1</v>
      </c>
      <c r="B4" s="9">
        <v>2</v>
      </c>
      <c r="C4" s="9">
        <v>3</v>
      </c>
      <c r="D4" s="9">
        <v>4</v>
      </c>
      <c r="E4" s="9">
        <v>5</v>
      </c>
      <c r="F4" s="31" t="s">
        <v>8</v>
      </c>
      <c r="G4" s="31" t="s">
        <v>9</v>
      </c>
    </row>
    <row r="5" spans="1:7" x14ac:dyDescent="0.25">
      <c r="A5" s="10" t="s">
        <v>42</v>
      </c>
      <c r="B5" s="14">
        <f>SUM(B6)</f>
        <v>41773.64</v>
      </c>
      <c r="C5" s="14">
        <f>SUM(C6)</f>
        <v>65000</v>
      </c>
      <c r="D5" s="159">
        <f t="shared" ref="D5:E6" si="0">SUM(D6)</f>
        <v>0</v>
      </c>
      <c r="E5" s="14">
        <f t="shared" si="0"/>
        <v>38976.11</v>
      </c>
      <c r="F5" s="34">
        <f t="shared" ref="F5:F6" si="1">SUM(E5/B5)*100</f>
        <v>93.303121298503072</v>
      </c>
      <c r="G5" s="34">
        <f t="shared" ref="G5:G6" si="2">SUM(E5/C5)*100</f>
        <v>59.96324615384615</v>
      </c>
    </row>
    <row r="6" spans="1:7" x14ac:dyDescent="0.25">
      <c r="A6" s="10" t="s">
        <v>87</v>
      </c>
      <c r="B6" s="14">
        <f>SUM(B7)</f>
        <v>41773.64</v>
      </c>
      <c r="C6" s="14">
        <f>SUM(C7)</f>
        <v>65000</v>
      </c>
      <c r="D6" s="159">
        <f t="shared" si="0"/>
        <v>0</v>
      </c>
      <c r="E6" s="14">
        <f t="shared" si="0"/>
        <v>38976.11</v>
      </c>
      <c r="F6" s="34">
        <f t="shared" si="1"/>
        <v>93.303121298503072</v>
      </c>
      <c r="G6" s="34">
        <f t="shared" si="2"/>
        <v>59.96324615384615</v>
      </c>
    </row>
    <row r="7" spans="1:7" x14ac:dyDescent="0.25">
      <c r="A7" s="38" t="s">
        <v>150</v>
      </c>
      <c r="B7" s="14">
        <v>41773.64</v>
      </c>
      <c r="C7" s="14">
        <v>65000</v>
      </c>
      <c r="D7" s="159"/>
      <c r="E7" s="160">
        <v>38976.11</v>
      </c>
      <c r="F7" s="34">
        <f>SUM(E7/B7)*100</f>
        <v>93.303121298503072</v>
      </c>
      <c r="G7" s="34">
        <f>SUM(E7/C7)*100</f>
        <v>59.96324615384615</v>
      </c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F8E0-C291-4451-9466-BBADDB5B91F5}">
  <dimension ref="A1:K12"/>
  <sheetViews>
    <sheetView workbookViewId="0">
      <selection activeCell="A3" sqref="A3:XFD4"/>
    </sheetView>
  </sheetViews>
  <sheetFormatPr defaultRowHeight="15" x14ac:dyDescent="0.25"/>
  <cols>
    <col min="1" max="1" width="2" bestFit="1" customWidth="1"/>
    <col min="2" max="2" width="3" bestFit="1" customWidth="1"/>
    <col min="3" max="3" width="4" bestFit="1" customWidth="1"/>
    <col min="4" max="4" width="5" bestFit="1" customWidth="1"/>
    <col min="5" max="5" width="55.85546875" customWidth="1"/>
  </cols>
  <sheetData>
    <row r="1" spans="1:11" ht="15.75" x14ac:dyDescent="0.2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5.75" x14ac:dyDescent="0.25">
      <c r="A2" s="70" t="s">
        <v>89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48" x14ac:dyDescent="0.25">
      <c r="A3" s="79" t="s">
        <v>2</v>
      </c>
      <c r="B3" s="80"/>
      <c r="C3" s="80"/>
      <c r="D3" s="80"/>
      <c r="E3" s="81"/>
      <c r="F3" s="30" t="s">
        <v>73</v>
      </c>
      <c r="G3" s="150" t="s">
        <v>84</v>
      </c>
      <c r="H3" s="150" t="s">
        <v>85</v>
      </c>
      <c r="I3" s="150" t="s">
        <v>74</v>
      </c>
      <c r="J3" s="30" t="s">
        <v>7</v>
      </c>
      <c r="K3" s="30" t="s">
        <v>31</v>
      </c>
    </row>
    <row r="4" spans="1:11" x14ac:dyDescent="0.25">
      <c r="A4" s="76">
        <v>1</v>
      </c>
      <c r="B4" s="77"/>
      <c r="C4" s="77"/>
      <c r="D4" s="77"/>
      <c r="E4" s="78"/>
      <c r="F4" s="8">
        <v>2</v>
      </c>
      <c r="G4" s="158">
        <v>3</v>
      </c>
      <c r="H4" s="158">
        <v>4</v>
      </c>
      <c r="I4" s="158">
        <v>5</v>
      </c>
      <c r="J4" s="8" t="s">
        <v>8</v>
      </c>
      <c r="K4" s="8" t="s">
        <v>9</v>
      </c>
    </row>
    <row r="5" spans="1:11" ht="17.25" customHeight="1" x14ac:dyDescent="0.25">
      <c r="A5" s="10">
        <v>8</v>
      </c>
      <c r="B5" s="10"/>
      <c r="C5" s="10"/>
      <c r="D5" s="10"/>
      <c r="E5" s="10" t="s">
        <v>90</v>
      </c>
      <c r="F5" s="37"/>
      <c r="G5" s="57"/>
      <c r="H5" s="37"/>
      <c r="I5" s="39"/>
      <c r="J5" s="39"/>
      <c r="K5" s="39"/>
    </row>
    <row r="6" spans="1:11" x14ac:dyDescent="0.25">
      <c r="A6" s="10"/>
      <c r="B6" s="13">
        <v>84</v>
      </c>
      <c r="C6" s="13"/>
      <c r="D6" s="13"/>
      <c r="E6" s="13" t="s">
        <v>91</v>
      </c>
      <c r="F6" s="37"/>
      <c r="G6" s="57"/>
      <c r="H6" s="37"/>
      <c r="I6" s="39"/>
      <c r="J6" s="39"/>
      <c r="K6" s="39"/>
    </row>
    <row r="7" spans="1:11" ht="24.75" customHeight="1" x14ac:dyDescent="0.25">
      <c r="A7" s="15"/>
      <c r="B7" s="15"/>
      <c r="C7" s="15">
        <v>841</v>
      </c>
      <c r="D7" s="15"/>
      <c r="E7" s="24" t="s">
        <v>92</v>
      </c>
      <c r="F7" s="37"/>
      <c r="G7" s="57"/>
      <c r="H7" s="37"/>
      <c r="I7" s="39"/>
      <c r="J7" s="39"/>
      <c r="K7" s="39"/>
    </row>
    <row r="8" spans="1:11" ht="12" customHeight="1" x14ac:dyDescent="0.25">
      <c r="A8" s="15"/>
      <c r="B8" s="15"/>
      <c r="C8" s="15"/>
      <c r="D8" s="15">
        <v>8413</v>
      </c>
      <c r="E8" s="24" t="s">
        <v>93</v>
      </c>
      <c r="F8" s="37"/>
      <c r="G8" s="57"/>
      <c r="H8" s="37"/>
      <c r="I8" s="39"/>
      <c r="J8" s="39"/>
      <c r="K8" s="39"/>
    </row>
    <row r="9" spans="1:11" ht="15.75" customHeight="1" x14ac:dyDescent="0.25">
      <c r="A9" s="25">
        <v>5</v>
      </c>
      <c r="B9" s="25"/>
      <c r="C9" s="25"/>
      <c r="D9" s="25"/>
      <c r="E9" s="26" t="s">
        <v>94</v>
      </c>
      <c r="F9" s="37"/>
      <c r="G9" s="57"/>
      <c r="H9" s="37"/>
      <c r="I9" s="39"/>
      <c r="J9" s="39"/>
      <c r="K9" s="39"/>
    </row>
    <row r="10" spans="1:11" ht="14.25" customHeight="1" x14ac:dyDescent="0.25">
      <c r="A10" s="13"/>
      <c r="B10" s="13">
        <v>54</v>
      </c>
      <c r="C10" s="13"/>
      <c r="D10" s="13"/>
      <c r="E10" s="40" t="s">
        <v>95</v>
      </c>
      <c r="F10" s="37"/>
      <c r="G10" s="57"/>
      <c r="H10" s="41"/>
      <c r="I10" s="39"/>
      <c r="J10" s="39"/>
      <c r="K10" s="39"/>
    </row>
    <row r="11" spans="1:11" ht="27.75" customHeight="1" x14ac:dyDescent="0.25">
      <c r="A11" s="13"/>
      <c r="B11" s="13"/>
      <c r="C11" s="13">
        <v>541</v>
      </c>
      <c r="D11" s="24"/>
      <c r="E11" s="24" t="s">
        <v>96</v>
      </c>
      <c r="F11" s="37"/>
      <c r="G11" s="57"/>
      <c r="H11" s="41"/>
      <c r="I11" s="39"/>
      <c r="J11" s="39"/>
      <c r="K11" s="39"/>
    </row>
    <row r="12" spans="1:11" ht="15.75" customHeight="1" x14ac:dyDescent="0.25">
      <c r="A12" s="13"/>
      <c r="B12" s="13"/>
      <c r="C12" s="13"/>
      <c r="D12" s="24">
        <v>5413</v>
      </c>
      <c r="E12" s="24" t="s">
        <v>97</v>
      </c>
      <c r="F12" s="37"/>
      <c r="G12" s="57"/>
      <c r="H12" s="41"/>
      <c r="I12" s="39"/>
      <c r="J12" s="39"/>
      <c r="K12" s="39"/>
    </row>
  </sheetData>
  <mergeCells count="4">
    <mergeCell ref="A1:K1"/>
    <mergeCell ref="A2:K2"/>
    <mergeCell ref="A3:E3"/>
    <mergeCell ref="A4:E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20EB4-5633-458E-A818-BB7A0129C8A4}">
  <dimension ref="A1:G18"/>
  <sheetViews>
    <sheetView workbookViewId="0">
      <selection activeCell="D3" sqref="D3"/>
    </sheetView>
  </sheetViews>
  <sheetFormatPr defaultRowHeight="15" x14ac:dyDescent="0.25"/>
  <cols>
    <col min="1" max="1" width="69" customWidth="1"/>
  </cols>
  <sheetData>
    <row r="1" spans="1:7" ht="18" x14ac:dyDescent="0.25">
      <c r="A1" s="28"/>
      <c r="B1" s="28"/>
      <c r="C1" s="28"/>
      <c r="D1" s="28"/>
      <c r="E1" s="29"/>
      <c r="F1" s="29"/>
      <c r="G1" s="29"/>
    </row>
    <row r="2" spans="1:7" ht="15.75" x14ac:dyDescent="0.25">
      <c r="A2" s="70" t="s">
        <v>98</v>
      </c>
      <c r="B2" s="70"/>
      <c r="C2" s="70"/>
      <c r="D2" s="70"/>
      <c r="E2" s="70"/>
      <c r="F2" s="70"/>
      <c r="G2" s="70"/>
    </row>
    <row r="3" spans="1:7" ht="63.75" x14ac:dyDescent="0.25">
      <c r="A3" s="5" t="s">
        <v>2</v>
      </c>
      <c r="B3" s="5" t="s">
        <v>73</v>
      </c>
      <c r="C3" s="7" t="s">
        <v>84</v>
      </c>
      <c r="D3" s="7" t="s">
        <v>85</v>
      </c>
      <c r="E3" s="7" t="s">
        <v>74</v>
      </c>
      <c r="F3" s="5" t="s">
        <v>7</v>
      </c>
      <c r="G3" s="5" t="s">
        <v>31</v>
      </c>
    </row>
    <row r="4" spans="1:7" ht="25.5" x14ac:dyDescent="0.25">
      <c r="A4" s="5">
        <v>1</v>
      </c>
      <c r="B4" s="5">
        <v>2</v>
      </c>
      <c r="C4" s="7">
        <v>3</v>
      </c>
      <c r="D4" s="7">
        <v>4</v>
      </c>
      <c r="E4" s="7">
        <v>5</v>
      </c>
      <c r="F4" s="5" t="s">
        <v>8</v>
      </c>
      <c r="G4" s="5" t="s">
        <v>9</v>
      </c>
    </row>
    <row r="5" spans="1:7" ht="19.5" customHeight="1" x14ac:dyDescent="0.25">
      <c r="A5" s="10" t="s">
        <v>75</v>
      </c>
      <c r="C5" s="57"/>
      <c r="D5" s="41"/>
      <c r="E5" s="39"/>
      <c r="F5" s="39"/>
      <c r="G5" s="39"/>
    </row>
    <row r="6" spans="1:7" ht="16.5" customHeight="1" x14ac:dyDescent="0.25">
      <c r="A6" s="10" t="s">
        <v>76</v>
      </c>
      <c r="B6" s="37"/>
      <c r="C6" s="57"/>
      <c r="D6" s="37"/>
      <c r="E6" s="39"/>
      <c r="F6" s="39"/>
      <c r="G6" s="39"/>
    </row>
    <row r="7" spans="1:7" x14ac:dyDescent="0.25">
      <c r="A7" s="35" t="s">
        <v>77</v>
      </c>
      <c r="B7" s="37"/>
      <c r="C7" s="57"/>
      <c r="D7" s="37"/>
      <c r="E7" s="39"/>
      <c r="F7" s="39"/>
      <c r="G7" s="39"/>
    </row>
    <row r="8" spans="1:7" x14ac:dyDescent="0.25">
      <c r="A8" s="10" t="s">
        <v>78</v>
      </c>
      <c r="B8" s="37"/>
      <c r="C8" s="57"/>
      <c r="D8" s="37"/>
      <c r="E8" s="39"/>
      <c r="F8" s="39"/>
      <c r="G8" s="39"/>
    </row>
    <row r="9" spans="1:7" x14ac:dyDescent="0.25">
      <c r="A9" s="36" t="s">
        <v>79</v>
      </c>
      <c r="B9" s="37"/>
      <c r="C9" s="57"/>
      <c r="D9" s="37"/>
      <c r="E9" s="39"/>
      <c r="F9" s="39"/>
      <c r="G9" s="39"/>
    </row>
    <row r="10" spans="1:7" x14ac:dyDescent="0.25">
      <c r="A10" s="10" t="s">
        <v>80</v>
      </c>
      <c r="B10" s="37"/>
      <c r="C10" s="57"/>
      <c r="D10" s="41"/>
      <c r="E10" s="39"/>
      <c r="F10" s="39"/>
      <c r="G10" s="39"/>
    </row>
    <row r="11" spans="1:7" x14ac:dyDescent="0.25">
      <c r="A11" s="36" t="s">
        <v>81</v>
      </c>
      <c r="B11" s="37"/>
      <c r="C11" s="57"/>
      <c r="D11" s="41"/>
      <c r="E11" s="39"/>
      <c r="F11" s="39"/>
      <c r="G11" s="39"/>
    </row>
    <row r="12" spans="1:7" x14ac:dyDescent="0.25">
      <c r="A12" s="10" t="s">
        <v>99</v>
      </c>
      <c r="B12" s="37"/>
      <c r="C12" s="57"/>
      <c r="D12" s="41"/>
      <c r="E12" s="39"/>
      <c r="F12" s="39"/>
      <c r="G12" s="39"/>
    </row>
    <row r="13" spans="1:7" x14ac:dyDescent="0.25">
      <c r="A13" s="10" t="s">
        <v>76</v>
      </c>
      <c r="B13" s="37"/>
      <c r="C13" s="57"/>
      <c r="D13" s="37"/>
      <c r="E13" s="39"/>
      <c r="F13" s="39"/>
      <c r="G13" s="39"/>
    </row>
    <row r="14" spans="1:7" x14ac:dyDescent="0.25">
      <c r="A14" s="35" t="s">
        <v>77</v>
      </c>
      <c r="B14" s="37"/>
      <c r="C14" s="57"/>
      <c r="D14" s="37"/>
      <c r="E14" s="39"/>
      <c r="F14" s="39"/>
      <c r="G14" s="39"/>
    </row>
    <row r="15" spans="1:7" x14ac:dyDescent="0.25">
      <c r="A15" s="10" t="s">
        <v>78</v>
      </c>
      <c r="B15" s="37"/>
      <c r="C15" s="57"/>
      <c r="D15" s="37"/>
      <c r="E15" s="39"/>
      <c r="F15" s="39"/>
      <c r="G15" s="39"/>
    </row>
    <row r="16" spans="1:7" x14ac:dyDescent="0.25">
      <c r="A16" s="36" t="s">
        <v>79</v>
      </c>
      <c r="B16" s="37"/>
      <c r="C16" s="57"/>
      <c r="D16" s="37"/>
      <c r="E16" s="39"/>
      <c r="F16" s="39"/>
      <c r="G16" s="39"/>
    </row>
    <row r="17" spans="1:7" x14ac:dyDescent="0.25">
      <c r="A17" s="10" t="s">
        <v>80</v>
      </c>
      <c r="B17" s="37"/>
      <c r="C17" s="57"/>
      <c r="D17" s="37"/>
      <c r="E17" s="39"/>
      <c r="F17" s="39"/>
      <c r="G17" s="39"/>
    </row>
    <row r="18" spans="1:7" x14ac:dyDescent="0.25">
      <c r="A18" s="36" t="s">
        <v>81</v>
      </c>
      <c r="B18" s="37"/>
      <c r="C18" s="57"/>
      <c r="D18" s="37"/>
      <c r="E18" s="39"/>
      <c r="F18" s="39"/>
      <c r="G18" s="39"/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113F4-7A29-42AB-820D-6987DF498DFC}">
  <dimension ref="A1:H61"/>
  <sheetViews>
    <sheetView tabSelected="1" workbookViewId="0">
      <selection activeCell="A2" sqref="A2:H2"/>
    </sheetView>
  </sheetViews>
  <sheetFormatPr defaultRowHeight="15" x14ac:dyDescent="0.25"/>
  <cols>
    <col min="2" max="2" width="5.5703125" bestFit="1" customWidth="1"/>
    <col min="4" max="4" width="48" customWidth="1"/>
    <col min="5" max="5" width="15.28515625" bestFit="1" customWidth="1"/>
    <col min="7" max="7" width="15.28515625" bestFit="1" customWidth="1"/>
  </cols>
  <sheetData>
    <row r="1" spans="1:8" ht="18" x14ac:dyDescent="0.25">
      <c r="A1" s="28"/>
      <c r="B1" s="28"/>
      <c r="C1" s="28"/>
      <c r="D1" s="28"/>
      <c r="E1" s="28"/>
      <c r="F1" s="28"/>
      <c r="G1" s="28"/>
      <c r="H1" s="29"/>
    </row>
    <row r="2" spans="1:8" ht="15.75" x14ac:dyDescent="0.25">
      <c r="A2" s="104" t="s">
        <v>100</v>
      </c>
      <c r="B2" s="104"/>
      <c r="C2" s="104"/>
      <c r="D2" s="104"/>
      <c r="E2" s="104"/>
      <c r="F2" s="104"/>
      <c r="G2" s="104"/>
      <c r="H2" s="104"/>
    </row>
    <row r="3" spans="1:8" ht="18" x14ac:dyDescent="0.25">
      <c r="A3" s="28"/>
      <c r="B3" s="28"/>
      <c r="C3" s="28"/>
      <c r="D3" s="28"/>
      <c r="E3" s="28"/>
      <c r="F3" s="28"/>
      <c r="G3" s="28"/>
      <c r="H3" s="29"/>
    </row>
    <row r="4" spans="1:8" ht="15.75" x14ac:dyDescent="0.25">
      <c r="A4" s="105" t="s">
        <v>101</v>
      </c>
      <c r="B4" s="105"/>
      <c r="C4" s="105"/>
      <c r="D4" s="105"/>
      <c r="E4" s="105"/>
      <c r="F4" s="105"/>
      <c r="G4" s="105"/>
      <c r="H4" s="105"/>
    </row>
    <row r="5" spans="1:8" ht="36" x14ac:dyDescent="0.25">
      <c r="A5" s="79" t="s">
        <v>2</v>
      </c>
      <c r="B5" s="80"/>
      <c r="C5" s="80"/>
      <c r="D5" s="81"/>
      <c r="E5" s="150" t="s">
        <v>4</v>
      </c>
      <c r="F5" s="150" t="s">
        <v>5</v>
      </c>
      <c r="G5" s="150" t="s">
        <v>86</v>
      </c>
      <c r="H5" s="30" t="s">
        <v>7</v>
      </c>
    </row>
    <row r="6" spans="1:8" x14ac:dyDescent="0.25">
      <c r="A6" s="73">
        <v>1</v>
      </c>
      <c r="B6" s="74"/>
      <c r="C6" s="74"/>
      <c r="D6" s="75"/>
      <c r="E6" s="9">
        <v>2</v>
      </c>
      <c r="F6" s="9">
        <v>3</v>
      </c>
      <c r="G6" s="9">
        <v>4</v>
      </c>
      <c r="H6" s="31" t="s">
        <v>102</v>
      </c>
    </row>
    <row r="7" spans="1:8" x14ac:dyDescent="0.25">
      <c r="A7" s="102" t="s">
        <v>135</v>
      </c>
      <c r="B7" s="103"/>
      <c r="C7" s="103"/>
      <c r="D7" s="58" t="s">
        <v>136</v>
      </c>
      <c r="E7" s="151">
        <f>SUM(E8)</f>
        <v>65000</v>
      </c>
      <c r="F7" s="152">
        <f t="shared" ref="F7:G7" si="0">SUM(F8)</f>
        <v>0</v>
      </c>
      <c r="G7" s="151">
        <f t="shared" si="0"/>
        <v>38976.109999999993</v>
      </c>
      <c r="H7" s="43">
        <f>SUM((G7/E7)*100)</f>
        <v>59.963246153846143</v>
      </c>
    </row>
    <row r="8" spans="1:8" ht="20.25" customHeight="1" x14ac:dyDescent="0.25">
      <c r="A8" s="106" t="s">
        <v>134</v>
      </c>
      <c r="B8" s="107"/>
      <c r="C8" s="108"/>
      <c r="D8" s="42" t="s">
        <v>103</v>
      </c>
      <c r="E8" s="153">
        <f t="shared" ref="E8" si="1">SUM(E9+E10)</f>
        <v>65000</v>
      </c>
      <c r="F8" s="153"/>
      <c r="G8" s="153">
        <f>SUM(G9+G10)</f>
        <v>38976.109999999993</v>
      </c>
      <c r="H8" s="43">
        <f>SUM((G8/E8)*100)</f>
        <v>59.963246153846143</v>
      </c>
    </row>
    <row r="9" spans="1:8" x14ac:dyDescent="0.25">
      <c r="A9" s="99">
        <v>11</v>
      </c>
      <c r="B9" s="100"/>
      <c r="C9" s="101"/>
      <c r="D9" s="44" t="s">
        <v>104</v>
      </c>
      <c r="E9" s="153">
        <f>SUM(E13+E21+E28+E37+E42+E47)</f>
        <v>61300</v>
      </c>
      <c r="F9" s="153"/>
      <c r="G9" s="153">
        <f>SUM(G13+G21+G28+G37+G42+G47)</f>
        <v>36276.109999999993</v>
      </c>
      <c r="H9" s="43">
        <f t="shared" ref="H9:H54" si="2">SUM((G9/E9)*100)</f>
        <v>59.177993474714505</v>
      </c>
    </row>
    <row r="10" spans="1:8" x14ac:dyDescent="0.25">
      <c r="A10" s="94">
        <v>52</v>
      </c>
      <c r="B10" s="94"/>
      <c r="C10" s="94"/>
      <c r="D10" s="44" t="s">
        <v>105</v>
      </c>
      <c r="E10" s="153">
        <f t="shared" ref="E10" si="3">SUM(E52)</f>
        <v>3700</v>
      </c>
      <c r="F10" s="153"/>
      <c r="G10" s="153">
        <f>SUM(G52)</f>
        <v>2700</v>
      </c>
      <c r="H10" s="43">
        <f t="shared" si="2"/>
        <v>72.972972972972968</v>
      </c>
    </row>
    <row r="11" spans="1:8" x14ac:dyDescent="0.25">
      <c r="A11" s="95" t="s">
        <v>106</v>
      </c>
      <c r="B11" s="96"/>
      <c r="C11" s="97"/>
      <c r="D11" s="42" t="s">
        <v>107</v>
      </c>
      <c r="E11" s="153">
        <f>SUM(E12+E20+E27+E36+E41+E46)</f>
        <v>65000</v>
      </c>
      <c r="F11" s="153"/>
      <c r="G11" s="153">
        <f>SUM(G12+G20+G27+G36+G41+G46)</f>
        <v>38976.109999999993</v>
      </c>
      <c r="H11" s="43">
        <f t="shared" si="2"/>
        <v>59.963246153846143</v>
      </c>
    </row>
    <row r="12" spans="1:8" x14ac:dyDescent="0.25">
      <c r="A12" s="91" t="s">
        <v>108</v>
      </c>
      <c r="B12" s="92"/>
      <c r="C12" s="93"/>
      <c r="D12" s="45" t="s">
        <v>109</v>
      </c>
      <c r="E12" s="154">
        <v>46500</v>
      </c>
      <c r="F12" s="155"/>
      <c r="G12" s="155">
        <f>SUM(G13)</f>
        <v>31303.62</v>
      </c>
      <c r="H12" s="43">
        <f t="shared" si="2"/>
        <v>67.319612903225803</v>
      </c>
    </row>
    <row r="13" spans="1:8" x14ac:dyDescent="0.25">
      <c r="A13" s="85" t="s">
        <v>137</v>
      </c>
      <c r="B13" s="86"/>
      <c r="C13" s="87"/>
      <c r="D13" s="46" t="s">
        <v>104</v>
      </c>
      <c r="E13" s="156">
        <v>46500</v>
      </c>
      <c r="F13" s="157"/>
      <c r="G13" s="157">
        <v>31303.62</v>
      </c>
      <c r="H13" s="43">
        <f t="shared" si="2"/>
        <v>67.319612903225803</v>
      </c>
    </row>
    <row r="14" spans="1:8" x14ac:dyDescent="0.25">
      <c r="A14" s="98">
        <v>3</v>
      </c>
      <c r="B14" s="98"/>
      <c r="C14" s="98"/>
      <c r="D14" s="47" t="s">
        <v>43</v>
      </c>
      <c r="E14" s="156">
        <v>46500</v>
      </c>
      <c r="F14" s="157"/>
      <c r="G14" s="157">
        <f>SUM(G15+G19)</f>
        <v>31303.620000000003</v>
      </c>
      <c r="H14" s="43">
        <f t="shared" si="2"/>
        <v>67.319612903225817</v>
      </c>
    </row>
    <row r="15" spans="1:8" x14ac:dyDescent="0.25">
      <c r="A15" s="88">
        <v>31</v>
      </c>
      <c r="B15" s="89"/>
      <c r="C15" s="90"/>
      <c r="D15" s="47" t="s">
        <v>44</v>
      </c>
      <c r="E15" s="156">
        <v>46000</v>
      </c>
      <c r="F15" s="157"/>
      <c r="G15" s="157">
        <f>SUM(G16:G18)</f>
        <v>31303.620000000003</v>
      </c>
      <c r="H15" s="43">
        <f t="shared" si="2"/>
        <v>68.051347826086968</v>
      </c>
    </row>
    <row r="16" spans="1:8" x14ac:dyDescent="0.25">
      <c r="A16" s="48"/>
      <c r="B16" s="49">
        <v>3111</v>
      </c>
      <c r="C16" s="50"/>
      <c r="D16" s="51" t="s">
        <v>46</v>
      </c>
      <c r="E16" s="156"/>
      <c r="F16" s="157"/>
      <c r="G16" s="157">
        <v>26321.29</v>
      </c>
      <c r="H16" s="43"/>
    </row>
    <row r="17" spans="1:8" x14ac:dyDescent="0.25">
      <c r="A17" s="48"/>
      <c r="B17" s="49">
        <v>3121</v>
      </c>
      <c r="C17" s="50"/>
      <c r="D17" s="51" t="s">
        <v>47</v>
      </c>
      <c r="E17" s="156"/>
      <c r="F17" s="157"/>
      <c r="G17" s="157">
        <v>1540</v>
      </c>
      <c r="H17" s="43"/>
    </row>
    <row r="18" spans="1:8" x14ac:dyDescent="0.25">
      <c r="A18" s="48"/>
      <c r="B18" s="49">
        <v>3132</v>
      </c>
      <c r="C18" s="50"/>
      <c r="D18" s="51" t="s">
        <v>110</v>
      </c>
      <c r="E18" s="156"/>
      <c r="F18" s="157"/>
      <c r="G18" s="157">
        <v>3442.33</v>
      </c>
      <c r="H18" s="43"/>
    </row>
    <row r="19" spans="1:8" x14ac:dyDescent="0.25">
      <c r="A19" s="88">
        <v>32</v>
      </c>
      <c r="B19" s="89"/>
      <c r="C19" s="90"/>
      <c r="D19" s="51" t="s">
        <v>50</v>
      </c>
      <c r="E19" s="156">
        <v>500</v>
      </c>
      <c r="F19" s="157"/>
      <c r="G19" s="157"/>
      <c r="H19" s="43">
        <f t="shared" si="2"/>
        <v>0</v>
      </c>
    </row>
    <row r="20" spans="1:8" x14ac:dyDescent="0.25">
      <c r="A20" s="91" t="s">
        <v>111</v>
      </c>
      <c r="B20" s="92"/>
      <c r="C20" s="93"/>
      <c r="D20" s="45" t="s">
        <v>112</v>
      </c>
      <c r="E20" s="154">
        <v>3000</v>
      </c>
      <c r="F20" s="155"/>
      <c r="G20" s="155">
        <f>SUM(G21)</f>
        <v>1162.6500000000001</v>
      </c>
      <c r="H20" s="43">
        <f t="shared" si="2"/>
        <v>38.755000000000003</v>
      </c>
    </row>
    <row r="21" spans="1:8" x14ac:dyDescent="0.25">
      <c r="A21" s="85" t="s">
        <v>137</v>
      </c>
      <c r="B21" s="86"/>
      <c r="C21" s="87"/>
      <c r="D21" s="46" t="s">
        <v>104</v>
      </c>
      <c r="E21" s="156">
        <v>3000</v>
      </c>
      <c r="F21" s="157"/>
      <c r="G21" s="157">
        <v>1162.6500000000001</v>
      </c>
      <c r="H21" s="43">
        <f t="shared" si="2"/>
        <v>38.755000000000003</v>
      </c>
    </row>
    <row r="22" spans="1:8" x14ac:dyDescent="0.25">
      <c r="A22" s="98">
        <v>3</v>
      </c>
      <c r="B22" s="98"/>
      <c r="C22" s="98"/>
      <c r="D22" s="47" t="s">
        <v>43</v>
      </c>
      <c r="E22" s="156">
        <v>3000</v>
      </c>
      <c r="F22" s="157"/>
      <c r="G22" s="157">
        <f>SUM(G23)</f>
        <v>1162.6500000000001</v>
      </c>
      <c r="H22" s="43">
        <f t="shared" si="2"/>
        <v>38.755000000000003</v>
      </c>
    </row>
    <row r="23" spans="1:8" x14ac:dyDescent="0.25">
      <c r="A23" s="88">
        <v>32</v>
      </c>
      <c r="B23" s="89"/>
      <c r="C23" s="90"/>
      <c r="D23" s="51" t="s">
        <v>50</v>
      </c>
      <c r="E23" s="156">
        <v>3000</v>
      </c>
      <c r="F23" s="157"/>
      <c r="G23" s="157">
        <f>SUM(G24:G26)</f>
        <v>1162.6500000000001</v>
      </c>
      <c r="H23" s="43">
        <f t="shared" si="2"/>
        <v>38.755000000000003</v>
      </c>
    </row>
    <row r="24" spans="1:8" x14ac:dyDescent="0.25">
      <c r="A24" s="48"/>
      <c r="B24" s="49">
        <v>3221</v>
      </c>
      <c r="C24" s="50"/>
      <c r="D24" s="51" t="s">
        <v>144</v>
      </c>
      <c r="E24" s="156"/>
      <c r="F24" s="157"/>
      <c r="G24" s="157">
        <v>137.58000000000001</v>
      </c>
      <c r="H24" s="43"/>
    </row>
    <row r="25" spans="1:8" x14ac:dyDescent="0.25">
      <c r="A25" s="48"/>
      <c r="B25" s="49">
        <v>3223</v>
      </c>
      <c r="C25" s="50"/>
      <c r="D25" s="51" t="s">
        <v>55</v>
      </c>
      <c r="E25" s="156"/>
      <c r="F25" s="157"/>
      <c r="G25" s="157">
        <v>250.1</v>
      </c>
      <c r="H25" s="43"/>
    </row>
    <row r="26" spans="1:8" x14ac:dyDescent="0.25">
      <c r="A26" s="48"/>
      <c r="B26" s="49">
        <v>3225</v>
      </c>
      <c r="C26" s="50"/>
      <c r="D26" s="51" t="s">
        <v>143</v>
      </c>
      <c r="E26" s="156"/>
      <c r="F26" s="157"/>
      <c r="G26" s="157">
        <v>774.97</v>
      </c>
      <c r="H26" s="43"/>
    </row>
    <row r="27" spans="1:8" x14ac:dyDescent="0.25">
      <c r="A27" s="91" t="s">
        <v>113</v>
      </c>
      <c r="B27" s="92"/>
      <c r="C27" s="93"/>
      <c r="D27" s="45" t="s">
        <v>114</v>
      </c>
      <c r="E27" s="154">
        <v>4000</v>
      </c>
      <c r="F27" s="155"/>
      <c r="G27" s="155">
        <f>SUM(G28)</f>
        <v>1997.68</v>
      </c>
      <c r="H27" s="43">
        <f t="shared" si="2"/>
        <v>49.942</v>
      </c>
    </row>
    <row r="28" spans="1:8" x14ac:dyDescent="0.25">
      <c r="A28" s="85" t="s">
        <v>137</v>
      </c>
      <c r="B28" s="86"/>
      <c r="C28" s="87"/>
      <c r="D28" s="46" t="s">
        <v>104</v>
      </c>
      <c r="E28" s="156">
        <v>4000</v>
      </c>
      <c r="F28" s="157"/>
      <c r="G28" s="157">
        <v>1997.68</v>
      </c>
      <c r="H28" s="43">
        <f t="shared" si="2"/>
        <v>49.942</v>
      </c>
    </row>
    <row r="29" spans="1:8" x14ac:dyDescent="0.25">
      <c r="A29" s="88">
        <v>3</v>
      </c>
      <c r="B29" s="89"/>
      <c r="C29" s="90"/>
      <c r="D29" s="47" t="s">
        <v>43</v>
      </c>
      <c r="E29" s="156">
        <v>4000</v>
      </c>
      <c r="F29" s="157"/>
      <c r="G29" s="157">
        <f>SUM(G30)</f>
        <v>1997.68</v>
      </c>
      <c r="H29" s="43">
        <f t="shared" si="2"/>
        <v>49.942</v>
      </c>
    </row>
    <row r="30" spans="1:8" x14ac:dyDescent="0.25">
      <c r="A30" s="88">
        <v>32</v>
      </c>
      <c r="B30" s="89"/>
      <c r="C30" s="90"/>
      <c r="D30" s="51" t="s">
        <v>50</v>
      </c>
      <c r="E30" s="156">
        <v>4000</v>
      </c>
      <c r="F30" s="157"/>
      <c r="G30" s="157">
        <f>SUM(G31:G35)</f>
        <v>1997.68</v>
      </c>
      <c r="H30" s="43">
        <f t="shared" si="2"/>
        <v>49.942</v>
      </c>
    </row>
    <row r="31" spans="1:8" x14ac:dyDescent="0.25">
      <c r="A31" s="48"/>
      <c r="B31" s="49">
        <v>3231</v>
      </c>
      <c r="C31" s="50"/>
      <c r="D31" s="51" t="s">
        <v>115</v>
      </c>
      <c r="E31" s="156"/>
      <c r="F31" s="157"/>
      <c r="G31" s="157">
        <v>659.4</v>
      </c>
      <c r="H31" s="43"/>
    </row>
    <row r="32" spans="1:8" x14ac:dyDescent="0.25">
      <c r="A32" s="48"/>
      <c r="B32" s="49">
        <v>3232</v>
      </c>
      <c r="C32" s="50"/>
      <c r="D32" s="51" t="s">
        <v>126</v>
      </c>
      <c r="E32" s="156"/>
      <c r="F32" s="157"/>
      <c r="G32" s="157">
        <v>28</v>
      </c>
      <c r="H32" s="43"/>
    </row>
    <row r="33" spans="1:8" x14ac:dyDescent="0.25">
      <c r="A33" s="48"/>
      <c r="B33" s="49">
        <v>3233</v>
      </c>
      <c r="C33" s="50"/>
      <c r="D33" s="51" t="s">
        <v>58</v>
      </c>
      <c r="E33" s="156"/>
      <c r="F33" s="157"/>
      <c r="G33" s="157">
        <v>254.88</v>
      </c>
      <c r="H33" s="43"/>
    </row>
    <row r="34" spans="1:8" x14ac:dyDescent="0.25">
      <c r="A34" s="48"/>
      <c r="B34" s="49">
        <v>3238</v>
      </c>
      <c r="C34" s="50"/>
      <c r="D34" s="51" t="s">
        <v>116</v>
      </c>
      <c r="E34" s="156"/>
      <c r="F34" s="157"/>
      <c r="G34" s="157">
        <v>1024.4000000000001</v>
      </c>
      <c r="H34" s="43"/>
    </row>
    <row r="35" spans="1:8" x14ac:dyDescent="0.25">
      <c r="A35" s="48"/>
      <c r="B35" s="49">
        <v>3239</v>
      </c>
      <c r="C35" s="50"/>
      <c r="D35" s="51" t="s">
        <v>145</v>
      </c>
      <c r="E35" s="156"/>
      <c r="F35" s="157"/>
      <c r="G35" s="157">
        <v>31</v>
      </c>
      <c r="H35" s="43"/>
    </row>
    <row r="36" spans="1:8" x14ac:dyDescent="0.25">
      <c r="A36" s="91" t="s">
        <v>117</v>
      </c>
      <c r="B36" s="92"/>
      <c r="C36" s="93"/>
      <c r="D36" s="45" t="s">
        <v>138</v>
      </c>
      <c r="E36" s="154">
        <v>500</v>
      </c>
      <c r="F36" s="155"/>
      <c r="G36" s="155">
        <f>SUM(G37)</f>
        <v>77.28</v>
      </c>
      <c r="H36" s="43">
        <f t="shared" si="2"/>
        <v>15.456</v>
      </c>
    </row>
    <row r="37" spans="1:8" x14ac:dyDescent="0.25">
      <c r="A37" s="85" t="s">
        <v>137</v>
      </c>
      <c r="B37" s="86"/>
      <c r="C37" s="87"/>
      <c r="D37" s="46" t="s">
        <v>104</v>
      </c>
      <c r="E37" s="156">
        <v>500</v>
      </c>
      <c r="F37" s="157"/>
      <c r="G37" s="157">
        <v>77.28</v>
      </c>
      <c r="H37" s="43">
        <f t="shared" si="2"/>
        <v>15.456</v>
      </c>
    </row>
    <row r="38" spans="1:8" x14ac:dyDescent="0.25">
      <c r="A38" s="88">
        <v>3</v>
      </c>
      <c r="B38" s="89"/>
      <c r="C38" s="90"/>
      <c r="D38" s="47" t="s">
        <v>43</v>
      </c>
      <c r="E38" s="156">
        <v>500</v>
      </c>
      <c r="F38" s="157"/>
      <c r="G38" s="157">
        <f>SUM(G39)</f>
        <v>77.28</v>
      </c>
      <c r="H38" s="43">
        <f t="shared" si="2"/>
        <v>15.456</v>
      </c>
    </row>
    <row r="39" spans="1:8" x14ac:dyDescent="0.25">
      <c r="A39" s="88">
        <v>32</v>
      </c>
      <c r="B39" s="89"/>
      <c r="C39" s="90"/>
      <c r="D39" s="51" t="s">
        <v>50</v>
      </c>
      <c r="E39" s="156">
        <v>500</v>
      </c>
      <c r="F39" s="157"/>
      <c r="G39" s="157">
        <f>SUM(G40)</f>
        <v>77.28</v>
      </c>
      <c r="H39" s="43">
        <f t="shared" si="2"/>
        <v>15.456</v>
      </c>
    </row>
    <row r="40" spans="1:8" x14ac:dyDescent="0.25">
      <c r="A40" s="48"/>
      <c r="B40" s="49">
        <v>3295</v>
      </c>
      <c r="C40" s="50"/>
      <c r="D40" s="51" t="s">
        <v>61</v>
      </c>
      <c r="E40" s="156"/>
      <c r="F40" s="157"/>
      <c r="G40" s="157">
        <v>77.28</v>
      </c>
      <c r="H40" s="43"/>
    </row>
    <row r="41" spans="1:8" x14ac:dyDescent="0.25">
      <c r="A41" s="91" t="s">
        <v>118</v>
      </c>
      <c r="B41" s="92"/>
      <c r="C41" s="93"/>
      <c r="D41" s="45" t="s">
        <v>119</v>
      </c>
      <c r="E41" s="154">
        <v>1000</v>
      </c>
      <c r="F41" s="155"/>
      <c r="G41" s="155">
        <f>SUM(G42)</f>
        <v>200.35</v>
      </c>
      <c r="H41" s="43">
        <f t="shared" si="2"/>
        <v>20.035</v>
      </c>
    </row>
    <row r="42" spans="1:8" x14ac:dyDescent="0.25">
      <c r="A42" s="85" t="s">
        <v>137</v>
      </c>
      <c r="B42" s="86"/>
      <c r="C42" s="87"/>
      <c r="D42" s="46" t="s">
        <v>104</v>
      </c>
      <c r="E42" s="156">
        <v>1000</v>
      </c>
      <c r="F42" s="157"/>
      <c r="G42" s="157">
        <v>200.35</v>
      </c>
      <c r="H42" s="43">
        <f t="shared" si="2"/>
        <v>20.035</v>
      </c>
    </row>
    <row r="43" spans="1:8" x14ac:dyDescent="0.25">
      <c r="A43" s="88">
        <v>3</v>
      </c>
      <c r="B43" s="89"/>
      <c r="C43" s="90"/>
      <c r="D43" s="47" t="s">
        <v>43</v>
      </c>
      <c r="E43" s="156">
        <v>1000</v>
      </c>
      <c r="F43" s="157"/>
      <c r="G43" s="157">
        <f>SUM(G44)</f>
        <v>200.35</v>
      </c>
      <c r="H43" s="43">
        <f t="shared" si="2"/>
        <v>20.035</v>
      </c>
    </row>
    <row r="44" spans="1:8" x14ac:dyDescent="0.25">
      <c r="A44" s="88">
        <v>34</v>
      </c>
      <c r="B44" s="89"/>
      <c r="C44" s="90"/>
      <c r="D44" s="51" t="s">
        <v>62</v>
      </c>
      <c r="E44" s="156">
        <v>1000</v>
      </c>
      <c r="F44" s="157"/>
      <c r="G44" s="157">
        <f>SUM(G45)</f>
        <v>200.35</v>
      </c>
      <c r="H44" s="43">
        <f t="shared" si="2"/>
        <v>20.035</v>
      </c>
    </row>
    <row r="45" spans="1:8" x14ac:dyDescent="0.25">
      <c r="A45" s="48"/>
      <c r="B45" s="49">
        <v>3431</v>
      </c>
      <c r="C45" s="50"/>
      <c r="D45" s="51" t="s">
        <v>120</v>
      </c>
      <c r="E45" s="156"/>
      <c r="F45" s="157"/>
      <c r="G45" s="157">
        <v>200.35</v>
      </c>
      <c r="H45" s="43"/>
    </row>
    <row r="46" spans="1:8" x14ac:dyDescent="0.25">
      <c r="A46" s="91" t="s">
        <v>121</v>
      </c>
      <c r="B46" s="92"/>
      <c r="C46" s="93"/>
      <c r="D46" s="52" t="s">
        <v>139</v>
      </c>
      <c r="E46" s="154">
        <v>10000</v>
      </c>
      <c r="F46" s="155"/>
      <c r="G46" s="155">
        <f>SUM(G47+G52)</f>
        <v>4234.53</v>
      </c>
      <c r="H46" s="43">
        <f t="shared" si="2"/>
        <v>42.345299999999995</v>
      </c>
    </row>
    <row r="47" spans="1:8" x14ac:dyDescent="0.25">
      <c r="A47" s="85" t="s">
        <v>137</v>
      </c>
      <c r="B47" s="86"/>
      <c r="C47" s="87"/>
      <c r="D47" s="46" t="s">
        <v>104</v>
      </c>
      <c r="E47" s="156">
        <v>6300</v>
      </c>
      <c r="F47" s="157"/>
      <c r="G47" s="157">
        <v>1534.53</v>
      </c>
      <c r="H47" s="43">
        <f t="shared" si="2"/>
        <v>24.357619047619046</v>
      </c>
    </row>
    <row r="48" spans="1:8" x14ac:dyDescent="0.25">
      <c r="A48" s="88">
        <v>4</v>
      </c>
      <c r="B48" s="89"/>
      <c r="C48" s="90"/>
      <c r="D48" s="47" t="s">
        <v>65</v>
      </c>
      <c r="E48" s="156">
        <v>6300</v>
      </c>
      <c r="F48" s="157"/>
      <c r="G48" s="157">
        <f>SUM(G49)</f>
        <v>1534.53</v>
      </c>
      <c r="H48" s="43">
        <f t="shared" si="2"/>
        <v>24.357619047619046</v>
      </c>
    </row>
    <row r="49" spans="1:8" ht="28.5" x14ac:dyDescent="0.25">
      <c r="A49" s="88">
        <v>42</v>
      </c>
      <c r="B49" s="89"/>
      <c r="C49" s="90"/>
      <c r="D49" s="51" t="s">
        <v>66</v>
      </c>
      <c r="E49" s="156">
        <v>6300</v>
      </c>
      <c r="F49" s="157"/>
      <c r="G49" s="157">
        <f>SUM(G50:G51)</f>
        <v>1534.53</v>
      </c>
      <c r="H49" s="43">
        <f t="shared" si="2"/>
        <v>24.357619047619046</v>
      </c>
    </row>
    <row r="50" spans="1:8" x14ac:dyDescent="0.25">
      <c r="A50" s="48"/>
      <c r="B50" s="49">
        <v>422</v>
      </c>
      <c r="C50" s="50"/>
      <c r="D50" s="51" t="s">
        <v>141</v>
      </c>
      <c r="E50" s="156"/>
      <c r="F50" s="157"/>
      <c r="G50" s="157"/>
      <c r="H50" s="43"/>
    </row>
    <row r="51" spans="1:8" x14ac:dyDescent="0.25">
      <c r="A51" s="48"/>
      <c r="B51" s="49">
        <v>4241</v>
      </c>
      <c r="C51" s="50"/>
      <c r="D51" s="51" t="s">
        <v>71</v>
      </c>
      <c r="E51" s="156"/>
      <c r="F51" s="157"/>
      <c r="G51" s="157">
        <v>1534.53</v>
      </c>
      <c r="H51" s="43"/>
    </row>
    <row r="52" spans="1:8" x14ac:dyDescent="0.25">
      <c r="A52" s="85" t="s">
        <v>140</v>
      </c>
      <c r="B52" s="86"/>
      <c r="C52" s="87"/>
      <c r="D52" s="46" t="s">
        <v>142</v>
      </c>
      <c r="E52" s="156">
        <v>3700</v>
      </c>
      <c r="F52" s="157"/>
      <c r="G52" s="157">
        <v>2700</v>
      </c>
      <c r="H52" s="43">
        <f t="shared" si="2"/>
        <v>72.972972972972968</v>
      </c>
    </row>
    <row r="53" spans="1:8" x14ac:dyDescent="0.25">
      <c r="A53" s="88">
        <v>4</v>
      </c>
      <c r="B53" s="89"/>
      <c r="C53" s="90"/>
      <c r="D53" s="47" t="s">
        <v>65</v>
      </c>
      <c r="E53" s="156">
        <v>3700</v>
      </c>
      <c r="F53" s="157"/>
      <c r="G53" s="157">
        <f>SUM(G54)</f>
        <v>2700</v>
      </c>
      <c r="H53" s="43">
        <f t="shared" si="2"/>
        <v>72.972972972972968</v>
      </c>
    </row>
    <row r="54" spans="1:8" ht="28.5" x14ac:dyDescent="0.25">
      <c r="A54" s="88">
        <v>42</v>
      </c>
      <c r="B54" s="89"/>
      <c r="C54" s="90"/>
      <c r="D54" s="51" t="s">
        <v>66</v>
      </c>
      <c r="E54" s="156">
        <v>3700</v>
      </c>
      <c r="F54" s="157"/>
      <c r="G54" s="157">
        <f>SUM(G55)</f>
        <v>2700</v>
      </c>
      <c r="H54" s="43">
        <f t="shared" si="2"/>
        <v>72.972972972972968</v>
      </c>
    </row>
    <row r="55" spans="1:8" x14ac:dyDescent="0.25">
      <c r="A55" s="48"/>
      <c r="B55" s="49">
        <v>4241</v>
      </c>
      <c r="C55" s="50"/>
      <c r="D55" s="51" t="s">
        <v>71</v>
      </c>
      <c r="E55" s="156"/>
      <c r="F55" s="157"/>
      <c r="G55" s="157">
        <v>2700</v>
      </c>
      <c r="H55" s="53"/>
    </row>
    <row r="56" spans="1:8" x14ac:dyDescent="0.25">
      <c r="A56" s="54"/>
      <c r="B56" s="54"/>
      <c r="C56" s="54"/>
      <c r="D56" s="54"/>
    </row>
    <row r="58" spans="1:8" x14ac:dyDescent="0.25">
      <c r="C58" s="82" t="s">
        <v>151</v>
      </c>
      <c r="D58" s="82"/>
      <c r="E58" s="82"/>
    </row>
    <row r="59" spans="1:8" x14ac:dyDescent="0.25">
      <c r="F59" s="83" t="s">
        <v>122</v>
      </c>
      <c r="G59" s="83"/>
      <c r="H59" s="83"/>
    </row>
    <row r="60" spans="1:8" x14ac:dyDescent="0.25">
      <c r="F60" s="83" t="s">
        <v>123</v>
      </c>
      <c r="G60" s="83"/>
      <c r="H60" s="83"/>
    </row>
    <row r="61" spans="1:8" x14ac:dyDescent="0.25">
      <c r="F61" s="84" t="s">
        <v>124</v>
      </c>
      <c r="G61" s="84"/>
      <c r="H61" s="84"/>
    </row>
  </sheetData>
  <mergeCells count="41">
    <mergeCell ref="A9:C9"/>
    <mergeCell ref="A7:C7"/>
    <mergeCell ref="A2:H2"/>
    <mergeCell ref="A4:H4"/>
    <mergeCell ref="A5:D5"/>
    <mergeCell ref="A6:D6"/>
    <mergeCell ref="A8:C8"/>
    <mergeCell ref="A27:C27"/>
    <mergeCell ref="A10:C10"/>
    <mergeCell ref="A11:C11"/>
    <mergeCell ref="A12:C12"/>
    <mergeCell ref="A13:C13"/>
    <mergeCell ref="A14:C14"/>
    <mergeCell ref="A15:C15"/>
    <mergeCell ref="A19:C19"/>
    <mergeCell ref="A20:C20"/>
    <mergeCell ref="A21:C21"/>
    <mergeCell ref="A22:C22"/>
    <mergeCell ref="A23:C23"/>
    <mergeCell ref="A46:C46"/>
    <mergeCell ref="A28:C28"/>
    <mergeCell ref="A29:C29"/>
    <mergeCell ref="A30:C30"/>
    <mergeCell ref="A36:C36"/>
    <mergeCell ref="A37:C37"/>
    <mergeCell ref="A38:C38"/>
    <mergeCell ref="A39:C39"/>
    <mergeCell ref="A41:C41"/>
    <mergeCell ref="A42:C42"/>
    <mergeCell ref="A43:C43"/>
    <mergeCell ref="A44:C44"/>
    <mergeCell ref="C58:E58"/>
    <mergeCell ref="F59:H59"/>
    <mergeCell ref="F60:H60"/>
    <mergeCell ref="F61:H61"/>
    <mergeCell ref="A47:C47"/>
    <mergeCell ref="A48:C48"/>
    <mergeCell ref="A49:C49"/>
    <mergeCell ref="A52:C52"/>
    <mergeCell ref="A53:C53"/>
    <mergeCell ref="A54:C5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I PRIHODI PREMA IZVOR.</vt:lpstr>
      <vt:lpstr>RASHODI PREMA FUNKCIJSKOJ KLAS.</vt:lpstr>
      <vt:lpstr>RAČUN FINANCIRANJA</vt:lpstr>
      <vt:lpstr>RAČUN FINANCIRANJA PREMA IZVORI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Grbin</dc:creator>
  <cp:lastModifiedBy>Jelena Grbin</cp:lastModifiedBy>
  <cp:lastPrinted>2025-03-10T11:17:50Z</cp:lastPrinted>
  <dcterms:created xsi:type="dcterms:W3CDTF">2025-03-04T13:09:47Z</dcterms:created>
  <dcterms:modified xsi:type="dcterms:W3CDTF">2025-03-10T12:37:43Z</dcterms:modified>
</cp:coreProperties>
</file>