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7FBD6AC0-690E-4045-B961-A031C18EC11D}" xr6:coauthVersionLast="47" xr6:coauthVersionMax="47" xr10:uidLastSave="{00000000-0000-0000-0000-000000000000}"/>
  <bookViews>
    <workbookView xWindow="-120" yWindow="-120" windowWidth="29040" windowHeight="15720" xr2:uid="{1BE0F17D-46A9-4DFF-9F62-6C4AD17E7B9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3" i="1" l="1"/>
  <c r="N163" i="1"/>
  <c r="P157" i="1"/>
  <c r="N157" i="1"/>
  <c r="P95" i="1"/>
  <c r="N95" i="1"/>
  <c r="N91" i="1"/>
  <c r="P452" i="1" l="1"/>
  <c r="N452" i="1"/>
  <c r="M168" i="1"/>
  <c r="M167" i="1"/>
  <c r="M181" i="1"/>
  <c r="M173" i="1"/>
  <c r="M157" i="1"/>
  <c r="M154" i="1"/>
  <c r="N154" i="1"/>
  <c r="M127" i="1" l="1"/>
  <c r="M107" i="1"/>
  <c r="M95" i="1"/>
  <c r="J95" i="1"/>
  <c r="L394" i="1"/>
  <c r="L393" i="1"/>
  <c r="J181" i="1"/>
  <c r="P178" i="1"/>
  <c r="N178" i="1"/>
  <c r="J178" i="1"/>
  <c r="P168" i="1"/>
  <c r="N168" i="1"/>
  <c r="P174" i="1"/>
  <c r="N174" i="1"/>
  <c r="M174" i="1"/>
  <c r="J174" i="1"/>
  <c r="J168" i="1"/>
  <c r="M163" i="1"/>
  <c r="J163" i="1"/>
  <c r="P158" i="1"/>
  <c r="N158" i="1"/>
  <c r="J158" i="1"/>
  <c r="J157" i="1"/>
  <c r="P156" i="1"/>
  <c r="N156" i="1"/>
  <c r="J156" i="1"/>
  <c r="J136" i="1"/>
  <c r="J127" i="1"/>
  <c r="P110" i="1"/>
  <c r="N110" i="1"/>
  <c r="M110" i="1"/>
  <c r="J110" i="1"/>
  <c r="J115" i="1"/>
  <c r="J462" i="1"/>
  <c r="P460" i="1"/>
  <c r="N460" i="1"/>
  <c r="M460" i="1"/>
  <c r="J460" i="1"/>
  <c r="P398" i="1"/>
  <c r="N398" i="1"/>
  <c r="M398" i="1"/>
  <c r="J398" i="1"/>
  <c r="P122" i="1"/>
  <c r="N122" i="1"/>
  <c r="M122" i="1"/>
  <c r="J122" i="1"/>
  <c r="J121" i="1" l="1"/>
  <c r="J457" i="1"/>
  <c r="H506" i="1" l="1"/>
  <c r="P680" i="1"/>
  <c r="N680" i="1"/>
  <c r="M680" i="1"/>
  <c r="J680" i="1"/>
  <c r="H680" i="1"/>
  <c r="F680" i="1"/>
  <c r="P540" i="1"/>
  <c r="N540" i="1"/>
  <c r="M540" i="1"/>
  <c r="J540" i="1"/>
  <c r="H540" i="1"/>
  <c r="F540" i="1"/>
  <c r="L371" i="1"/>
  <c r="L342" i="1"/>
  <c r="F273" i="1"/>
  <c r="M273" i="1" l="1"/>
  <c r="L209" i="1"/>
  <c r="M207" i="1"/>
  <c r="L215" i="1"/>
  <c r="L213" i="1"/>
  <c r="L212" i="1"/>
  <c r="M210" i="1"/>
  <c r="L355" i="1"/>
  <c r="L120" i="1"/>
  <c r="L105" i="1"/>
  <c r="L93" i="1"/>
  <c r="L591" i="1" l="1"/>
  <c r="L695" i="1"/>
  <c r="L694" i="1"/>
  <c r="L693" i="1"/>
  <c r="L686" i="1"/>
  <c r="L678" i="1"/>
  <c r="L677" i="1"/>
  <c r="L676" i="1"/>
  <c r="L672" i="1"/>
  <c r="L671" i="1"/>
  <c r="L666" i="1"/>
  <c r="L665" i="1"/>
  <c r="L660" i="1"/>
  <c r="L653" i="1"/>
  <c r="L647" i="1"/>
  <c r="L646" i="1"/>
  <c r="L645" i="1"/>
  <c r="L644" i="1"/>
  <c r="L639" i="1"/>
  <c r="L638" i="1"/>
  <c r="L634" i="1"/>
  <c r="L629" i="1"/>
  <c r="L628" i="1"/>
  <c r="L624" i="1"/>
  <c r="L623" i="1"/>
  <c r="L618" i="1"/>
  <c r="L617" i="1"/>
  <c r="L612" i="1"/>
  <c r="L611" i="1"/>
  <c r="L610" i="1"/>
  <c r="L603" i="1"/>
  <c r="L598" i="1"/>
  <c r="L597" i="1"/>
  <c r="L587" i="1"/>
  <c r="L581" i="1"/>
  <c r="L577" i="1"/>
  <c r="L576" i="1"/>
  <c r="L571" i="1"/>
  <c r="L570" i="1"/>
  <c r="L566" i="1"/>
  <c r="L561" i="1"/>
  <c r="L555" i="1"/>
  <c r="L554" i="1"/>
  <c r="L553" i="1"/>
  <c r="L547" i="1"/>
  <c r="L546" i="1"/>
  <c r="L538" i="1"/>
  <c r="L537" i="1"/>
  <c r="L532" i="1"/>
  <c r="L528" i="1"/>
  <c r="L524" i="1"/>
  <c r="L523" i="1"/>
  <c r="L518" i="1"/>
  <c r="L517" i="1"/>
  <c r="L516" i="1"/>
  <c r="L509" i="1"/>
  <c r="L505" i="1"/>
  <c r="L501" i="1"/>
  <c r="L500" i="1"/>
  <c r="L496" i="1"/>
  <c r="L490" i="1"/>
  <c r="L486" i="1"/>
  <c r="L481" i="1"/>
  <c r="L477" i="1"/>
  <c r="L473" i="1"/>
  <c r="L466" i="1"/>
  <c r="L459" i="1"/>
  <c r="L458" i="1"/>
  <c r="L451" i="1"/>
  <c r="L450" i="1"/>
  <c r="L449" i="1"/>
  <c r="L448" i="1"/>
  <c r="L442" i="1"/>
  <c r="L441" i="1"/>
  <c r="L436" i="1"/>
  <c r="L432" i="1"/>
  <c r="L426" i="1"/>
  <c r="L425" i="1"/>
  <c r="L420" i="1"/>
  <c r="L415" i="1"/>
  <c r="L411" i="1"/>
  <c r="L410" i="1"/>
  <c r="L409" i="1"/>
  <c r="L403" i="1"/>
  <c r="L392" i="1"/>
  <c r="L385" i="1"/>
  <c r="L384" i="1"/>
  <c r="L383" i="1"/>
  <c r="L379" i="1"/>
  <c r="L378" i="1"/>
  <c r="L366" i="1"/>
  <c r="L365" i="1"/>
  <c r="L357" i="1"/>
  <c r="L356" i="1"/>
  <c r="L348" i="1"/>
  <c r="L341" i="1"/>
  <c r="L333" i="1"/>
  <c r="L332" i="1"/>
  <c r="L330" i="1"/>
  <c r="L323" i="1"/>
  <c r="L322" i="1"/>
  <c r="L318" i="1"/>
  <c r="L310" i="1"/>
  <c r="L309" i="1"/>
  <c r="L308" i="1"/>
  <c r="L307" i="1"/>
  <c r="L306" i="1"/>
  <c r="L302" i="1"/>
  <c r="L301" i="1"/>
  <c r="L300" i="1"/>
  <c r="L299" i="1"/>
  <c r="L298" i="1"/>
  <c r="L291" i="1"/>
  <c r="L287" i="1"/>
  <c r="L281" i="1"/>
  <c r="L272" i="1"/>
  <c r="L268" i="1"/>
  <c r="L264" i="1"/>
  <c r="L260" i="1"/>
  <c r="L256" i="1"/>
  <c r="L252" i="1"/>
  <c r="L247" i="1"/>
  <c r="L240" i="1"/>
  <c r="L236" i="1"/>
  <c r="L232" i="1"/>
  <c r="L231" i="1"/>
  <c r="L142" i="1"/>
  <c r="L141" i="1"/>
  <c r="L140" i="1"/>
  <c r="L139" i="1"/>
  <c r="L138" i="1"/>
  <c r="L137" i="1"/>
  <c r="L135" i="1"/>
  <c r="L134" i="1"/>
  <c r="L133" i="1"/>
  <c r="L132" i="1"/>
  <c r="L129" i="1"/>
  <c r="L128" i="1"/>
  <c r="L126" i="1"/>
  <c r="L125" i="1"/>
  <c r="L124" i="1"/>
  <c r="L123" i="1"/>
  <c r="L119" i="1"/>
  <c r="L118" i="1"/>
  <c r="L117" i="1"/>
  <c r="L116" i="1"/>
  <c r="L113" i="1"/>
  <c r="L109" i="1"/>
  <c r="L108" i="1"/>
  <c r="L106" i="1"/>
  <c r="L104" i="1"/>
  <c r="L102" i="1"/>
  <c r="L101" i="1"/>
  <c r="L100" i="1"/>
  <c r="L99" i="1"/>
  <c r="L98" i="1"/>
  <c r="L97" i="1"/>
  <c r="L96" i="1"/>
  <c r="L92" i="1"/>
  <c r="M156" i="1"/>
  <c r="M153" i="1"/>
  <c r="M152" i="1" s="1"/>
  <c r="M192" i="1"/>
  <c r="M191" i="1"/>
  <c r="M190" i="1"/>
  <c r="M189" i="1"/>
  <c r="M187" i="1"/>
  <c r="M186" i="1"/>
  <c r="M183" i="1"/>
  <c r="M180" i="1"/>
  <c r="M179" i="1" s="1"/>
  <c r="M178" i="1"/>
  <c r="M177" i="1" s="1"/>
  <c r="M175" i="1"/>
  <c r="M172" i="1" s="1"/>
  <c r="M171" i="1"/>
  <c r="M170" i="1"/>
  <c r="M165" i="1"/>
  <c r="M162" i="1"/>
  <c r="M161" i="1"/>
  <c r="M159" i="1" s="1"/>
  <c r="M158" i="1"/>
  <c r="J153" i="1"/>
  <c r="N153" i="1"/>
  <c r="P395" i="1"/>
  <c r="N395" i="1"/>
  <c r="J395" i="1"/>
  <c r="H395" i="1"/>
  <c r="F395" i="1"/>
  <c r="M395" i="1"/>
  <c r="L78" i="1"/>
  <c r="L77" i="1"/>
  <c r="L76" i="1" s="1"/>
  <c r="L75" i="1"/>
  <c r="L74" i="1"/>
  <c r="L73" i="1"/>
  <c r="L72" i="1"/>
  <c r="L71" i="1"/>
  <c r="L70" i="1"/>
  <c r="L68" i="1"/>
  <c r="L67" i="1"/>
  <c r="L66" i="1"/>
  <c r="L65" i="1"/>
  <c r="L64" i="1"/>
  <c r="L63" i="1"/>
  <c r="L62" i="1"/>
  <c r="L61" i="1"/>
  <c r="L60" i="1"/>
  <c r="P115" i="1"/>
  <c r="N115" i="1"/>
  <c r="M115" i="1"/>
  <c r="P107" i="1"/>
  <c r="N107" i="1"/>
  <c r="J107" i="1"/>
  <c r="M592" i="1"/>
  <c r="M590" i="1" s="1"/>
  <c r="P592" i="1"/>
  <c r="P590" i="1" s="1"/>
  <c r="N592" i="1"/>
  <c r="N590" i="1" s="1"/>
  <c r="J592" i="1"/>
  <c r="J590" i="1" s="1"/>
  <c r="H592" i="1"/>
  <c r="H590" i="1" s="1"/>
  <c r="F592" i="1"/>
  <c r="F590" i="1" s="1"/>
  <c r="P491" i="1"/>
  <c r="P489" i="1" s="1"/>
  <c r="N491" i="1"/>
  <c r="N489" i="1" s="1"/>
  <c r="M491" i="1"/>
  <c r="M489" i="1" s="1"/>
  <c r="J491" i="1"/>
  <c r="J489" i="1" s="1"/>
  <c r="H491" i="1"/>
  <c r="H489" i="1" s="1"/>
  <c r="F491" i="1"/>
  <c r="F489" i="1" s="1"/>
  <c r="M452" i="1"/>
  <c r="J452" i="1"/>
  <c r="H452" i="1"/>
  <c r="F452" i="1"/>
  <c r="M696" i="1"/>
  <c r="M692" i="1" s="1"/>
  <c r="M691" i="1" s="1"/>
  <c r="M690" i="1" s="1"/>
  <c r="M689" i="1" s="1"/>
  <c r="M687" i="1"/>
  <c r="M685" i="1" s="1"/>
  <c r="M684" i="1" s="1"/>
  <c r="M683" i="1" s="1"/>
  <c r="M675" i="1"/>
  <c r="M673" i="1"/>
  <c r="M670" i="1" s="1"/>
  <c r="M667" i="1"/>
  <c r="M664" i="1" s="1"/>
  <c r="M661" i="1"/>
  <c r="M659" i="1" s="1"/>
  <c r="M654" i="1"/>
  <c r="M652" i="1" s="1"/>
  <c r="M651" i="1" s="1"/>
  <c r="M650" i="1" s="1"/>
  <c r="M648" i="1"/>
  <c r="M643" i="1" s="1"/>
  <c r="M642" i="1" s="1"/>
  <c r="M640" i="1"/>
  <c r="M637" i="1" s="1"/>
  <c r="M635" i="1"/>
  <c r="M633" i="1" s="1"/>
  <c r="M630" i="1"/>
  <c r="M627" i="1" s="1"/>
  <c r="M625" i="1"/>
  <c r="M622" i="1" s="1"/>
  <c r="M619" i="1"/>
  <c r="M616" i="1" s="1"/>
  <c r="M613" i="1"/>
  <c r="M609" i="1" s="1"/>
  <c r="M604" i="1"/>
  <c r="M602" i="1" s="1"/>
  <c r="M601" i="1" s="1"/>
  <c r="M599" i="1"/>
  <c r="M596" i="1" s="1"/>
  <c r="M595" i="1" s="1"/>
  <c r="M588" i="1"/>
  <c r="M586" i="1" s="1"/>
  <c r="M582" i="1"/>
  <c r="M580" i="1" s="1"/>
  <c r="M578" i="1"/>
  <c r="M575" i="1" s="1"/>
  <c r="M572" i="1"/>
  <c r="M569" i="1" s="1"/>
  <c r="M567" i="1"/>
  <c r="M565" i="1" s="1"/>
  <c r="M562" i="1"/>
  <c r="M560" i="1" s="1"/>
  <c r="M559" i="1" s="1"/>
  <c r="M556" i="1"/>
  <c r="M552" i="1" s="1"/>
  <c r="M551" i="1" s="1"/>
  <c r="M549" i="1"/>
  <c r="M545" i="1" s="1"/>
  <c r="M543" i="1"/>
  <c r="M533" i="1"/>
  <c r="M531" i="1" s="1"/>
  <c r="M529" i="1"/>
  <c r="M527" i="1" s="1"/>
  <c r="M525" i="1"/>
  <c r="M522" i="1" s="1"/>
  <c r="M519" i="1"/>
  <c r="M515" i="1" s="1"/>
  <c r="M510" i="1"/>
  <c r="M508" i="1" s="1"/>
  <c r="M506" i="1"/>
  <c r="M504" i="1" s="1"/>
  <c r="M502" i="1"/>
  <c r="M499" i="1" s="1"/>
  <c r="M497" i="1"/>
  <c r="M495" i="1" s="1"/>
  <c r="M487" i="1"/>
  <c r="M485" i="1" s="1"/>
  <c r="M482" i="1"/>
  <c r="M480" i="1" s="1"/>
  <c r="M478" i="1"/>
  <c r="M476" i="1" s="1"/>
  <c r="M474" i="1"/>
  <c r="M472" i="1" s="1"/>
  <c r="M467" i="1"/>
  <c r="M465" i="1" s="1"/>
  <c r="M464" i="1" s="1"/>
  <c r="M462" i="1"/>
  <c r="M457" i="1" s="1"/>
  <c r="M455" i="1"/>
  <c r="M443" i="1"/>
  <c r="M440" i="1" s="1"/>
  <c r="M439" i="1" s="1"/>
  <c r="M437" i="1"/>
  <c r="M435" i="1" s="1"/>
  <c r="M433" i="1"/>
  <c r="M431" i="1" s="1"/>
  <c r="M429" i="1"/>
  <c r="M427" i="1"/>
  <c r="M421" i="1"/>
  <c r="M419" i="1" s="1"/>
  <c r="M418" i="1" s="1"/>
  <c r="M416" i="1"/>
  <c r="M414" i="1" s="1"/>
  <c r="M412" i="1"/>
  <c r="M408" i="1" s="1"/>
  <c r="M404" i="1"/>
  <c r="M402" i="1" s="1"/>
  <c r="M401" i="1" s="1"/>
  <c r="M388" i="1"/>
  <c r="M386" i="1"/>
  <c r="M380" i="1"/>
  <c r="M377" i="1" s="1"/>
  <c r="M375" i="1"/>
  <c r="M373" i="1"/>
  <c r="M367" i="1"/>
  <c r="M364" i="1" s="1"/>
  <c r="M362" i="1"/>
  <c r="M358" i="1"/>
  <c r="M351" i="1"/>
  <c r="M349" i="1"/>
  <c r="M345" i="1"/>
  <c r="M343" i="1"/>
  <c r="M336" i="1"/>
  <c r="M334" i="1"/>
  <c r="M326" i="1"/>
  <c r="M324" i="1"/>
  <c r="M319" i="1"/>
  <c r="M317" i="1" s="1"/>
  <c r="M313" i="1"/>
  <c r="M311" i="1"/>
  <c r="M303" i="1"/>
  <c r="M297" i="1" s="1"/>
  <c r="M294" i="1"/>
  <c r="M292" i="1"/>
  <c r="M288" i="1"/>
  <c r="M286" i="1" s="1"/>
  <c r="M282" i="1"/>
  <c r="M280" i="1" s="1"/>
  <c r="M279" i="1" s="1"/>
  <c r="M276" i="1"/>
  <c r="M269" i="1"/>
  <c r="M267" i="1" s="1"/>
  <c r="M265" i="1"/>
  <c r="M263" i="1" s="1"/>
  <c r="M261" i="1"/>
  <c r="M259" i="1" s="1"/>
  <c r="M257" i="1"/>
  <c r="M255" i="1" s="1"/>
  <c r="M253" i="1"/>
  <c r="M251" i="1" s="1"/>
  <c r="M248" i="1"/>
  <c r="M246" i="1" s="1"/>
  <c r="M241" i="1"/>
  <c r="M239" i="1" s="1"/>
  <c r="M237" i="1"/>
  <c r="M235" i="1" s="1"/>
  <c r="M233" i="1"/>
  <c r="M230" i="1" s="1"/>
  <c r="M136" i="1"/>
  <c r="M112" i="1"/>
  <c r="M103" i="1"/>
  <c r="M91" i="1"/>
  <c r="M76" i="1"/>
  <c r="M59" i="1"/>
  <c r="M18" i="1" s="1"/>
  <c r="M36" i="1"/>
  <c r="M185" i="1" l="1"/>
  <c r="M188" i="1"/>
  <c r="M166" i="1"/>
  <c r="M151" i="1" s="1"/>
  <c r="M155" i="1"/>
  <c r="M90" i="1"/>
  <c r="M21" i="1" s="1"/>
  <c r="L115" i="1"/>
  <c r="L69" i="1"/>
  <c r="L95" i="1"/>
  <c r="M585" i="1"/>
  <c r="M584" i="1" s="1"/>
  <c r="L107" i="1"/>
  <c r="M632" i="1"/>
  <c r="L59" i="1"/>
  <c r="L18" i="1" s="1"/>
  <c r="L590" i="1"/>
  <c r="L19" i="1"/>
  <c r="M484" i="1"/>
  <c r="L489" i="1"/>
  <c r="M382" i="1"/>
  <c r="M391" i="1"/>
  <c r="M390" i="1" s="1"/>
  <c r="M271" i="1"/>
  <c r="M245" i="1" s="1"/>
  <c r="M244" i="1" s="1"/>
  <c r="M574" i="1"/>
  <c r="M340" i="1"/>
  <c r="M121" i="1"/>
  <c r="M22" i="1" s="1"/>
  <c r="M658" i="1"/>
  <c r="M657" i="1" s="1"/>
  <c r="M656" i="1" s="1"/>
  <c r="M608" i="1"/>
  <c r="M564" i="1"/>
  <c r="M536" i="1"/>
  <c r="M514" i="1"/>
  <c r="M494" i="1"/>
  <c r="M471" i="1"/>
  <c r="M447" i="1"/>
  <c r="M424" i="1"/>
  <c r="M407" i="1"/>
  <c r="M370" i="1"/>
  <c r="M354" i="1"/>
  <c r="M347" i="1"/>
  <c r="M329" i="1"/>
  <c r="M321" i="1"/>
  <c r="M305" i="1"/>
  <c r="M296" i="1" s="1"/>
  <c r="M290" i="1"/>
  <c r="M229" i="1"/>
  <c r="M228" i="1" s="1"/>
  <c r="M227" i="1" s="1"/>
  <c r="M79" i="1"/>
  <c r="M19" i="1"/>
  <c r="M17" i="1" s="1"/>
  <c r="M607" i="1" l="1"/>
  <c r="M606" i="1" s="1"/>
  <c r="L17" i="1"/>
  <c r="L79" i="1"/>
  <c r="M535" i="1"/>
  <c r="M513" i="1" s="1"/>
  <c r="M446" i="1"/>
  <c r="M445" i="1" s="1"/>
  <c r="M558" i="1"/>
  <c r="M339" i="1"/>
  <c r="M423" i="1"/>
  <c r="M406" i="1" s="1"/>
  <c r="M285" i="1"/>
  <c r="M353" i="1"/>
  <c r="M369" i="1"/>
  <c r="M316" i="1"/>
  <c r="M20" i="1"/>
  <c r="M23" i="1" s="1"/>
  <c r="M50" i="1" s="1"/>
  <c r="M143" i="1"/>
  <c r="M470" i="1"/>
  <c r="P127" i="1"/>
  <c r="N127" i="1"/>
  <c r="P136" i="1"/>
  <c r="N136" i="1"/>
  <c r="M284" i="1" l="1"/>
  <c r="M243" i="1" s="1"/>
  <c r="M699" i="1" s="1"/>
  <c r="P192" i="1"/>
  <c r="N192" i="1"/>
  <c r="P191" i="1"/>
  <c r="N191" i="1"/>
  <c r="P190" i="1"/>
  <c r="N190" i="1"/>
  <c r="P189" i="1"/>
  <c r="N189" i="1"/>
  <c r="P187" i="1"/>
  <c r="N187" i="1"/>
  <c r="P186" i="1"/>
  <c r="N186" i="1"/>
  <c r="P183" i="1"/>
  <c r="N183" i="1"/>
  <c r="P181" i="1"/>
  <c r="N181" i="1"/>
  <c r="P180" i="1"/>
  <c r="N180" i="1"/>
  <c r="P175" i="1"/>
  <c r="N175" i="1"/>
  <c r="P173" i="1"/>
  <c r="N173" i="1"/>
  <c r="P171" i="1"/>
  <c r="N171" i="1"/>
  <c r="P170" i="1"/>
  <c r="N170" i="1"/>
  <c r="P167" i="1"/>
  <c r="N167" i="1"/>
  <c r="P165" i="1"/>
  <c r="N165" i="1"/>
  <c r="P162" i="1"/>
  <c r="N162" i="1"/>
  <c r="P161" i="1"/>
  <c r="N161" i="1"/>
  <c r="P154" i="1"/>
  <c r="P153" i="1"/>
  <c r="P112" i="1"/>
  <c r="N112" i="1"/>
  <c r="P103" i="1"/>
  <c r="N103" i="1"/>
  <c r="P91" i="1"/>
  <c r="J173" i="1"/>
  <c r="J192" i="1"/>
  <c r="J191" i="1"/>
  <c r="J190" i="1"/>
  <c r="J189" i="1"/>
  <c r="J187" i="1"/>
  <c r="J186" i="1"/>
  <c r="J183" i="1"/>
  <c r="J180" i="1"/>
  <c r="J175" i="1"/>
  <c r="J171" i="1"/>
  <c r="J170" i="1"/>
  <c r="J167" i="1"/>
  <c r="J161" i="1"/>
  <c r="J165" i="1"/>
  <c r="J162" i="1"/>
  <c r="J154" i="1"/>
  <c r="L130" i="1"/>
  <c r="L131" i="1"/>
  <c r="J112" i="1"/>
  <c r="L112" i="1" s="1"/>
  <c r="J613" i="1"/>
  <c r="J519" i="1"/>
  <c r="J510" i="1"/>
  <c r="J467" i="1"/>
  <c r="L136" i="1"/>
  <c r="L127" i="1"/>
  <c r="L122" i="1"/>
  <c r="J103" i="1"/>
  <c r="L103" i="1" s="1"/>
  <c r="J91" i="1"/>
  <c r="J35" i="1"/>
  <c r="P429" i="1"/>
  <c r="N429" i="1"/>
  <c r="J429" i="1"/>
  <c r="H429" i="1"/>
  <c r="F429" i="1"/>
  <c r="J358" i="1"/>
  <c r="P358" i="1"/>
  <c r="N358" i="1"/>
  <c r="H358" i="1"/>
  <c r="F358" i="1"/>
  <c r="N90" i="1" l="1"/>
  <c r="P90" i="1"/>
  <c r="L91" i="1"/>
  <c r="L90" i="1" s="1"/>
  <c r="J90" i="1"/>
  <c r="L121" i="1"/>
  <c r="L22" i="1" s="1"/>
  <c r="F276" i="1"/>
  <c r="F233" i="1"/>
  <c r="L143" i="1" l="1"/>
  <c r="L21" i="1"/>
  <c r="L20" i="1" s="1"/>
  <c r="L23" i="1" s="1"/>
  <c r="J143" i="1"/>
  <c r="P276" i="1"/>
  <c r="N276" i="1"/>
  <c r="J276" i="1"/>
  <c r="H276" i="1"/>
  <c r="F613" i="1"/>
  <c r="H613" i="1"/>
  <c r="N613" i="1"/>
  <c r="P613" i="1"/>
  <c r="P604" i="1"/>
  <c r="P602" i="1" s="1"/>
  <c r="P601" i="1" s="1"/>
  <c r="N604" i="1"/>
  <c r="N602" i="1" s="1"/>
  <c r="N601" i="1" s="1"/>
  <c r="J604" i="1"/>
  <c r="J602" i="1" s="1"/>
  <c r="H604" i="1"/>
  <c r="H602" i="1" s="1"/>
  <c r="H601" i="1" s="1"/>
  <c r="F604" i="1"/>
  <c r="F602" i="1" s="1"/>
  <c r="F601" i="1" s="1"/>
  <c r="P572" i="1"/>
  <c r="P569" i="1" s="1"/>
  <c r="N572" i="1"/>
  <c r="N569" i="1" s="1"/>
  <c r="J572" i="1"/>
  <c r="J569" i="1" s="1"/>
  <c r="L569" i="1" s="1"/>
  <c r="H572" i="1"/>
  <c r="H569" i="1" s="1"/>
  <c r="F572" i="1"/>
  <c r="F569" i="1" s="1"/>
  <c r="F533" i="1"/>
  <c r="P519" i="1"/>
  <c r="N519" i="1"/>
  <c r="H519" i="1"/>
  <c r="F519" i="1"/>
  <c r="P510" i="1"/>
  <c r="N510" i="1"/>
  <c r="H510" i="1"/>
  <c r="F510" i="1"/>
  <c r="P455" i="1"/>
  <c r="N455" i="1"/>
  <c r="J455" i="1"/>
  <c r="H455" i="1"/>
  <c r="F455" i="1"/>
  <c r="H398" i="1"/>
  <c r="F398" i="1"/>
  <c r="P265" i="1"/>
  <c r="P263" i="1" s="1"/>
  <c r="N265" i="1"/>
  <c r="N263" i="1" s="1"/>
  <c r="J265" i="1"/>
  <c r="J263" i="1" s="1"/>
  <c r="L263" i="1" s="1"/>
  <c r="H265" i="1"/>
  <c r="H263" i="1" s="1"/>
  <c r="F265" i="1"/>
  <c r="F263" i="1" s="1"/>
  <c r="P248" i="1"/>
  <c r="N248" i="1"/>
  <c r="J248" i="1"/>
  <c r="H248" i="1"/>
  <c r="F248" i="1"/>
  <c r="P210" i="1"/>
  <c r="N210" i="1"/>
  <c r="J210" i="1"/>
  <c r="L210" i="1" s="1"/>
  <c r="H210" i="1"/>
  <c r="P207" i="1"/>
  <c r="N207" i="1"/>
  <c r="J207" i="1"/>
  <c r="H207" i="1"/>
  <c r="F210" i="1"/>
  <c r="F207" i="1"/>
  <c r="P155" i="1"/>
  <c r="N155" i="1"/>
  <c r="J155" i="1"/>
  <c r="L155" i="1" s="1"/>
  <c r="H155" i="1"/>
  <c r="F155" i="1"/>
  <c r="P188" i="1"/>
  <c r="N188" i="1"/>
  <c r="J188" i="1"/>
  <c r="L188" i="1" s="1"/>
  <c r="H188" i="1"/>
  <c r="F188" i="1"/>
  <c r="P172" i="1"/>
  <c r="N172" i="1"/>
  <c r="J172" i="1"/>
  <c r="L172" i="1" s="1"/>
  <c r="H172" i="1"/>
  <c r="F172" i="1"/>
  <c r="P166" i="1"/>
  <c r="N166" i="1"/>
  <c r="J166" i="1"/>
  <c r="L166" i="1" s="1"/>
  <c r="H166" i="1"/>
  <c r="P159" i="1"/>
  <c r="N159" i="1"/>
  <c r="J159" i="1"/>
  <c r="L159" i="1" s="1"/>
  <c r="H159" i="1"/>
  <c r="F159" i="1"/>
  <c r="F166" i="1"/>
  <c r="P152" i="1"/>
  <c r="N152" i="1"/>
  <c r="J152" i="1"/>
  <c r="L152" i="1" s="1"/>
  <c r="H152" i="1"/>
  <c r="F152" i="1"/>
  <c r="L207" i="1" l="1"/>
  <c r="J34" i="1"/>
  <c r="J601" i="1"/>
  <c r="L602" i="1"/>
  <c r="L601" i="1" s="1"/>
  <c r="P696" i="1"/>
  <c r="P692" i="1" s="1"/>
  <c r="P691" i="1" s="1"/>
  <c r="P690" i="1" s="1"/>
  <c r="P689" i="1" s="1"/>
  <c r="N696" i="1"/>
  <c r="N692" i="1" s="1"/>
  <c r="N691" i="1" s="1"/>
  <c r="N690" i="1" s="1"/>
  <c r="N689" i="1" s="1"/>
  <c r="J696" i="1"/>
  <c r="J692" i="1" s="1"/>
  <c r="H696" i="1"/>
  <c r="H692" i="1" s="1"/>
  <c r="H691" i="1" s="1"/>
  <c r="H690" i="1" s="1"/>
  <c r="H689" i="1" s="1"/>
  <c r="F696" i="1"/>
  <c r="F692" i="1" s="1"/>
  <c r="F691" i="1" s="1"/>
  <c r="F690" i="1" s="1"/>
  <c r="F689" i="1" s="1"/>
  <c r="P687" i="1"/>
  <c r="P685" i="1" s="1"/>
  <c r="P684" i="1" s="1"/>
  <c r="P683" i="1" s="1"/>
  <c r="N687" i="1"/>
  <c r="N685" i="1" s="1"/>
  <c r="N684" i="1" s="1"/>
  <c r="N683" i="1" s="1"/>
  <c r="J687" i="1"/>
  <c r="J685" i="1" s="1"/>
  <c r="H687" i="1"/>
  <c r="H685" i="1" s="1"/>
  <c r="H684" i="1" s="1"/>
  <c r="H683" i="1" s="1"/>
  <c r="F687" i="1"/>
  <c r="F685" i="1" s="1"/>
  <c r="F684" i="1" s="1"/>
  <c r="F683" i="1" s="1"/>
  <c r="P675" i="1"/>
  <c r="N675" i="1"/>
  <c r="J675" i="1"/>
  <c r="L675" i="1" s="1"/>
  <c r="H675" i="1"/>
  <c r="F675" i="1"/>
  <c r="P673" i="1"/>
  <c r="P670" i="1" s="1"/>
  <c r="N673" i="1"/>
  <c r="N670" i="1" s="1"/>
  <c r="J673" i="1"/>
  <c r="J670" i="1" s="1"/>
  <c r="L670" i="1" s="1"/>
  <c r="H673" i="1"/>
  <c r="H670" i="1" s="1"/>
  <c r="F673" i="1"/>
  <c r="F670" i="1" s="1"/>
  <c r="P667" i="1"/>
  <c r="P664" i="1" s="1"/>
  <c r="N667" i="1"/>
  <c r="N664" i="1" s="1"/>
  <c r="J667" i="1"/>
  <c r="J664" i="1" s="1"/>
  <c r="L664" i="1" s="1"/>
  <c r="H667" i="1"/>
  <c r="H664" i="1" s="1"/>
  <c r="F667" i="1"/>
  <c r="F664" i="1" s="1"/>
  <c r="P661" i="1"/>
  <c r="P659" i="1" s="1"/>
  <c r="N661" i="1"/>
  <c r="N659" i="1" s="1"/>
  <c r="J661" i="1"/>
  <c r="J659" i="1" s="1"/>
  <c r="L659" i="1" s="1"/>
  <c r="H661" i="1"/>
  <c r="H659" i="1" s="1"/>
  <c r="F661" i="1"/>
  <c r="F659" i="1" s="1"/>
  <c r="P654" i="1"/>
  <c r="P652" i="1" s="1"/>
  <c r="P651" i="1" s="1"/>
  <c r="P650" i="1" s="1"/>
  <c r="N654" i="1"/>
  <c r="N652" i="1" s="1"/>
  <c r="N651" i="1" s="1"/>
  <c r="N650" i="1" s="1"/>
  <c r="J654" i="1"/>
  <c r="J652" i="1" s="1"/>
  <c r="H654" i="1"/>
  <c r="H652" i="1" s="1"/>
  <c r="H651" i="1" s="1"/>
  <c r="H650" i="1" s="1"/>
  <c r="F654" i="1"/>
  <c r="F652" i="1" s="1"/>
  <c r="F651" i="1" s="1"/>
  <c r="F650" i="1" s="1"/>
  <c r="P648" i="1"/>
  <c r="P643" i="1" s="1"/>
  <c r="P642" i="1" s="1"/>
  <c r="N648" i="1"/>
  <c r="N643" i="1" s="1"/>
  <c r="N642" i="1" s="1"/>
  <c r="J648" i="1"/>
  <c r="J643" i="1" s="1"/>
  <c r="H648" i="1"/>
  <c r="H643" i="1" s="1"/>
  <c r="H642" i="1" s="1"/>
  <c r="F648" i="1"/>
  <c r="F643" i="1" s="1"/>
  <c r="F642" i="1" s="1"/>
  <c r="P640" i="1"/>
  <c r="P637" i="1" s="1"/>
  <c r="N640" i="1"/>
  <c r="N637" i="1" s="1"/>
  <c r="J640" i="1"/>
  <c r="J637" i="1" s="1"/>
  <c r="L637" i="1" s="1"/>
  <c r="H640" i="1"/>
  <c r="H637" i="1" s="1"/>
  <c r="F640" i="1"/>
  <c r="F637" i="1" s="1"/>
  <c r="P635" i="1"/>
  <c r="P633" i="1" s="1"/>
  <c r="N635" i="1"/>
  <c r="N633" i="1" s="1"/>
  <c r="J635" i="1"/>
  <c r="J633" i="1" s="1"/>
  <c r="L633" i="1" s="1"/>
  <c r="H635" i="1"/>
  <c r="H633" i="1" s="1"/>
  <c r="F635" i="1"/>
  <c r="F633" i="1" s="1"/>
  <c r="P630" i="1"/>
  <c r="P627" i="1" s="1"/>
  <c r="N630" i="1"/>
  <c r="N627" i="1" s="1"/>
  <c r="J630" i="1"/>
  <c r="J627" i="1" s="1"/>
  <c r="L627" i="1" s="1"/>
  <c r="H630" i="1"/>
  <c r="H627" i="1" s="1"/>
  <c r="F630" i="1"/>
  <c r="F627" i="1" s="1"/>
  <c r="P625" i="1"/>
  <c r="P622" i="1" s="1"/>
  <c r="N625" i="1"/>
  <c r="N622" i="1" s="1"/>
  <c r="J625" i="1"/>
  <c r="J622" i="1" s="1"/>
  <c r="L622" i="1" s="1"/>
  <c r="H625" i="1"/>
  <c r="H622" i="1" s="1"/>
  <c r="F625" i="1"/>
  <c r="F622" i="1" s="1"/>
  <c r="P619" i="1"/>
  <c r="P616" i="1" s="1"/>
  <c r="N619" i="1"/>
  <c r="N616" i="1" s="1"/>
  <c r="J619" i="1"/>
  <c r="J616" i="1" s="1"/>
  <c r="L616" i="1" s="1"/>
  <c r="H619" i="1"/>
  <c r="H616" i="1" s="1"/>
  <c r="F619" i="1"/>
  <c r="F616" i="1" s="1"/>
  <c r="P609" i="1"/>
  <c r="N609" i="1"/>
  <c r="J609" i="1"/>
  <c r="L609" i="1" s="1"/>
  <c r="H609" i="1"/>
  <c r="F609" i="1"/>
  <c r="P599" i="1"/>
  <c r="P596" i="1" s="1"/>
  <c r="P595" i="1" s="1"/>
  <c r="N599" i="1"/>
  <c r="N596" i="1" s="1"/>
  <c r="N595" i="1" s="1"/>
  <c r="J599" i="1"/>
  <c r="J596" i="1" s="1"/>
  <c r="H599" i="1"/>
  <c r="H596" i="1" s="1"/>
  <c r="H595" i="1" s="1"/>
  <c r="F599" i="1"/>
  <c r="F596" i="1" s="1"/>
  <c r="F595" i="1" s="1"/>
  <c r="P588" i="1"/>
  <c r="P586" i="1" s="1"/>
  <c r="P585" i="1" s="1"/>
  <c r="N588" i="1"/>
  <c r="N586" i="1" s="1"/>
  <c r="N585" i="1" s="1"/>
  <c r="J588" i="1"/>
  <c r="J586" i="1" s="1"/>
  <c r="H588" i="1"/>
  <c r="H586" i="1" s="1"/>
  <c r="H585" i="1" s="1"/>
  <c r="F588" i="1"/>
  <c r="F586" i="1" s="1"/>
  <c r="F585" i="1" s="1"/>
  <c r="P582" i="1"/>
  <c r="P580" i="1" s="1"/>
  <c r="N582" i="1"/>
  <c r="N580" i="1" s="1"/>
  <c r="J582" i="1"/>
  <c r="J580" i="1" s="1"/>
  <c r="L580" i="1" s="1"/>
  <c r="H582" i="1"/>
  <c r="H580" i="1" s="1"/>
  <c r="F582" i="1"/>
  <c r="F580" i="1" s="1"/>
  <c r="P578" i="1"/>
  <c r="P575" i="1" s="1"/>
  <c r="N578" i="1"/>
  <c r="N575" i="1" s="1"/>
  <c r="J578" i="1"/>
  <c r="J575" i="1" s="1"/>
  <c r="L575" i="1" s="1"/>
  <c r="H578" i="1"/>
  <c r="H575" i="1" s="1"/>
  <c r="F578" i="1"/>
  <c r="F575" i="1" s="1"/>
  <c r="P567" i="1"/>
  <c r="P565" i="1" s="1"/>
  <c r="P564" i="1" s="1"/>
  <c r="N567" i="1"/>
  <c r="N565" i="1" s="1"/>
  <c r="N564" i="1" s="1"/>
  <c r="J567" i="1"/>
  <c r="J565" i="1" s="1"/>
  <c r="H567" i="1"/>
  <c r="H565" i="1" s="1"/>
  <c r="H564" i="1" s="1"/>
  <c r="F567" i="1"/>
  <c r="F565" i="1" s="1"/>
  <c r="F564" i="1" s="1"/>
  <c r="P562" i="1"/>
  <c r="P560" i="1" s="1"/>
  <c r="P559" i="1" s="1"/>
  <c r="N562" i="1"/>
  <c r="N560" i="1" s="1"/>
  <c r="N559" i="1" s="1"/>
  <c r="J562" i="1"/>
  <c r="J560" i="1" s="1"/>
  <c r="H562" i="1"/>
  <c r="H560" i="1" s="1"/>
  <c r="H559" i="1" s="1"/>
  <c r="F562" i="1"/>
  <c r="F560" i="1" s="1"/>
  <c r="F559" i="1" s="1"/>
  <c r="P556" i="1"/>
  <c r="P552" i="1" s="1"/>
  <c r="P551" i="1" s="1"/>
  <c r="N556" i="1"/>
  <c r="N552" i="1" s="1"/>
  <c r="N551" i="1" s="1"/>
  <c r="J556" i="1"/>
  <c r="J552" i="1" s="1"/>
  <c r="H556" i="1"/>
  <c r="H552" i="1" s="1"/>
  <c r="H551" i="1" s="1"/>
  <c r="F556" i="1"/>
  <c r="F552" i="1" s="1"/>
  <c r="F551" i="1" s="1"/>
  <c r="P549" i="1"/>
  <c r="P545" i="1" s="1"/>
  <c r="N549" i="1"/>
  <c r="N545" i="1" s="1"/>
  <c r="J549" i="1"/>
  <c r="J545" i="1" s="1"/>
  <c r="L545" i="1" s="1"/>
  <c r="H549" i="1"/>
  <c r="H545" i="1" s="1"/>
  <c r="F549" i="1"/>
  <c r="F545" i="1" s="1"/>
  <c r="P543" i="1"/>
  <c r="N543" i="1"/>
  <c r="J543" i="1"/>
  <c r="H543" i="1"/>
  <c r="F543" i="1"/>
  <c r="P533" i="1"/>
  <c r="P531" i="1" s="1"/>
  <c r="N533" i="1"/>
  <c r="N531" i="1" s="1"/>
  <c r="J533" i="1"/>
  <c r="J531" i="1" s="1"/>
  <c r="L531" i="1" s="1"/>
  <c r="H533" i="1"/>
  <c r="H531" i="1" s="1"/>
  <c r="F531" i="1"/>
  <c r="P529" i="1"/>
  <c r="P527" i="1" s="1"/>
  <c r="N529" i="1"/>
  <c r="N527" i="1" s="1"/>
  <c r="J529" i="1"/>
  <c r="J527" i="1" s="1"/>
  <c r="L527" i="1" s="1"/>
  <c r="H529" i="1"/>
  <c r="H527" i="1" s="1"/>
  <c r="F529" i="1"/>
  <c r="F527" i="1" s="1"/>
  <c r="P525" i="1"/>
  <c r="P522" i="1" s="1"/>
  <c r="N525" i="1"/>
  <c r="N522" i="1" s="1"/>
  <c r="J525" i="1"/>
  <c r="J522" i="1" s="1"/>
  <c r="L522" i="1" s="1"/>
  <c r="H525" i="1"/>
  <c r="H522" i="1" s="1"/>
  <c r="F525" i="1"/>
  <c r="F522" i="1" s="1"/>
  <c r="P515" i="1"/>
  <c r="N515" i="1"/>
  <c r="J515" i="1"/>
  <c r="L515" i="1" s="1"/>
  <c r="H515" i="1"/>
  <c r="F515" i="1"/>
  <c r="P508" i="1"/>
  <c r="N508" i="1"/>
  <c r="J508" i="1"/>
  <c r="L508" i="1" s="1"/>
  <c r="H508" i="1"/>
  <c r="F508" i="1"/>
  <c r="P506" i="1"/>
  <c r="P504" i="1" s="1"/>
  <c r="N506" i="1"/>
  <c r="N504" i="1" s="1"/>
  <c r="J506" i="1"/>
  <c r="J504" i="1" s="1"/>
  <c r="L504" i="1" s="1"/>
  <c r="H504" i="1"/>
  <c r="F506" i="1"/>
  <c r="F504" i="1" s="1"/>
  <c r="P502" i="1"/>
  <c r="P499" i="1" s="1"/>
  <c r="N502" i="1"/>
  <c r="N499" i="1" s="1"/>
  <c r="J502" i="1"/>
  <c r="J499" i="1" s="1"/>
  <c r="L499" i="1" s="1"/>
  <c r="H502" i="1"/>
  <c r="H499" i="1" s="1"/>
  <c r="F502" i="1"/>
  <c r="F499" i="1" s="1"/>
  <c r="P497" i="1"/>
  <c r="P495" i="1" s="1"/>
  <c r="N497" i="1"/>
  <c r="N495" i="1" s="1"/>
  <c r="J497" i="1"/>
  <c r="J495" i="1" s="1"/>
  <c r="L495" i="1" s="1"/>
  <c r="H497" i="1"/>
  <c r="H495" i="1" s="1"/>
  <c r="F497" i="1"/>
  <c r="F495" i="1" s="1"/>
  <c r="P487" i="1"/>
  <c r="P485" i="1" s="1"/>
  <c r="P484" i="1" s="1"/>
  <c r="N487" i="1"/>
  <c r="N485" i="1" s="1"/>
  <c r="N484" i="1" s="1"/>
  <c r="J487" i="1"/>
  <c r="J485" i="1" s="1"/>
  <c r="H487" i="1"/>
  <c r="H485" i="1" s="1"/>
  <c r="H484" i="1" s="1"/>
  <c r="F487" i="1"/>
  <c r="F485" i="1" s="1"/>
  <c r="F484" i="1" s="1"/>
  <c r="P482" i="1"/>
  <c r="P480" i="1" s="1"/>
  <c r="N482" i="1"/>
  <c r="N480" i="1" s="1"/>
  <c r="J482" i="1"/>
  <c r="J480" i="1" s="1"/>
  <c r="L480" i="1" s="1"/>
  <c r="H482" i="1"/>
  <c r="H480" i="1" s="1"/>
  <c r="F482" i="1"/>
  <c r="F480" i="1" s="1"/>
  <c r="P478" i="1"/>
  <c r="P476" i="1" s="1"/>
  <c r="N478" i="1"/>
  <c r="N476" i="1" s="1"/>
  <c r="J478" i="1"/>
  <c r="J476" i="1" s="1"/>
  <c r="L476" i="1" s="1"/>
  <c r="H478" i="1"/>
  <c r="H476" i="1" s="1"/>
  <c r="F478" i="1"/>
  <c r="F476" i="1" s="1"/>
  <c r="P474" i="1"/>
  <c r="P472" i="1" s="1"/>
  <c r="N474" i="1"/>
  <c r="N472" i="1" s="1"/>
  <c r="J474" i="1"/>
  <c r="J472" i="1" s="1"/>
  <c r="L472" i="1" s="1"/>
  <c r="H474" i="1"/>
  <c r="H472" i="1" s="1"/>
  <c r="F474" i="1"/>
  <c r="F472" i="1" s="1"/>
  <c r="P467" i="1"/>
  <c r="P465" i="1" s="1"/>
  <c r="P464" i="1" s="1"/>
  <c r="N467" i="1"/>
  <c r="N465" i="1" s="1"/>
  <c r="N464" i="1" s="1"/>
  <c r="J465" i="1"/>
  <c r="H467" i="1"/>
  <c r="H465" i="1" s="1"/>
  <c r="H464" i="1" s="1"/>
  <c r="F467" i="1"/>
  <c r="F465" i="1" s="1"/>
  <c r="F464" i="1" s="1"/>
  <c r="P462" i="1"/>
  <c r="P457" i="1" s="1"/>
  <c r="N462" i="1"/>
  <c r="N457" i="1" s="1"/>
  <c r="H462" i="1"/>
  <c r="F462" i="1"/>
  <c r="P447" i="1"/>
  <c r="N447" i="1"/>
  <c r="N446" i="1" s="1"/>
  <c r="J447" i="1"/>
  <c r="L447" i="1" s="1"/>
  <c r="H447" i="1"/>
  <c r="F447" i="1"/>
  <c r="P443" i="1"/>
  <c r="P440" i="1" s="1"/>
  <c r="P439" i="1" s="1"/>
  <c r="N443" i="1"/>
  <c r="N440" i="1" s="1"/>
  <c r="N439" i="1" s="1"/>
  <c r="J443" i="1"/>
  <c r="J440" i="1" s="1"/>
  <c r="H443" i="1"/>
  <c r="H440" i="1" s="1"/>
  <c r="H439" i="1" s="1"/>
  <c r="F443" i="1"/>
  <c r="F440" i="1" s="1"/>
  <c r="F439" i="1" s="1"/>
  <c r="P437" i="1"/>
  <c r="P435" i="1" s="1"/>
  <c r="N437" i="1"/>
  <c r="N435" i="1" s="1"/>
  <c r="J437" i="1"/>
  <c r="J435" i="1" s="1"/>
  <c r="L435" i="1" s="1"/>
  <c r="H437" i="1"/>
  <c r="H435" i="1" s="1"/>
  <c r="F437" i="1"/>
  <c r="F435" i="1" s="1"/>
  <c r="P433" i="1"/>
  <c r="P431" i="1" s="1"/>
  <c r="N433" i="1"/>
  <c r="N431" i="1" s="1"/>
  <c r="J433" i="1"/>
  <c r="J431" i="1" s="1"/>
  <c r="L431" i="1" s="1"/>
  <c r="H433" i="1"/>
  <c r="H431" i="1" s="1"/>
  <c r="F433" i="1"/>
  <c r="F431" i="1" s="1"/>
  <c r="P427" i="1"/>
  <c r="P424" i="1" s="1"/>
  <c r="N427" i="1"/>
  <c r="N424" i="1" s="1"/>
  <c r="J427" i="1"/>
  <c r="J424" i="1" s="1"/>
  <c r="L424" i="1" s="1"/>
  <c r="H427" i="1"/>
  <c r="H424" i="1" s="1"/>
  <c r="F427" i="1"/>
  <c r="F424" i="1" s="1"/>
  <c r="P421" i="1"/>
  <c r="P419" i="1" s="1"/>
  <c r="P418" i="1" s="1"/>
  <c r="N421" i="1"/>
  <c r="N419" i="1" s="1"/>
  <c r="N418" i="1" s="1"/>
  <c r="J421" i="1"/>
  <c r="J419" i="1" s="1"/>
  <c r="H421" i="1"/>
  <c r="H419" i="1" s="1"/>
  <c r="H418" i="1" s="1"/>
  <c r="F421" i="1"/>
  <c r="F419" i="1" s="1"/>
  <c r="F418" i="1" s="1"/>
  <c r="P416" i="1"/>
  <c r="P414" i="1" s="1"/>
  <c r="N416" i="1"/>
  <c r="N414" i="1" s="1"/>
  <c r="J416" i="1"/>
  <c r="J414" i="1" s="1"/>
  <c r="L414" i="1" s="1"/>
  <c r="H416" i="1"/>
  <c r="H414" i="1" s="1"/>
  <c r="F416" i="1"/>
  <c r="F414" i="1" s="1"/>
  <c r="P412" i="1"/>
  <c r="N412" i="1"/>
  <c r="J412" i="1"/>
  <c r="J408" i="1" s="1"/>
  <c r="L408" i="1" s="1"/>
  <c r="H412" i="1"/>
  <c r="H408" i="1" s="1"/>
  <c r="H407" i="1" s="1"/>
  <c r="F412" i="1"/>
  <c r="F408" i="1" s="1"/>
  <c r="P404" i="1"/>
  <c r="P402" i="1" s="1"/>
  <c r="P401" i="1" s="1"/>
  <c r="N404" i="1"/>
  <c r="N402" i="1" s="1"/>
  <c r="N401" i="1" s="1"/>
  <c r="J404" i="1"/>
  <c r="J402" i="1" s="1"/>
  <c r="H404" i="1"/>
  <c r="H402" i="1" s="1"/>
  <c r="H401" i="1" s="1"/>
  <c r="F404" i="1"/>
  <c r="F402" i="1" s="1"/>
  <c r="F401" i="1" s="1"/>
  <c r="P388" i="1"/>
  <c r="N388" i="1"/>
  <c r="J388" i="1"/>
  <c r="H388" i="1"/>
  <c r="F388" i="1"/>
  <c r="P375" i="1"/>
  <c r="N375" i="1"/>
  <c r="J375" i="1"/>
  <c r="H375" i="1"/>
  <c r="F375" i="1"/>
  <c r="P386" i="1"/>
  <c r="N386" i="1"/>
  <c r="J386" i="1"/>
  <c r="H386" i="1"/>
  <c r="F386" i="1"/>
  <c r="P380" i="1"/>
  <c r="P377" i="1" s="1"/>
  <c r="N380" i="1"/>
  <c r="N377" i="1" s="1"/>
  <c r="J380" i="1"/>
  <c r="J377" i="1" s="1"/>
  <c r="L377" i="1" s="1"/>
  <c r="H380" i="1"/>
  <c r="H377" i="1" s="1"/>
  <c r="F380" i="1"/>
  <c r="F377" i="1" s="1"/>
  <c r="P373" i="1"/>
  <c r="N373" i="1"/>
  <c r="J373" i="1"/>
  <c r="H373" i="1"/>
  <c r="F373" i="1"/>
  <c r="F362" i="1"/>
  <c r="H362" i="1"/>
  <c r="J362" i="1"/>
  <c r="N362" i="1"/>
  <c r="P362" i="1"/>
  <c r="P367" i="1"/>
  <c r="P364" i="1" s="1"/>
  <c r="N367" i="1"/>
  <c r="N364" i="1" s="1"/>
  <c r="J367" i="1"/>
  <c r="J364" i="1" s="1"/>
  <c r="L364" i="1" s="1"/>
  <c r="H367" i="1"/>
  <c r="H364" i="1" s="1"/>
  <c r="F367" i="1"/>
  <c r="F364" i="1" s="1"/>
  <c r="P351" i="1"/>
  <c r="N351" i="1"/>
  <c r="J351" i="1"/>
  <c r="H351" i="1"/>
  <c r="P349" i="1"/>
  <c r="N349" i="1"/>
  <c r="J349" i="1"/>
  <c r="H349" i="1"/>
  <c r="F349" i="1"/>
  <c r="P345" i="1"/>
  <c r="N345" i="1"/>
  <c r="J345" i="1"/>
  <c r="H345" i="1"/>
  <c r="P343" i="1"/>
  <c r="N343" i="1"/>
  <c r="J343" i="1"/>
  <c r="H343" i="1"/>
  <c r="F351" i="1"/>
  <c r="F345" i="1"/>
  <c r="F343" i="1"/>
  <c r="P336" i="1"/>
  <c r="N336" i="1"/>
  <c r="J336" i="1"/>
  <c r="H336" i="1"/>
  <c r="P334" i="1"/>
  <c r="N334" i="1"/>
  <c r="J334" i="1"/>
  <c r="H334" i="1"/>
  <c r="P326" i="1"/>
  <c r="N326" i="1"/>
  <c r="J326" i="1"/>
  <c r="H326" i="1"/>
  <c r="P324" i="1"/>
  <c r="N324" i="1"/>
  <c r="J324" i="1"/>
  <c r="H324" i="1"/>
  <c r="P319" i="1"/>
  <c r="P317" i="1" s="1"/>
  <c r="N319" i="1"/>
  <c r="N317" i="1" s="1"/>
  <c r="J319" i="1"/>
  <c r="J317" i="1" s="1"/>
  <c r="L317" i="1" s="1"/>
  <c r="H319" i="1"/>
  <c r="H317" i="1" s="1"/>
  <c r="F319" i="1"/>
  <c r="F317" i="1" s="1"/>
  <c r="F324" i="1"/>
  <c r="F326" i="1"/>
  <c r="F334" i="1"/>
  <c r="F336" i="1"/>
  <c r="P313" i="1"/>
  <c r="N313" i="1"/>
  <c r="J313" i="1"/>
  <c r="H313" i="1"/>
  <c r="P311" i="1"/>
  <c r="N311" i="1"/>
  <c r="J311" i="1"/>
  <c r="H311" i="1"/>
  <c r="P303" i="1"/>
  <c r="P297" i="1" s="1"/>
  <c r="N303" i="1"/>
  <c r="N297" i="1" s="1"/>
  <c r="J303" i="1"/>
  <c r="J297" i="1" s="1"/>
  <c r="L297" i="1" s="1"/>
  <c r="H303" i="1"/>
  <c r="H297" i="1" s="1"/>
  <c r="F313" i="1"/>
  <c r="F311" i="1"/>
  <c r="F303" i="1"/>
  <c r="F297" i="1" s="1"/>
  <c r="P294" i="1"/>
  <c r="N294" i="1"/>
  <c r="J294" i="1"/>
  <c r="H294" i="1"/>
  <c r="P292" i="1"/>
  <c r="N292" i="1"/>
  <c r="J292" i="1"/>
  <c r="H292" i="1"/>
  <c r="P288" i="1"/>
  <c r="P286" i="1" s="1"/>
  <c r="N288" i="1"/>
  <c r="N286" i="1" s="1"/>
  <c r="J288" i="1"/>
  <c r="J286" i="1" s="1"/>
  <c r="L286" i="1" s="1"/>
  <c r="H288" i="1"/>
  <c r="H286" i="1" s="1"/>
  <c r="F294" i="1"/>
  <c r="F292" i="1"/>
  <c r="F288" i="1"/>
  <c r="F286" i="1" s="1"/>
  <c r="P282" i="1"/>
  <c r="P280" i="1" s="1"/>
  <c r="P279" i="1" s="1"/>
  <c r="N282" i="1"/>
  <c r="N280" i="1" s="1"/>
  <c r="N279" i="1" s="1"/>
  <c r="J282" i="1"/>
  <c r="J280" i="1" s="1"/>
  <c r="H282" i="1"/>
  <c r="H280" i="1" s="1"/>
  <c r="H279" i="1" s="1"/>
  <c r="F282" i="1"/>
  <c r="F280" i="1" s="1"/>
  <c r="F279" i="1" s="1"/>
  <c r="P273" i="1"/>
  <c r="N273" i="1"/>
  <c r="J273" i="1"/>
  <c r="H273" i="1"/>
  <c r="P269" i="1"/>
  <c r="P267" i="1" s="1"/>
  <c r="N269" i="1"/>
  <c r="N267" i="1" s="1"/>
  <c r="J269" i="1"/>
  <c r="H269" i="1"/>
  <c r="H267" i="1" s="1"/>
  <c r="F269" i="1"/>
  <c r="F267" i="1" s="1"/>
  <c r="P261" i="1"/>
  <c r="P259" i="1" s="1"/>
  <c r="N261" i="1"/>
  <c r="N259" i="1" s="1"/>
  <c r="J261" i="1"/>
  <c r="J259" i="1" s="1"/>
  <c r="L259" i="1" s="1"/>
  <c r="H261" i="1"/>
  <c r="H259" i="1" s="1"/>
  <c r="F261" i="1"/>
  <c r="F259" i="1" s="1"/>
  <c r="P257" i="1"/>
  <c r="P255" i="1" s="1"/>
  <c r="N257" i="1"/>
  <c r="N255" i="1" s="1"/>
  <c r="J257" i="1"/>
  <c r="J255" i="1" s="1"/>
  <c r="L255" i="1" s="1"/>
  <c r="H257" i="1"/>
  <c r="H255" i="1" s="1"/>
  <c r="F257" i="1"/>
  <c r="F255" i="1" s="1"/>
  <c r="P253" i="1"/>
  <c r="P251" i="1" s="1"/>
  <c r="N253" i="1"/>
  <c r="N251" i="1" s="1"/>
  <c r="J253" i="1"/>
  <c r="J251" i="1" s="1"/>
  <c r="L251" i="1" s="1"/>
  <c r="H253" i="1"/>
  <c r="H251" i="1" s="1"/>
  <c r="F253" i="1"/>
  <c r="F251" i="1" s="1"/>
  <c r="P246" i="1"/>
  <c r="N246" i="1"/>
  <c r="J246" i="1"/>
  <c r="L246" i="1" s="1"/>
  <c r="H246" i="1"/>
  <c r="F246" i="1"/>
  <c r="P241" i="1"/>
  <c r="P239" i="1" s="1"/>
  <c r="N241" i="1"/>
  <c r="N239" i="1" s="1"/>
  <c r="J241" i="1"/>
  <c r="J239" i="1" s="1"/>
  <c r="L239" i="1" s="1"/>
  <c r="H241" i="1"/>
  <c r="H239" i="1" s="1"/>
  <c r="P237" i="1"/>
  <c r="P235" i="1" s="1"/>
  <c r="N237" i="1"/>
  <c r="N235" i="1" s="1"/>
  <c r="J237" i="1"/>
  <c r="J235" i="1" s="1"/>
  <c r="L235" i="1" s="1"/>
  <c r="H237" i="1"/>
  <c r="H235" i="1" s="1"/>
  <c r="P233" i="1"/>
  <c r="P230" i="1" s="1"/>
  <c r="N233" i="1"/>
  <c r="N230" i="1" s="1"/>
  <c r="J233" i="1"/>
  <c r="H233" i="1"/>
  <c r="H230" i="1" s="1"/>
  <c r="F241" i="1"/>
  <c r="F239" i="1" s="1"/>
  <c r="F237" i="1"/>
  <c r="F235" i="1" s="1"/>
  <c r="F230" i="1"/>
  <c r="N584" i="1" l="1"/>
  <c r="F584" i="1"/>
  <c r="P584" i="1"/>
  <c r="H584" i="1"/>
  <c r="L457" i="1"/>
  <c r="L446" i="1" s="1"/>
  <c r="F457" i="1"/>
  <c r="F446" i="1" s="1"/>
  <c r="F445" i="1" s="1"/>
  <c r="F460" i="1"/>
  <c r="H457" i="1"/>
  <c r="H460" i="1"/>
  <c r="L407" i="1"/>
  <c r="L632" i="1"/>
  <c r="J691" i="1"/>
  <c r="J690" i="1" s="1"/>
  <c r="J689" i="1" s="1"/>
  <c r="L692" i="1"/>
  <c r="L691" i="1" s="1"/>
  <c r="L690" i="1" s="1"/>
  <c r="L689" i="1" s="1"/>
  <c r="J651" i="1"/>
  <c r="J650" i="1" s="1"/>
  <c r="L652" i="1"/>
  <c r="L651" i="1" s="1"/>
  <c r="L650" i="1" s="1"/>
  <c r="L608" i="1"/>
  <c r="J684" i="1"/>
  <c r="J683" i="1" s="1"/>
  <c r="L685" i="1"/>
  <c r="L684" i="1" s="1"/>
  <c r="L683" i="1" s="1"/>
  <c r="L586" i="1"/>
  <c r="L585" i="1" s="1"/>
  <c r="J585" i="1"/>
  <c r="L658" i="1"/>
  <c r="L657" i="1" s="1"/>
  <c r="J642" i="1"/>
  <c r="L643" i="1"/>
  <c r="L642" i="1" s="1"/>
  <c r="J595" i="1"/>
  <c r="L596" i="1"/>
  <c r="L595" i="1" s="1"/>
  <c r="L471" i="1"/>
  <c r="J564" i="1"/>
  <c r="L565" i="1"/>
  <c r="L564" i="1" s="1"/>
  <c r="L485" i="1"/>
  <c r="L484" i="1" s="1"/>
  <c r="J484" i="1"/>
  <c r="J551" i="1"/>
  <c r="L552" i="1"/>
  <c r="L551" i="1" s="1"/>
  <c r="L514" i="1"/>
  <c r="L574" i="1"/>
  <c r="L494" i="1"/>
  <c r="J559" i="1"/>
  <c r="L560" i="1"/>
  <c r="L559" i="1" s="1"/>
  <c r="J464" i="1"/>
  <c r="L465" i="1"/>
  <c r="L464" i="1" s="1"/>
  <c r="L423" i="1"/>
  <c r="J439" i="1"/>
  <c r="L440" i="1"/>
  <c r="L439" i="1" s="1"/>
  <c r="J279" i="1"/>
  <c r="L280" i="1"/>
  <c r="L279" i="1" s="1"/>
  <c r="J401" i="1"/>
  <c r="L402" i="1"/>
  <c r="L401" i="1" s="1"/>
  <c r="J418" i="1"/>
  <c r="L419" i="1"/>
  <c r="L418" i="1" s="1"/>
  <c r="P305" i="1"/>
  <c r="P296" i="1" s="1"/>
  <c r="J608" i="1"/>
  <c r="J574" i="1"/>
  <c r="J658" i="1"/>
  <c r="J657" i="1" s="1"/>
  <c r="J230" i="1"/>
  <c r="J267" i="1"/>
  <c r="L267" i="1" s="1"/>
  <c r="J471" i="1"/>
  <c r="J494" i="1"/>
  <c r="J514" i="1"/>
  <c r="J423" i="1"/>
  <c r="J446" i="1"/>
  <c r="F391" i="1"/>
  <c r="F390" i="1" s="1"/>
  <c r="H391" i="1"/>
  <c r="H390" i="1" s="1"/>
  <c r="J391" i="1"/>
  <c r="N391" i="1"/>
  <c r="N390" i="1" s="1"/>
  <c r="P391" i="1"/>
  <c r="P390" i="1" s="1"/>
  <c r="P329" i="1"/>
  <c r="J305" i="1"/>
  <c r="J340" i="1"/>
  <c r="L340" i="1" s="1"/>
  <c r="J347" i="1"/>
  <c r="L347" i="1" s="1"/>
  <c r="H321" i="1"/>
  <c r="H340" i="1"/>
  <c r="P347" i="1"/>
  <c r="P658" i="1"/>
  <c r="P657" i="1" s="1"/>
  <c r="P656" i="1" s="1"/>
  <c r="N658" i="1"/>
  <c r="N657" i="1" s="1"/>
  <c r="N656" i="1" s="1"/>
  <c r="H632" i="1"/>
  <c r="F658" i="1"/>
  <c r="F657" i="1" s="1"/>
  <c r="F656" i="1" s="1"/>
  <c r="H658" i="1"/>
  <c r="H657" i="1" s="1"/>
  <c r="H656" i="1" s="1"/>
  <c r="J632" i="1"/>
  <c r="H290" i="1"/>
  <c r="H285" i="1" s="1"/>
  <c r="H347" i="1"/>
  <c r="N608" i="1"/>
  <c r="F632" i="1"/>
  <c r="P632" i="1"/>
  <c r="N632" i="1"/>
  <c r="P340" i="1"/>
  <c r="H608" i="1"/>
  <c r="N574" i="1"/>
  <c r="N558" i="1" s="1"/>
  <c r="F608" i="1"/>
  <c r="P608" i="1"/>
  <c r="F574" i="1"/>
  <c r="F558" i="1" s="1"/>
  <c r="P574" i="1"/>
  <c r="P558" i="1" s="1"/>
  <c r="H574" i="1"/>
  <c r="H558" i="1" s="1"/>
  <c r="J536" i="1"/>
  <c r="H514" i="1"/>
  <c r="H536" i="1"/>
  <c r="H535" i="1" s="1"/>
  <c r="F536" i="1"/>
  <c r="F535" i="1" s="1"/>
  <c r="P536" i="1"/>
  <c r="P535" i="1" s="1"/>
  <c r="N536" i="1"/>
  <c r="N535" i="1" s="1"/>
  <c r="N514" i="1"/>
  <c r="H329" i="1"/>
  <c r="F514" i="1"/>
  <c r="P514" i="1"/>
  <c r="H471" i="1"/>
  <c r="P446" i="1"/>
  <c r="P445" i="1" s="1"/>
  <c r="H446" i="1"/>
  <c r="H445" i="1" s="1"/>
  <c r="P471" i="1"/>
  <c r="N329" i="1"/>
  <c r="F494" i="1"/>
  <c r="N494" i="1"/>
  <c r="H494" i="1"/>
  <c r="N471" i="1"/>
  <c r="F471" i="1"/>
  <c r="P494" i="1"/>
  <c r="N445" i="1"/>
  <c r="J370" i="1"/>
  <c r="L370" i="1" s="1"/>
  <c r="P321" i="1"/>
  <c r="N423" i="1"/>
  <c r="P423" i="1"/>
  <c r="H423" i="1"/>
  <c r="H406" i="1" s="1"/>
  <c r="F423" i="1"/>
  <c r="N408" i="1"/>
  <c r="N407" i="1" s="1"/>
  <c r="P408" i="1"/>
  <c r="P407" i="1" s="1"/>
  <c r="F407" i="1"/>
  <c r="P382" i="1"/>
  <c r="N347" i="1"/>
  <c r="J407" i="1"/>
  <c r="F382" i="1"/>
  <c r="J321" i="1"/>
  <c r="L321" i="1" s="1"/>
  <c r="F354" i="1"/>
  <c r="F353" i="1" s="1"/>
  <c r="P354" i="1"/>
  <c r="P353" i="1" s="1"/>
  <c r="N382" i="1"/>
  <c r="J382" i="1"/>
  <c r="L382" i="1" s="1"/>
  <c r="H370" i="1"/>
  <c r="N370" i="1"/>
  <c r="F370" i="1"/>
  <c r="F369" i="1" s="1"/>
  <c r="P370" i="1"/>
  <c r="P369" i="1" s="1"/>
  <c r="N321" i="1"/>
  <c r="H382" i="1"/>
  <c r="J354" i="1"/>
  <c r="F321" i="1"/>
  <c r="H354" i="1"/>
  <c r="H353" i="1" s="1"/>
  <c r="J329" i="1"/>
  <c r="L329" i="1" s="1"/>
  <c r="F290" i="1"/>
  <c r="F285" i="1" s="1"/>
  <c r="F305" i="1"/>
  <c r="F296" i="1" s="1"/>
  <c r="F347" i="1"/>
  <c r="J271" i="1"/>
  <c r="L271" i="1" s="1"/>
  <c r="N354" i="1"/>
  <c r="N353" i="1" s="1"/>
  <c r="N340" i="1"/>
  <c r="P271" i="1"/>
  <c r="N271" i="1"/>
  <c r="N245" i="1" s="1"/>
  <c r="F340" i="1"/>
  <c r="H271" i="1"/>
  <c r="H245" i="1" s="1"/>
  <c r="H244" i="1" s="1"/>
  <c r="F329" i="1"/>
  <c r="H305" i="1"/>
  <c r="H296" i="1" s="1"/>
  <c r="J290" i="1"/>
  <c r="N305" i="1"/>
  <c r="N296" i="1" s="1"/>
  <c r="N290" i="1"/>
  <c r="N285" i="1" s="1"/>
  <c r="P290" i="1"/>
  <c r="P285" i="1" s="1"/>
  <c r="F271" i="1"/>
  <c r="F245" i="1" s="1"/>
  <c r="N229" i="1"/>
  <c r="N228" i="1" s="1"/>
  <c r="N227" i="1" s="1"/>
  <c r="P229" i="1"/>
  <c r="P228" i="1" s="1"/>
  <c r="P227" i="1" s="1"/>
  <c r="H229" i="1"/>
  <c r="H228" i="1" s="1"/>
  <c r="H227" i="1" s="1"/>
  <c r="F229" i="1"/>
  <c r="F228" i="1" s="1"/>
  <c r="F227" i="1" s="1"/>
  <c r="P177" i="1"/>
  <c r="N177" i="1"/>
  <c r="J177" i="1"/>
  <c r="L177" i="1" s="1"/>
  <c r="H177" i="1"/>
  <c r="P179" i="1"/>
  <c r="N179" i="1"/>
  <c r="J179" i="1"/>
  <c r="L179" i="1" s="1"/>
  <c r="H179" i="1"/>
  <c r="P185" i="1"/>
  <c r="N185" i="1"/>
  <c r="J185" i="1"/>
  <c r="L185" i="1" s="1"/>
  <c r="H185" i="1"/>
  <c r="F185" i="1"/>
  <c r="F179" i="1"/>
  <c r="F177" i="1"/>
  <c r="P121" i="1"/>
  <c r="P22" i="1" s="1"/>
  <c r="N121" i="1"/>
  <c r="N22" i="1" s="1"/>
  <c r="J22" i="1"/>
  <c r="H121" i="1"/>
  <c r="H22" i="1" s="1"/>
  <c r="F121" i="1"/>
  <c r="F22" i="1" s="1"/>
  <c r="N21" i="1"/>
  <c r="J21" i="1"/>
  <c r="H90" i="1"/>
  <c r="H21" i="1" s="1"/>
  <c r="F90" i="1"/>
  <c r="F21" i="1" s="1"/>
  <c r="P59" i="1"/>
  <c r="N59" i="1"/>
  <c r="N18" i="1" s="1"/>
  <c r="J59" i="1"/>
  <c r="H59" i="1"/>
  <c r="P76" i="1"/>
  <c r="P19" i="1" s="1"/>
  <c r="N76" i="1"/>
  <c r="N19" i="1" s="1"/>
  <c r="J76" i="1"/>
  <c r="J19" i="1" s="1"/>
  <c r="H76" i="1"/>
  <c r="H19" i="1" s="1"/>
  <c r="F76" i="1"/>
  <c r="F19" i="1" s="1"/>
  <c r="F59" i="1"/>
  <c r="P36" i="1"/>
  <c r="N36" i="1"/>
  <c r="J36" i="1"/>
  <c r="H36" i="1"/>
  <c r="F36" i="1"/>
  <c r="N369" i="1" l="1"/>
  <c r="J584" i="1"/>
  <c r="H369" i="1"/>
  <c r="J656" i="1"/>
  <c r="L656" i="1"/>
  <c r="L316" i="1"/>
  <c r="N20" i="1"/>
  <c r="L151" i="1"/>
  <c r="L558" i="1"/>
  <c r="L584" i="1"/>
  <c r="L607" i="1"/>
  <c r="L606" i="1" s="1"/>
  <c r="L470" i="1"/>
  <c r="J445" i="1"/>
  <c r="J558" i="1"/>
  <c r="J535" i="1"/>
  <c r="J513" i="1" s="1"/>
  <c r="L536" i="1"/>
  <c r="L535" i="1" s="1"/>
  <c r="L513" i="1" s="1"/>
  <c r="L406" i="1"/>
  <c r="L445" i="1"/>
  <c r="L245" i="1"/>
  <c r="L244" i="1" s="1"/>
  <c r="J229" i="1"/>
  <c r="J228" i="1" s="1"/>
  <c r="J227" i="1" s="1"/>
  <c r="L230" i="1"/>
  <c r="L229" i="1" s="1"/>
  <c r="L228" i="1" s="1"/>
  <c r="L227" i="1" s="1"/>
  <c r="J390" i="1"/>
  <c r="L391" i="1"/>
  <c r="L390" i="1" s="1"/>
  <c r="N17" i="1"/>
  <c r="J296" i="1"/>
  <c r="L305" i="1"/>
  <c r="L296" i="1" s="1"/>
  <c r="J285" i="1"/>
  <c r="L290" i="1"/>
  <c r="L285" i="1" s="1"/>
  <c r="L339" i="1"/>
  <c r="J353" i="1"/>
  <c r="L354" i="1"/>
  <c r="L353" i="1" s="1"/>
  <c r="L369" i="1"/>
  <c r="J607" i="1"/>
  <c r="J606" i="1" s="1"/>
  <c r="P18" i="1"/>
  <c r="P17" i="1" s="1"/>
  <c r="P79" i="1"/>
  <c r="N79" i="1"/>
  <c r="P21" i="1"/>
  <c r="P20" i="1" s="1"/>
  <c r="P143" i="1"/>
  <c r="N143" i="1"/>
  <c r="J245" i="1"/>
  <c r="J244" i="1" s="1"/>
  <c r="J316" i="1"/>
  <c r="J470" i="1"/>
  <c r="J369" i="1"/>
  <c r="J339" i="1"/>
  <c r="J406" i="1"/>
  <c r="J18" i="1"/>
  <c r="J17" i="1" s="1"/>
  <c r="J79" i="1"/>
  <c r="N244" i="1"/>
  <c r="P245" i="1"/>
  <c r="P244" i="1" s="1"/>
  <c r="J151" i="1"/>
  <c r="F143" i="1"/>
  <c r="P316" i="1"/>
  <c r="F244" i="1"/>
  <c r="P151" i="1"/>
  <c r="N151" i="1"/>
  <c r="F151" i="1"/>
  <c r="H143" i="1"/>
  <c r="H151" i="1"/>
  <c r="H316" i="1"/>
  <c r="H607" i="1"/>
  <c r="H606" i="1" s="1"/>
  <c r="H339" i="1"/>
  <c r="P339" i="1"/>
  <c r="H18" i="1"/>
  <c r="H17" i="1" s="1"/>
  <c r="H79" i="1"/>
  <c r="F18" i="1"/>
  <c r="F17" i="1" s="1"/>
  <c r="F79" i="1"/>
  <c r="N607" i="1"/>
  <c r="N606" i="1" s="1"/>
  <c r="P607" i="1"/>
  <c r="P606" i="1" s="1"/>
  <c r="P406" i="1"/>
  <c r="N406" i="1"/>
  <c r="F607" i="1"/>
  <c r="F606" i="1" s="1"/>
  <c r="N513" i="1"/>
  <c r="P513" i="1"/>
  <c r="H470" i="1"/>
  <c r="H513" i="1"/>
  <c r="F513" i="1"/>
  <c r="N316" i="1"/>
  <c r="F470" i="1"/>
  <c r="P470" i="1"/>
  <c r="N470" i="1"/>
  <c r="F406" i="1"/>
  <c r="N339" i="1"/>
  <c r="F316" i="1"/>
  <c r="F339" i="1"/>
  <c r="J20" i="1"/>
  <c r="H20" i="1"/>
  <c r="F20" i="1"/>
  <c r="N23" i="1" l="1"/>
  <c r="N50" i="1" s="1"/>
  <c r="J23" i="1"/>
  <c r="J50" i="1" s="1"/>
  <c r="L284" i="1"/>
  <c r="L243" i="1" s="1"/>
  <c r="L699" i="1" s="1"/>
  <c r="J284" i="1"/>
  <c r="J243" i="1" s="1"/>
  <c r="J699" i="1" s="1"/>
  <c r="F284" i="1"/>
  <c r="F243" i="1" s="1"/>
  <c r="F699" i="1" s="1"/>
  <c r="P284" i="1"/>
  <c r="P243" i="1" s="1"/>
  <c r="P699" i="1" s="1"/>
  <c r="H284" i="1"/>
  <c r="H243" i="1" s="1"/>
  <c r="N284" i="1"/>
  <c r="N243" i="1" s="1"/>
  <c r="N699" i="1" s="1"/>
  <c r="H23" i="1"/>
  <c r="H50" i="1" s="1"/>
  <c r="P23" i="1"/>
  <c r="P50" i="1" s="1"/>
  <c r="F23" i="1"/>
  <c r="F50" i="1" s="1"/>
  <c r="H699" i="1" l="1"/>
</calcChain>
</file>

<file path=xl/sharedStrings.xml><?xml version="1.0" encoding="utf-8"?>
<sst xmlns="http://schemas.openxmlformats.org/spreadsheetml/2006/main" count="1094" uniqueCount="422">
  <si>
    <t>I. OPĆI DIO</t>
  </si>
  <si>
    <t>A) SAŽETAK RAČUNA PRIHODA I RASHODA</t>
  </si>
  <si>
    <t>Projekcija proračuna za 2025.</t>
  </si>
  <si>
    <t>PRIHODI UKUPNO</t>
  </si>
  <si>
    <t>PRIHODI POSLOVANJA</t>
  </si>
  <si>
    <t>PRIHODI OD PRODAJE NEFINANCIJSKE IMOVINE</t>
  </si>
  <si>
    <t>RASHODI POSLOVANJA</t>
  </si>
  <si>
    <t>RASHODI UKUPNO</t>
  </si>
  <si>
    <t>RASHODI ZA NABAVU NEFINANCIJSKE IMOVINE</t>
  </si>
  <si>
    <t>RAZLIKA - VIŠAK/MANJAK</t>
  </si>
  <si>
    <t>B) SAŽETAK RAČUNA FINANCIRANJA</t>
  </si>
  <si>
    <t>PRIMICI OD FINANCIJSKE IMOVINE I ZADUŽIVANJA</t>
  </si>
  <si>
    <t>IZDACI ZA FINANCIJSKU IMOVINU I OTPLATU ZAJMOVA</t>
  </si>
  <si>
    <t>NETO FINANCIRANJE</t>
  </si>
  <si>
    <t>C) PRENESENI VIŠAK ILI PRENESENI MANJAK I VIŠEGODIŠNJI PLAN URAVNOTEŽENJA</t>
  </si>
  <si>
    <t>UKUPNI DONOS VIŠKA/MANJKA IZ PRETHODNIH GODINA</t>
  </si>
  <si>
    <t>VIŠAK/MANJAK IZ PRETHODNIH GODINA KOJI ĆE SE RASPOREDITI/POKRITI</t>
  </si>
  <si>
    <t>VIŠAK/MANJAK+NETO FINANCIRANJE</t>
  </si>
  <si>
    <t>A. RAČUN PRIHODA I RASHODA</t>
  </si>
  <si>
    <t>Razred</t>
  </si>
  <si>
    <t>Skupina</t>
  </si>
  <si>
    <t>Izvor</t>
  </si>
  <si>
    <t>Naziv prihoda</t>
  </si>
  <si>
    <t>Prihodi poslovanja</t>
  </si>
  <si>
    <t>Prihodi od poreza</t>
  </si>
  <si>
    <t>Opći prihodi i primici</t>
  </si>
  <si>
    <t>Pomoći iz inozemstva i od subjekata unutar općeg proračuna</t>
  </si>
  <si>
    <t>Ostale pomoći i darovnice</t>
  </si>
  <si>
    <t>Refundacije iz pomoći EU</t>
  </si>
  <si>
    <t>Prihodi od imovine</t>
  </si>
  <si>
    <t>Ostali prihodi za posebne namjene</t>
  </si>
  <si>
    <t>Prihodi od upravnih i administrativnih pristojbi, pristojbi po posebnim propisima i naknada</t>
  </si>
  <si>
    <t>Prihodi od prodaje proizvoda i robe te pruženih usluga i prihodi od donacija</t>
  </si>
  <si>
    <t>Vlastiti prihodi</t>
  </si>
  <si>
    <t>Donacije</t>
  </si>
  <si>
    <t>Kazne, upravne mjere i ostali prihodi</t>
  </si>
  <si>
    <t>Prihodi od prodaje nefinancijske imovine</t>
  </si>
  <si>
    <t>Prihodi od prodaje neproizvedene dugotrajne imovine</t>
  </si>
  <si>
    <t>Prihodi od prodaje ili zamjene nefinancijske imovine</t>
  </si>
  <si>
    <t>Rashodi poslovanja</t>
  </si>
  <si>
    <t>Rashodi za zaposlene</t>
  </si>
  <si>
    <t>Materijalni rashodi</t>
  </si>
  <si>
    <t>Financijski rashodi</t>
  </si>
  <si>
    <t>Subvencije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</si>
  <si>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</si>
  <si>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</si>
  <si>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</si>
  <si>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</si>
  <si>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</si>
  <si>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</si>
  <si>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Projekcija proračuna za 2026.</t>
  </si>
  <si>
    <t>UKUPNI RASHODI</t>
  </si>
  <si>
    <t>Rashodi za nabavu proizvedene dugotrajne imovine</t>
  </si>
  <si>
    <t>01 Opće javne usluge</t>
  </si>
  <si>
    <t>011 Izvršna i zakonodavna tijela, financijski i fisklani poslovi, vanjski poslovi</t>
  </si>
  <si>
    <t>013 Opće usluge</t>
  </si>
  <si>
    <t>03 Javni red i sigurnost</t>
  </si>
  <si>
    <t>031 Usluge policije</t>
  </si>
  <si>
    <t>032 Usluge protupožarne zaštite</t>
  </si>
  <si>
    <t>036 Rashodi za javni red i sigurnost koji nisu drugdje svrstani</t>
  </si>
  <si>
    <t>04 Ekonomski poslovi</t>
  </si>
  <si>
    <t>042 Poljoprivreda, šumarstvo, ribarstvo i lov</t>
  </si>
  <si>
    <t>043 Gorivo i energija</t>
  </si>
  <si>
    <t>045 Promet</t>
  </si>
  <si>
    <t>046 Komunikacije</t>
  </si>
  <si>
    <t>047 Ostale industrije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</si>
  <si>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</si>
  <si>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</si>
  <si>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</si>
  <si>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</si>
  <si>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</si>
  <si>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056 Poslovi i usluge zaštite okoliša koji nisu drugdje svrstani</t>
  </si>
  <si>
    <t>06 Usluge unaprjeđenja stanovanja i zajednice</t>
  </si>
  <si>
    <t>062 Razvoj zajednice</t>
  </si>
  <si>
    <t>063 Opskrba vodom</t>
  </si>
  <si>
    <t>064 Ulična rasvjeta</t>
  </si>
  <si>
    <t>07 Zdravstvo</t>
  </si>
  <si>
    <t>072 Službe za vanjske pacijente</t>
  </si>
  <si>
    <t>08 Rekreacija, kultura, religija</t>
  </si>
  <si>
    <t>081 Službe rekreacije i sporta</t>
  </si>
  <si>
    <t>082 Službe kulture</t>
  </si>
  <si>
    <t>083 Službe emitiranja i izdavanja</t>
  </si>
  <si>
    <t>084 Religijske i druge službe zajednice</t>
  </si>
  <si>
    <t>086 Rashodi za rekreaciju, kulturu i religiju koji nisu drugdje svrstani</t>
  </si>
  <si>
    <t>09 Obrazovanje</t>
  </si>
  <si>
    <t>091 Predškolsko i osnovno obrazovanje</t>
  </si>
  <si>
    <t>095 Obrazovanje koje se ne može definirati po stupnju</t>
  </si>
  <si>
    <t>10 Socijalna zaštita</t>
  </si>
  <si>
    <t>101 Bolest i invaliditet</t>
  </si>
  <si>
    <t>102 Starost</t>
  </si>
  <si>
    <t>104 Obitelj i djeca</t>
  </si>
  <si>
    <t>106 Stanovanje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</si>
  <si>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</si>
  <si>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</si>
  <si>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</si>
  <si>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</si>
  <si>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</si>
  <si>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</si>
  <si>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</si>
  <si>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II. POSEBNI DIO</t>
  </si>
  <si>
    <t>Pozicija</t>
  </si>
  <si>
    <t>Šifra</t>
  </si>
  <si>
    <t>Razdjel 001</t>
  </si>
  <si>
    <t>OPĆINSKO VIJEĆE</t>
  </si>
  <si>
    <t>Glava 00101</t>
  </si>
  <si>
    <t>Općinsko vijeće</t>
  </si>
  <si>
    <t>Program 1000</t>
  </si>
  <si>
    <t>Aktivnost 100010</t>
  </si>
  <si>
    <t>Redovna djelatnost Općinskog vijeća</t>
  </si>
  <si>
    <t>Financiranje rada Općinskog vijeća</t>
  </si>
  <si>
    <t>Aktivnost 100020</t>
  </si>
  <si>
    <t>Izrada razvojnih planova</t>
  </si>
  <si>
    <t>Izvor 11</t>
  </si>
  <si>
    <t>Izvor 52</t>
  </si>
  <si>
    <t>Izvor 43</t>
  </si>
  <si>
    <t>Aktivnost 100030</t>
  </si>
  <si>
    <t>Financiranje političkih stranaka i članova izabranih sa liste grupe birača</t>
  </si>
  <si>
    <t>Razdjel 002</t>
  </si>
  <si>
    <t>JEDINSTVENI UPRAVNI ODJEL</t>
  </si>
  <si>
    <t>Glava 00201</t>
  </si>
  <si>
    <t>Poslovanje Jedinstvenog upravnog odjela</t>
  </si>
  <si>
    <t>Program 2000</t>
  </si>
  <si>
    <t>Redovna djelatnost Jedinstvenog upravnog odjela</t>
  </si>
  <si>
    <t>Aktivnost 200010</t>
  </si>
  <si>
    <t>Aktivnost 200020</t>
  </si>
  <si>
    <t>Rashodi za materijal i energiju</t>
  </si>
  <si>
    <t>Aktivnost 200030</t>
  </si>
  <si>
    <t>Rashodi za usluge</t>
  </si>
  <si>
    <t>Aktivnost 200040</t>
  </si>
  <si>
    <t>Tekući projekt 200010</t>
  </si>
  <si>
    <t>Nabava nefinancijske imovine za rad</t>
  </si>
  <si>
    <t>Kapitalni projekt 200010</t>
  </si>
  <si>
    <t>Rashodi za dodatna ulaganja na nefinancijskoj imovini</t>
  </si>
  <si>
    <t>Program 3000</t>
  </si>
  <si>
    <t>Razvoj civilnog društva</t>
  </si>
  <si>
    <t>Aktivnost 300010</t>
  </si>
  <si>
    <t>Tekuće donacije udugama i neprofitnim organizacijama</t>
  </si>
  <si>
    <t>Glava 00202</t>
  </si>
  <si>
    <t>Komunalna infrastruktura</t>
  </si>
  <si>
    <t>Program 4000</t>
  </si>
  <si>
    <t>Javna rasvjeta</t>
  </si>
  <si>
    <t>Aktivnost 400010</t>
  </si>
  <si>
    <t>Potrošnja i održavanje javne rasvjete</t>
  </si>
  <si>
    <t>Izgradnja i unapređenje sustava javne rasvjete</t>
  </si>
  <si>
    <t>Program 4100</t>
  </si>
  <si>
    <t>Nerazvrstane ceste i putovi</t>
  </si>
  <si>
    <t>Aktivnost 410010</t>
  </si>
  <si>
    <t>Izvor 55</t>
  </si>
  <si>
    <t>Kapitalni projekt 410010</t>
  </si>
  <si>
    <t>Program 4200</t>
  </si>
  <si>
    <t>Aktivnost 420010</t>
  </si>
  <si>
    <t>Kapitalni projekt 420010</t>
  </si>
  <si>
    <t>Aktivnost 420020</t>
  </si>
  <si>
    <t>Izvor 71</t>
  </si>
  <si>
    <t>Izvor 61</t>
  </si>
  <si>
    <t>Program 4300</t>
  </si>
  <si>
    <t>Aktivnost 430010</t>
  </si>
  <si>
    <t>Javne i zelene površine</t>
  </si>
  <si>
    <t>Održavanje javnih i zelenih površina</t>
  </si>
  <si>
    <t>Javna parkirališta</t>
  </si>
  <si>
    <t>Dječja igrališta</t>
  </si>
  <si>
    <t>Groblja</t>
  </si>
  <si>
    <t>Izgradnja i održavanje groblja</t>
  </si>
  <si>
    <t>Kapitalni projekt 430010</t>
  </si>
  <si>
    <t>Program 4400</t>
  </si>
  <si>
    <t>Gospodarenje otpadom</t>
  </si>
  <si>
    <t>Aktivnost 440010</t>
  </si>
  <si>
    <t>Odvoz i zbrinjavanje otpada</t>
  </si>
  <si>
    <t>Aktivnost 440020</t>
  </si>
  <si>
    <t>Izrada Plana gospodarenja otpadom</t>
  </si>
  <si>
    <t>Program 4500</t>
  </si>
  <si>
    <t>Kapitalni projekt 450010</t>
  </si>
  <si>
    <t>Luka Sali</t>
  </si>
  <si>
    <t>Izdaci za otplatu glavnice primljenog kredita</t>
  </si>
  <si>
    <t>Tekući projekt 450010</t>
  </si>
  <si>
    <t>Uređenje riva i obale</t>
  </si>
  <si>
    <t>Tekući projekt 450020</t>
  </si>
  <si>
    <t>Turistička infrastruktura</t>
  </si>
  <si>
    <t>Program 4600</t>
  </si>
  <si>
    <t>Vodovod i odvodnja</t>
  </si>
  <si>
    <t>Kapitalni projekt 460010</t>
  </si>
  <si>
    <t>Program 4700</t>
  </si>
  <si>
    <t>Kapitalni projekt 470010</t>
  </si>
  <si>
    <t>Glava 00203</t>
  </si>
  <si>
    <t>Prostorno uređenje i zaštita okoliša</t>
  </si>
  <si>
    <t>Program 5000</t>
  </si>
  <si>
    <t>Prostorno planska dokumentacija</t>
  </si>
  <si>
    <t>Kapitalni projekt 500010</t>
  </si>
  <si>
    <t>Prostorni plan uređenja Općine Sali</t>
  </si>
  <si>
    <t>Kapitalni projekt 500020</t>
  </si>
  <si>
    <t>Urbanistički plan uređenja poduzetničke zone Brbinj (dio)</t>
  </si>
  <si>
    <t>Program 5100</t>
  </si>
  <si>
    <t>Katastar nekretnina</t>
  </si>
  <si>
    <t>Program 5300</t>
  </si>
  <si>
    <t>Zaštita okoliša</t>
  </si>
  <si>
    <t>Aktivnost 510010</t>
  </si>
  <si>
    <t>Izrada katastra nekretnina</t>
  </si>
  <si>
    <t>Aktivnost 530010</t>
  </si>
  <si>
    <t>Energetska obnova javnih zgrada</t>
  </si>
  <si>
    <t>Energetska tranzicija</t>
  </si>
  <si>
    <t>Aktivnost 530020</t>
  </si>
  <si>
    <t>Aktivnost 530030</t>
  </si>
  <si>
    <t>Digitalna infrastruktura</t>
  </si>
  <si>
    <t>Aktivnost 540010</t>
  </si>
  <si>
    <t>Digitalizacija</t>
  </si>
  <si>
    <t>Glava 00204</t>
  </si>
  <si>
    <t>Zaštita i spašavanje</t>
  </si>
  <si>
    <t>Program 6000</t>
  </si>
  <si>
    <t>Protupožarna zaštita</t>
  </si>
  <si>
    <t>Aktivnost 600010</t>
  </si>
  <si>
    <t>Kapitalni projekt 600010</t>
  </si>
  <si>
    <t>Zemljište</t>
  </si>
  <si>
    <t>Program 6100</t>
  </si>
  <si>
    <t>Civilna zaštita</t>
  </si>
  <si>
    <t>Aktivnost 610010</t>
  </si>
  <si>
    <t>Glava 00205</t>
  </si>
  <si>
    <t>Školstvo, zdravstvo i socijalna skrb</t>
  </si>
  <si>
    <t>Program 7000</t>
  </si>
  <si>
    <t>Javne potrebe u obrazovanju</t>
  </si>
  <si>
    <t>Aktivnost 700010</t>
  </si>
  <si>
    <t>Stipendije i školarine</t>
  </si>
  <si>
    <t>Naknade građanima i kućanstvima</t>
  </si>
  <si>
    <t>Aktivnost 700020</t>
  </si>
  <si>
    <t>Nabava radnog materijala za učenike O.Š. Petar Lorini Sali</t>
  </si>
  <si>
    <t>Aktivnost 700030</t>
  </si>
  <si>
    <t>Unapređenje školstva</t>
  </si>
  <si>
    <t>Program 7100</t>
  </si>
  <si>
    <t>Javne potrebe u zdravstvu</t>
  </si>
  <si>
    <t>Tekući projekt 710010</t>
  </si>
  <si>
    <t>Ljekarna Sali</t>
  </si>
  <si>
    <t>Program 7200</t>
  </si>
  <si>
    <t>Socijalna skrb</t>
  </si>
  <si>
    <t>Aktivnost 720010</t>
  </si>
  <si>
    <t>Pomoć i njega u kući</t>
  </si>
  <si>
    <t>Aktivnost 720020</t>
  </si>
  <si>
    <t>Sufinanciranje troškova stanovanja</t>
  </si>
  <si>
    <t>Aktivnost 720030</t>
  </si>
  <si>
    <t>Naknade za djecu</t>
  </si>
  <si>
    <t>Aktivnost 720040</t>
  </si>
  <si>
    <t xml:space="preserve">Ostale pomoći </t>
  </si>
  <si>
    <t>Glava 00206</t>
  </si>
  <si>
    <t>Kultura, sport, religija</t>
  </si>
  <si>
    <t>Program 8000</t>
  </si>
  <si>
    <t>Javne potrebe u kulturi</t>
  </si>
  <si>
    <t>Aktivnost 800010</t>
  </si>
  <si>
    <t>Financiranje kulturnih događanja</t>
  </si>
  <si>
    <t>Aktivnost 800020</t>
  </si>
  <si>
    <t>Očuvanje kulturne baštine</t>
  </si>
  <si>
    <t>Aktivnost 800030</t>
  </si>
  <si>
    <t>Pomoć za tiskanje knjiga</t>
  </si>
  <si>
    <t>Kapitalni projekt 800010</t>
  </si>
  <si>
    <t>Zavičajni muzej Dugi otok</t>
  </si>
  <si>
    <t>Program 8100</t>
  </si>
  <si>
    <t>Javne potrebe u sportu</t>
  </si>
  <si>
    <t>Aktivnost 810010</t>
  </si>
  <si>
    <t>Financiranje potreba u sportu</t>
  </si>
  <si>
    <t>Kapitalni projekt 810010</t>
  </si>
  <si>
    <t>Izgradnja sportske dvorane</t>
  </si>
  <si>
    <t>Program 8200</t>
  </si>
  <si>
    <t>Vjerske zajednice</t>
  </si>
  <si>
    <t>Aktivnost 820010</t>
  </si>
  <si>
    <t>Pomoći za crkvu</t>
  </si>
  <si>
    <t>Glava 00207</t>
  </si>
  <si>
    <t>Poljoprivreda</t>
  </si>
  <si>
    <t>Program 9000</t>
  </si>
  <si>
    <t>Subvencije u poljoprivredi</t>
  </si>
  <si>
    <t>Aktivnost 900010</t>
  </si>
  <si>
    <t>Subvencije poljoprivrenicima</t>
  </si>
  <si>
    <t>Program 9100</t>
  </si>
  <si>
    <t>Razvoj poljoprivrede</t>
  </si>
  <si>
    <t>Aktivnost 910010</t>
  </si>
  <si>
    <t>Komasacija</t>
  </si>
  <si>
    <t>Program 9200</t>
  </si>
  <si>
    <t>Zaštita životinja</t>
  </si>
  <si>
    <t>Aktivnost 920010</t>
  </si>
  <si>
    <t>Kapitalni projekt 920010</t>
  </si>
  <si>
    <t>Glava 00208</t>
  </si>
  <si>
    <t>Subvencije i pomoći trgovačkim društvima i unutar općeg proračuna</t>
  </si>
  <si>
    <t>Program 4800</t>
  </si>
  <si>
    <t>Subvencije i pomoći za rad trgovačkim društvima u javnom sektoru</t>
  </si>
  <si>
    <t>Aktivnost 480010</t>
  </si>
  <si>
    <t>Subvencija za rad poštanskih ureda</t>
  </si>
  <si>
    <t>Program 4900</t>
  </si>
  <si>
    <t>Poduzetnički inkubator</t>
  </si>
  <si>
    <t>Kapitalni projekt 490010</t>
  </si>
  <si>
    <t>Razdjel 003</t>
  </si>
  <si>
    <t>PREDŠKOLSKI ODGOJ</t>
  </si>
  <si>
    <t>Glava 00301</t>
  </si>
  <si>
    <t>Program 7300</t>
  </si>
  <si>
    <t>Aktivnost 730010</t>
  </si>
  <si>
    <t>Izvor 31</t>
  </si>
  <si>
    <t>Rashodi za troškove redovnog poslovanja</t>
  </si>
  <si>
    <t>Aktivnost 730020</t>
  </si>
  <si>
    <t>Tekući projekt 730010</t>
  </si>
  <si>
    <t>Održavanje prostora</t>
  </si>
  <si>
    <t>Tekući projekt 730020</t>
  </si>
  <si>
    <t>Program 7400</t>
  </si>
  <si>
    <t>Financiranje programa za djecu i mlade</t>
  </si>
  <si>
    <t>Aktivnost 740010</t>
  </si>
  <si>
    <t>Naknada za podmirenje troškova boravka u vrtiću</t>
  </si>
  <si>
    <t>Aktivnost 740020</t>
  </si>
  <si>
    <t>Program 7500</t>
  </si>
  <si>
    <t>Izgradnja objekta dječjeg vftića</t>
  </si>
  <si>
    <t>Kapitalni projekt 750010</t>
  </si>
  <si>
    <t>Izgradnja vrtića</t>
  </si>
  <si>
    <t>Glava 00302</t>
  </si>
  <si>
    <t>Dječji vrtić "Latica" Zadar</t>
  </si>
  <si>
    <t>Dječji vrtić "Orkulice" Sali</t>
  </si>
  <si>
    <t>Program 7600</t>
  </si>
  <si>
    <t>Sufinanciranje rada vrtića Latica</t>
  </si>
  <si>
    <t>Razdjel 004</t>
  </si>
  <si>
    <t>KNJIŽNICA</t>
  </si>
  <si>
    <t>Glava 00401</t>
  </si>
  <si>
    <t>Hrvatska knjižnica i čitaonica Sali</t>
  </si>
  <si>
    <t>Program 8300</t>
  </si>
  <si>
    <t>Redovna djelatnost knjižnice</t>
  </si>
  <si>
    <t>Aktivnost 830010</t>
  </si>
  <si>
    <t>Aktivnost 830020</t>
  </si>
  <si>
    <t>Tekući projekt 830010</t>
  </si>
  <si>
    <t>Aktivnost 760010</t>
  </si>
  <si>
    <t>Kapitalni projekt 830010</t>
  </si>
  <si>
    <t>Proširenje i opremanje knjižnice u Salima</t>
  </si>
  <si>
    <t>Glava 00402</t>
  </si>
  <si>
    <t>Gradska knjižnica Zadar</t>
  </si>
  <si>
    <t>Program 8400</t>
  </si>
  <si>
    <t>Bibliobus</t>
  </si>
  <si>
    <t>Aktivnost 840010</t>
  </si>
  <si>
    <t>Sufinanciranje bibliobusa</t>
  </si>
  <si>
    <t>Razdjel 005</t>
  </si>
  <si>
    <t>MJESNA SAMOUPRAVA</t>
  </si>
  <si>
    <t>Glava 00501</t>
  </si>
  <si>
    <t>Mjesni odbori</t>
  </si>
  <si>
    <t>Rad mjesnih odbora</t>
  </si>
  <si>
    <t>Financiranje troškova mjesnih odbora</t>
  </si>
  <si>
    <t>UKUPNO</t>
  </si>
  <si>
    <t>041 Opći ekonomski, trgovački i poslovi vezani uz rad</t>
  </si>
  <si>
    <t>066 Rashodi vez.uz stanov.i kom.pogod.koji nisu drugd.svrstani</t>
  </si>
  <si>
    <t>109 Aktivnosti socijal.zašt.koje nisu drugdje svrstane</t>
  </si>
  <si>
    <t>Aktivnost 200050</t>
  </si>
  <si>
    <t>Proračunska zaliha</t>
  </si>
  <si>
    <t>Održavanje i uređenje općinskih zgrada i prostora</t>
  </si>
  <si>
    <t>Izvor 8</t>
  </si>
  <si>
    <t>Namjenski primici</t>
  </si>
  <si>
    <t>Mrtvačnica</t>
  </si>
  <si>
    <t>Kapitalni projekt 910010</t>
  </si>
  <si>
    <t>Strategija razvoja poljoprivrede</t>
  </si>
  <si>
    <t>Članak 1.</t>
  </si>
  <si>
    <t>Članak 2.</t>
  </si>
  <si>
    <t>Prihodi i rashodi te primici i izdaci iskazani po ekonomskoj klasifikaciji prikazani su u Općem dijelu kako slijedi:</t>
  </si>
  <si>
    <t>Članak 3.</t>
  </si>
  <si>
    <t>U posebnom dijelu Proračuna Općine Sali za 2023. godinu rashodi i izdaci iskazani su prema proračunskoj klasifikaciji i raspoređuju se po programima, aktivnostima, korisnicima i namjnama kako slijedi:</t>
  </si>
  <si>
    <t>Članak 4.</t>
  </si>
  <si>
    <t>Općinsko vijeće Općine Sali</t>
  </si>
  <si>
    <t>Predsjednica</t>
  </si>
  <si>
    <t>Ivana Kirinić Frka</t>
  </si>
  <si>
    <t xml:space="preserve">Održavanje nerazvrstanih cesta i putova </t>
  </si>
  <si>
    <t>Izgradnja i rekonstrukcija nerazvrstanih cesta i putova i prateće prometne infrastrukture</t>
  </si>
  <si>
    <t>Dodatna ulaganja na nefinancijskoj imovini</t>
  </si>
  <si>
    <t>Funkcija</t>
  </si>
  <si>
    <t>011</t>
  </si>
  <si>
    <t>013</t>
  </si>
  <si>
    <t>062</t>
  </si>
  <si>
    <t>064</t>
  </si>
  <si>
    <t>045</t>
  </si>
  <si>
    <t>104</t>
  </si>
  <si>
    <t>051</t>
  </si>
  <si>
    <t>063</t>
  </si>
  <si>
    <t>056</t>
  </si>
  <si>
    <t>054</t>
  </si>
  <si>
    <t>032</t>
  </si>
  <si>
    <t>036</t>
  </si>
  <si>
    <t>095</t>
  </si>
  <si>
    <t>091</t>
  </si>
  <si>
    <t>072</t>
  </si>
  <si>
    <t>102</t>
  </si>
  <si>
    <t>106</t>
  </si>
  <si>
    <t>101</t>
  </si>
  <si>
    <t>082</t>
  </si>
  <si>
    <t>081</t>
  </si>
  <si>
    <t>084</t>
  </si>
  <si>
    <t>042</t>
  </si>
  <si>
    <t>047</t>
  </si>
  <si>
    <t>043</t>
  </si>
  <si>
    <t>Prihodi za posebne namjene</t>
  </si>
  <si>
    <t>Program 5200</t>
  </si>
  <si>
    <t>Izgradnja aerodroma</t>
  </si>
  <si>
    <t>Zračni promet</t>
  </si>
  <si>
    <t>Povećanje/  smanjenje</t>
  </si>
  <si>
    <t>Povećanje/ smanjenje</t>
  </si>
  <si>
    <t>Tekući projekt 710020</t>
  </si>
  <si>
    <t>Pomoći za zdravstvo</t>
  </si>
  <si>
    <t>Subvencije i pomoći u svrhu prijevoza putnika</t>
  </si>
  <si>
    <t>Uređenje luka, pristaništa i plaža</t>
  </si>
  <si>
    <t>Redovna djelatnost DV "Orkulice" Sali</t>
  </si>
  <si>
    <t>Nabava namještaja i opreme</t>
  </si>
  <si>
    <t>031</t>
  </si>
  <si>
    <t>Sitni inventar</t>
  </si>
  <si>
    <t>IZMJENE I DOPUNE PRORAČUNA OPĆINE SALI ZA 2024. GODINU</t>
  </si>
  <si>
    <t>sa projekcijama za 2025. i 2026. godinu</t>
  </si>
  <si>
    <t>Proračun Općine Sali za 2024. godinu sa projekcijama za 2025. i 2026. godinu sastoje se od Općeg i Posebnog dijela.</t>
  </si>
  <si>
    <t>Izvršenje 2022.</t>
  </si>
  <si>
    <t>Plan 2023.</t>
  </si>
  <si>
    <t>Proračun za 2024.</t>
  </si>
  <si>
    <t>Novi plan 2024.</t>
  </si>
  <si>
    <t>Protupožarni putovi</t>
  </si>
  <si>
    <t>Skloništa za životinje</t>
  </si>
  <si>
    <t>Program 4901</t>
  </si>
  <si>
    <t>Pomoći unutar općeg proračuna</t>
  </si>
  <si>
    <t>Aktivnost 49010</t>
  </si>
  <si>
    <t>Pomoći dane u inozemstvo i unutar općeg proračuna</t>
  </si>
  <si>
    <t>Ove izmjene i dopune Proračuna Općine Sali za 2024. godinu sa projekcijama za 2025. i 2026. godinu objaviti će se u "Službenom glasniku Općine Sali".</t>
  </si>
  <si>
    <t>Novi plan za 2024.</t>
  </si>
  <si>
    <t>Projekcija proračuna za 2025</t>
  </si>
  <si>
    <t>Izvorni plan 2024.</t>
  </si>
  <si>
    <t>Izvor 81</t>
  </si>
  <si>
    <t>052</t>
  </si>
  <si>
    <t>Program 1100</t>
  </si>
  <si>
    <t>Aktivnost 110010</t>
  </si>
  <si>
    <t>Temeljem članka 166. Zakona o proračunu (NN 144/21) i članka 30. Statuta Općine Sali (Službeni glasnik Općine Sali" br. 2/2016 - pročišćeni tekst), Općinsko vijeće Općine Sali na 18. sjednici održanoj dana 4. prosinca 2024. godine donosi</t>
  </si>
  <si>
    <t>KLASA: 400-01/23-01/02</t>
  </si>
  <si>
    <t>URBROJ: 2198/15-01-24-3</t>
  </si>
  <si>
    <t>Sali, 4. prosinca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</si>
</sst>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0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16" xfId="0" applyBorder="1"/>
    <xf numFmtId="0" fontId="0" fillId="0" borderId="29" xfId="0" applyBorder="1"/>
    <xf numFmtId="0" fontId="0" fillId="0" borderId="1" xfId="0" applyBorder="1"/>
    <xf numFmtId="0" fontId="4" fillId="0" borderId="1" xfId="0" applyFont="1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13" xfId="0" applyBorder="1"/>
    <xf numFmtId="0" fontId="1" fillId="0" borderId="30" xfId="0" applyFont="1" applyBorder="1"/>
    <xf numFmtId="0" fontId="1" fillId="0" borderId="0" xfId="0" applyFont="1"/>
    <xf numFmtId="0" fontId="1" fillId="0" borderId="29" xfId="0" applyFont="1" applyBorder="1"/>
    <xf numFmtId="0" fontId="1" fillId="0" borderId="31" xfId="0" applyFont="1" applyBorder="1"/>
    <xf numFmtId="0" fontId="1" fillId="0" borderId="16" xfId="0" applyFont="1" applyBorder="1"/>
    <xf numFmtId="0" fontId="1" fillId="0" borderId="1" xfId="0" applyFont="1" applyBorder="1"/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164" fontId="8" fillId="0" borderId="0" xfId="0" applyNumberFormat="1" applyFont="1"/>
    <xf numFmtId="4" fontId="0" fillId="0" borderId="0" xfId="0" applyNumberFormat="1"/>
    <xf numFmtId="0" fontId="5" fillId="0" borderId="0" xfId="0" applyFon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4" borderId="15" xfId="0" applyFill="1" applyBorder="1"/>
    <xf numFmtId="49" fontId="0" fillId="4" borderId="54" xfId="0" applyNumberFormat="1" applyFill="1" applyBorder="1" applyAlignment="1">
      <alignment horizontal="right"/>
    </xf>
    <xf numFmtId="0" fontId="0" fillId="6" borderId="39" xfId="0" applyFill="1" applyBorder="1"/>
    <xf numFmtId="49" fontId="0" fillId="6" borderId="54" xfId="0" applyNumberFormat="1" applyFill="1" applyBorder="1" applyAlignment="1">
      <alignment horizontal="right"/>
    </xf>
    <xf numFmtId="0" fontId="0" fillId="5" borderId="15" xfId="0" applyFill="1" applyBorder="1"/>
    <xf numFmtId="49" fontId="0" fillId="5" borderId="54" xfId="0" applyNumberFormat="1" applyFill="1" applyBorder="1" applyAlignment="1">
      <alignment horizontal="right"/>
    </xf>
    <xf numFmtId="0" fontId="1" fillId="0" borderId="39" xfId="0" applyFont="1" applyBorder="1"/>
    <xf numFmtId="49" fontId="0" fillId="0" borderId="54" xfId="0" applyNumberFormat="1" applyBorder="1" applyAlignment="1">
      <alignment horizontal="right"/>
    </xf>
    <xf numFmtId="0" fontId="0" fillId="0" borderId="15" xfId="0" applyBorder="1"/>
    <xf numFmtId="0" fontId="0" fillId="0" borderId="39" xfId="0" applyBorder="1"/>
    <xf numFmtId="0" fontId="1" fillId="0" borderId="15" xfId="0" applyFont="1" applyBorder="1"/>
    <xf numFmtId="0" fontId="1" fillId="4" borderId="15" xfId="0" applyFont="1" applyFill="1" applyBorder="1"/>
    <xf numFmtId="0" fontId="1" fillId="5" borderId="15" xfId="0" applyFont="1" applyFill="1" applyBorder="1"/>
    <xf numFmtId="0" fontId="0" fillId="6" borderId="15" xfId="0" applyFill="1" applyBorder="1"/>
    <xf numFmtId="0" fontId="1" fillId="5" borderId="39" xfId="0" applyFont="1" applyFill="1" applyBorder="1"/>
    <xf numFmtId="49" fontId="0" fillId="0" borderId="55" xfId="0" applyNumberFormat="1" applyBorder="1" applyAlignment="1">
      <alignment horizontal="right"/>
    </xf>
    <xf numFmtId="0" fontId="0" fillId="7" borderId="56" xfId="0" applyFill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4" fontId="0" fillId="0" borderId="0" xfId="0" applyNumberForma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164" fontId="0" fillId="5" borderId="27" xfId="0" applyNumberFormat="1" applyFill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4" fillId="0" borderId="45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22" xfId="0" applyNumberFormat="1" applyFont="1" applyFill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0" fillId="0" borderId="57" xfId="0" applyNumberFormat="1" applyBorder="1" applyAlignment="1">
      <alignment horizontal="right"/>
    </xf>
    <xf numFmtId="164" fontId="2" fillId="0" borderId="34" xfId="0" applyNumberFormat="1" applyFont="1" applyBorder="1" applyAlignment="1">
      <alignment horizontal="right"/>
    </xf>
    <xf numFmtId="164" fontId="3" fillId="2" borderId="32" xfId="0" applyNumberFormat="1" applyFont="1" applyFill="1" applyBorder="1" applyAlignment="1">
      <alignment horizontal="right"/>
    </xf>
    <xf numFmtId="0" fontId="10" fillId="0" borderId="5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58" xfId="0" applyFont="1" applyBorder="1" applyAlignment="1">
      <alignment horizontal="center" wrapText="1"/>
    </xf>
    <xf numFmtId="164" fontId="3" fillId="0" borderId="34" xfId="0" applyNumberFormat="1" applyFont="1" applyBorder="1" applyAlignment="1">
      <alignment horizontal="right"/>
    </xf>
    <xf numFmtId="164" fontId="2" fillId="0" borderId="32" xfId="0" applyNumberFormat="1" applyFont="1" applyBorder="1" applyAlignment="1">
      <alignment horizontal="right"/>
    </xf>
    <xf numFmtId="0" fontId="10" fillId="0" borderId="36" xfId="0" applyFont="1" applyBorder="1" applyAlignment="1">
      <alignment horizontal="center"/>
    </xf>
    <xf numFmtId="164" fontId="1" fillId="0" borderId="58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4" fillId="0" borderId="29" xfId="0" applyNumberFormat="1" applyFont="1" applyBorder="1" applyAlignment="1">
      <alignment horizontal="right"/>
    </xf>
    <xf numFmtId="164" fontId="0" fillId="0" borderId="29" xfId="0" applyNumberFormat="1" applyBorder="1" applyAlignment="1">
      <alignment horizontal="right"/>
    </xf>
    <xf numFmtId="164" fontId="1" fillId="0" borderId="29" xfId="0" applyNumberFormat="1" applyFont="1" applyBorder="1" applyAlignment="1">
      <alignment horizontal="right"/>
    </xf>
    <xf numFmtId="0" fontId="10" fillId="0" borderId="27" xfId="0" applyFont="1" applyBorder="1" applyAlignment="1">
      <alignment horizontal="center" wrapText="1"/>
    </xf>
    <xf numFmtId="164" fontId="0" fillId="5" borderId="36" xfId="0" applyNumberFormat="1" applyFill="1" applyBorder="1"/>
    <xf numFmtId="164" fontId="1" fillId="0" borderId="1" xfId="0" applyNumberFormat="1" applyFont="1" applyBorder="1" applyAlignment="1">
      <alignment horizontal="right"/>
    </xf>
    <xf numFmtId="164" fontId="4" fillId="0" borderId="48" xfId="0" applyNumberFormat="1" applyFont="1" applyBorder="1" applyAlignment="1">
      <alignment horizontal="right"/>
    </xf>
    <xf numFmtId="0" fontId="10" fillId="0" borderId="35" xfId="0" applyFont="1" applyBorder="1"/>
    <xf numFmtId="0" fontId="10" fillId="0" borderId="27" xfId="0" applyFont="1" applyBorder="1"/>
    <xf numFmtId="0" fontId="10" fillId="0" borderId="36" xfId="0" applyFont="1" applyBorder="1"/>
    <xf numFmtId="164" fontId="1" fillId="4" borderId="1" xfId="0" applyNumberFormat="1" applyFont="1" applyFill="1" applyBorder="1" applyAlignment="1">
      <alignment horizontal="right"/>
    </xf>
    <xf numFmtId="164" fontId="1" fillId="6" borderId="29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164" fontId="1" fillId="5" borderId="29" xfId="0" applyNumberFormat="1" applyFont="1" applyFill="1" applyBorder="1" applyAlignment="1">
      <alignment horizontal="right"/>
    </xf>
    <xf numFmtId="164" fontId="1" fillId="5" borderId="34" xfId="0" applyNumberFormat="1" applyFont="1" applyFill="1" applyBorder="1" applyAlignment="1">
      <alignment horizontal="right"/>
    </xf>
    <xf numFmtId="164" fontId="0" fillId="0" borderId="60" xfId="0" applyNumberFormat="1" applyBorder="1" applyAlignment="1">
      <alignment horizontal="right"/>
    </xf>
    <xf numFmtId="164" fontId="0" fillId="7" borderId="32" xfId="0" applyNumberFormat="1" applyFill="1" applyBorder="1" applyAlignment="1">
      <alignment horizontal="right"/>
    </xf>
    <xf numFmtId="0" fontId="10" fillId="3" borderId="49" xfId="0" applyFont="1" applyFill="1" applyBorder="1" applyAlignment="1">
      <alignment vertical="center"/>
    </xf>
    <xf numFmtId="164" fontId="10" fillId="3" borderId="52" xfId="0" applyNumberFormat="1" applyFont="1" applyFill="1" applyBorder="1" applyAlignment="1">
      <alignment horizontal="center" vertical="center" wrapText="1"/>
    </xf>
    <xf numFmtId="164" fontId="10" fillId="3" borderId="59" xfId="0" applyNumberFormat="1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wrapText="1"/>
    </xf>
    <xf numFmtId="164" fontId="0" fillId="2" borderId="36" xfId="0" applyNumberFormat="1" applyFill="1" applyBorder="1" applyAlignment="1">
      <alignment horizontal="right"/>
    </xf>
    <xf numFmtId="0" fontId="10" fillId="2" borderId="35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 wrapText="1"/>
    </xf>
    <xf numFmtId="0" fontId="0" fillId="8" borderId="31" xfId="0" applyFill="1" applyBorder="1"/>
    <xf numFmtId="0" fontId="0" fillId="8" borderId="16" xfId="0" applyFill="1" applyBorder="1"/>
    <xf numFmtId="0" fontId="4" fillId="8" borderId="1" xfId="0" applyFont="1" applyFill="1" applyBorder="1"/>
    <xf numFmtId="164" fontId="4" fillId="8" borderId="16" xfId="0" applyNumberFormat="1" applyFont="1" applyFill="1" applyBorder="1" applyAlignment="1">
      <alignment horizontal="right"/>
    </xf>
    <xf numFmtId="164" fontId="4" fillId="8" borderId="1" xfId="0" applyNumberFormat="1" applyFont="1" applyFill="1" applyBorder="1" applyAlignment="1">
      <alignment horizontal="right"/>
    </xf>
    <xf numFmtId="0" fontId="0" fillId="8" borderId="30" xfId="0" applyFill="1" applyBorder="1"/>
    <xf numFmtId="0" fontId="0" fillId="8" borderId="0" xfId="0" applyFill="1"/>
    <xf numFmtId="0" fontId="4" fillId="8" borderId="29" xfId="0" applyFont="1" applyFill="1" applyBorder="1"/>
    <xf numFmtId="164" fontId="4" fillId="8" borderId="29" xfId="0" applyNumberFormat="1" applyFont="1" applyFill="1" applyBorder="1" applyAlignment="1">
      <alignment horizontal="right"/>
    </xf>
    <xf numFmtId="0" fontId="0" fillId="8" borderId="20" xfId="0" applyFill="1" applyBorder="1"/>
    <xf numFmtId="0" fontId="0" fillId="8" borderId="22" xfId="0" applyFill="1" applyBorder="1"/>
    <xf numFmtId="0" fontId="4" fillId="8" borderId="32" xfId="0" applyFont="1" applyFill="1" applyBorder="1"/>
    <xf numFmtId="164" fontId="4" fillId="8" borderId="32" xfId="0" applyNumberFormat="1" applyFont="1" applyFill="1" applyBorder="1" applyAlignment="1">
      <alignment horizontal="right"/>
    </xf>
    <xf numFmtId="0" fontId="0" fillId="8" borderId="33" xfId="0" applyFill="1" applyBorder="1"/>
    <xf numFmtId="0" fontId="0" fillId="8" borderId="13" xfId="0" applyFill="1" applyBorder="1"/>
    <xf numFmtId="164" fontId="5" fillId="8" borderId="1" xfId="0" applyNumberFormat="1" applyFont="1" applyFill="1" applyBorder="1" applyAlignment="1">
      <alignment horizontal="right"/>
    </xf>
    <xf numFmtId="0" fontId="0" fillId="8" borderId="1" xfId="0" applyFill="1" applyBorder="1"/>
    <xf numFmtId="0" fontId="0" fillId="8" borderId="12" xfId="0" applyFill="1" applyBorder="1"/>
    <xf numFmtId="0" fontId="0" fillId="8" borderId="34" xfId="0" applyFill="1" applyBorder="1"/>
    <xf numFmtId="0" fontId="0" fillId="8" borderId="29" xfId="0" applyFill="1" applyBorder="1"/>
    <xf numFmtId="164" fontId="10" fillId="2" borderId="27" xfId="0" applyNumberFormat="1" applyFont="1" applyFill="1" applyBorder="1" applyAlignment="1">
      <alignment horizontal="center" wrapText="1"/>
    </xf>
    <xf numFmtId="164" fontId="10" fillId="2" borderId="36" xfId="0" applyNumberFormat="1" applyFont="1" applyFill="1" applyBorder="1" applyAlignment="1">
      <alignment horizontal="center"/>
    </xf>
    <xf numFmtId="0" fontId="0" fillId="8" borderId="47" xfId="0" applyFill="1" applyBorder="1"/>
    <xf numFmtId="0" fontId="0" fillId="8" borderId="45" xfId="0" applyFill="1" applyBorder="1"/>
    <xf numFmtId="0" fontId="4" fillId="8" borderId="48" xfId="0" applyFont="1" applyFill="1" applyBorder="1"/>
    <xf numFmtId="164" fontId="4" fillId="8" borderId="48" xfId="0" applyNumberFormat="1" applyFont="1" applyFill="1" applyBorder="1" applyAlignment="1">
      <alignment horizontal="right"/>
    </xf>
    <xf numFmtId="0" fontId="0" fillId="8" borderId="15" xfId="0" applyFill="1" applyBorder="1"/>
    <xf numFmtId="49" fontId="0" fillId="8" borderId="54" xfId="0" applyNumberFormat="1" applyFill="1" applyBorder="1" applyAlignment="1">
      <alignment horizontal="right"/>
    </xf>
    <xf numFmtId="0" fontId="0" fillId="8" borderId="39" xfId="0" applyFill="1" applyBorder="1"/>
    <xf numFmtId="164" fontId="4" fillId="8" borderId="60" xfId="0" applyNumberFormat="1" applyFont="1" applyFill="1" applyBorder="1" applyAlignment="1">
      <alignment horizontal="right"/>
    </xf>
    <xf numFmtId="0" fontId="1" fillId="8" borderId="15" xfId="0" applyFont="1" applyFill="1" applyBorder="1"/>
    <xf numFmtId="0" fontId="1" fillId="8" borderId="31" xfId="0" applyFont="1" applyFill="1" applyBorder="1"/>
    <xf numFmtId="164" fontId="0" fillId="8" borderId="1" xfId="0" applyNumberFormat="1" applyFill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164" fontId="3" fillId="5" borderId="34" xfId="0" applyNumberFormat="1" applyFont="1" applyFill="1" applyBorder="1" applyAlignment="1">
      <alignment horizontal="right"/>
    </xf>
    <xf numFmtId="164" fontId="3" fillId="5" borderId="1" xfId="0" applyNumberFormat="1" applyFont="1" applyFill="1" applyBorder="1" applyAlignment="1">
      <alignment horizontal="right"/>
    </xf>
    <xf numFmtId="164" fontId="3" fillId="6" borderId="1" xfId="0" applyNumberFormat="1" applyFont="1" applyFill="1" applyBorder="1" applyAlignment="1">
      <alignment horizontal="right"/>
    </xf>
    <xf numFmtId="49" fontId="0" fillId="0" borderId="61" xfId="0" applyNumberFormat="1" applyBorder="1" applyAlignment="1">
      <alignment horizontal="right"/>
    </xf>
    <xf numFmtId="49" fontId="1" fillId="0" borderId="54" xfId="0" applyNumberFormat="1" applyFont="1" applyBorder="1" applyAlignment="1">
      <alignment horizontal="right"/>
    </xf>
    <xf numFmtId="0" fontId="0" fillId="0" borderId="18" xfId="0" applyBorder="1"/>
    <xf numFmtId="0" fontId="0" fillId="0" borderId="62" xfId="0" applyBorder="1"/>
    <xf numFmtId="49" fontId="1" fillId="8" borderId="54" xfId="0" applyNumberFormat="1" applyFont="1" applyFill="1" applyBorder="1" applyAlignment="1">
      <alignment horizontal="left"/>
    </xf>
    <xf numFmtId="164" fontId="2" fillId="0" borderId="16" xfId="0" applyNumberFormat="1" applyFont="1" applyBorder="1" applyAlignment="1">
      <alignment horizontal="right"/>
    </xf>
    <xf numFmtId="164" fontId="12" fillId="4" borderId="1" xfId="0" applyNumberFormat="1" applyFont="1" applyFill="1" applyBorder="1" applyAlignment="1">
      <alignment horizontal="right"/>
    </xf>
    <xf numFmtId="164" fontId="12" fillId="0" borderId="29" xfId="0" applyNumberFormat="1" applyFont="1" applyBorder="1" applyAlignment="1">
      <alignment horizontal="right"/>
    </xf>
    <xf numFmtId="164" fontId="12" fillId="0" borderId="58" xfId="0" applyNumberFormat="1" applyFont="1" applyBorder="1" applyAlignment="1">
      <alignment horizontal="right"/>
    </xf>
    <xf numFmtId="164" fontId="2" fillId="8" borderId="16" xfId="0" applyNumberFormat="1" applyFont="1" applyFill="1" applyBorder="1" applyAlignment="1">
      <alignment horizontal="right"/>
    </xf>
    <xf numFmtId="164" fontId="11" fillId="8" borderId="16" xfId="0" applyNumberFormat="1" applyFont="1" applyFill="1" applyBorder="1" applyAlignment="1">
      <alignment horizontal="right"/>
    </xf>
    <xf numFmtId="164" fontId="11" fillId="5" borderId="36" xfId="0" applyNumberFormat="1" applyFont="1" applyFill="1" applyBorder="1" applyAlignment="1">
      <alignment horizontal="right"/>
    </xf>
    <xf numFmtId="164" fontId="0" fillId="8" borderId="16" xfId="0" applyNumberFormat="1" applyFill="1" applyBorder="1" applyAlignment="1">
      <alignment horizontal="right"/>
    </xf>
    <xf numFmtId="164" fontId="1" fillId="8" borderId="16" xfId="0" applyNumberFormat="1" applyFont="1" applyFill="1" applyBorder="1" applyAlignment="1">
      <alignment horizontal="right"/>
    </xf>
    <xf numFmtId="49" fontId="4" fillId="8" borderId="54" xfId="0" applyNumberFormat="1" applyFont="1" applyFill="1" applyBorder="1" applyAlignment="1">
      <alignment horizontal="right"/>
    </xf>
    <xf numFmtId="0" fontId="4" fillId="8" borderId="15" xfId="0" applyFont="1" applyFill="1" applyBorder="1"/>
    <xf numFmtId="164" fontId="12" fillId="0" borderId="16" xfId="0" applyNumberFormat="1" applyFont="1" applyBorder="1" applyAlignment="1">
      <alignment horizontal="right"/>
    </xf>
    <xf numFmtId="164" fontId="12" fillId="2" borderId="34" xfId="0" applyNumberFormat="1" applyFont="1" applyFill="1" applyBorder="1" applyAlignment="1">
      <alignment horizontal="right"/>
    </xf>
    <xf numFmtId="0" fontId="10" fillId="0" borderId="59" xfId="0" applyFont="1" applyBorder="1" applyAlignment="1">
      <alignment horizontal="center"/>
    </xf>
    <xf numFmtId="164" fontId="4" fillId="8" borderId="17" xfId="0" applyNumberFormat="1" applyFont="1" applyFill="1" applyBorder="1" applyAlignment="1">
      <alignment horizontal="right"/>
    </xf>
    <xf numFmtId="164" fontId="4" fillId="8" borderId="18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4" fontId="11" fillId="0" borderId="16" xfId="0" applyNumberFormat="1" applyFont="1" applyBorder="1" applyAlignment="1">
      <alignment horizontal="right"/>
    </xf>
    <xf numFmtId="164" fontId="1" fillId="8" borderId="45" xfId="0" applyNumberFormat="1" applyFont="1" applyFill="1" applyBorder="1" applyAlignment="1">
      <alignment horizontal="right"/>
    </xf>
    <xf numFmtId="164" fontId="2" fillId="0" borderId="57" xfId="0" applyNumberFormat="1" applyFont="1" applyBorder="1" applyAlignment="1">
      <alignment horizontal="right"/>
    </xf>
    <xf numFmtId="164" fontId="4" fillId="8" borderId="13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8" borderId="16" xfId="0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164" fontId="14" fillId="8" borderId="16" xfId="0" applyNumberFormat="1" applyFont="1" applyFill="1" applyBorder="1" applyAlignment="1">
      <alignment horizontal="right"/>
    </xf>
    <xf numFmtId="164" fontId="4" fillId="8" borderId="19" xfId="0" applyNumberFormat="1" applyFont="1" applyFill="1" applyBorder="1" applyAlignment="1">
      <alignment horizontal="right"/>
    </xf>
    <xf numFmtId="164" fontId="12" fillId="6" borderId="1" xfId="0" applyNumberFormat="1" applyFont="1" applyFill="1" applyBorder="1" applyAlignment="1">
      <alignment horizontal="right"/>
    </xf>
    <xf numFmtId="164" fontId="11" fillId="5" borderId="36" xfId="0" applyNumberFormat="1" applyFont="1" applyFill="1" applyBorder="1"/>
    <xf numFmtId="164" fontId="11" fillId="7" borderId="32" xfId="0" applyNumberFormat="1" applyFont="1" applyFill="1" applyBorder="1" applyAlignment="1">
      <alignment horizontal="right"/>
    </xf>
    <xf numFmtId="164" fontId="11" fillId="0" borderId="34" xfId="0" applyNumberFormat="1" applyFont="1" applyBorder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164" fontId="12" fillId="2" borderId="32" xfId="0" applyNumberFormat="1" applyFont="1" applyFill="1" applyBorder="1" applyAlignment="1">
      <alignment horizontal="right"/>
    </xf>
    <xf numFmtId="0" fontId="4" fillId="8" borderId="0" xfId="0" applyFont="1" applyFill="1" applyAlignment="1">
      <alignment horizontal="left"/>
    </xf>
    <xf numFmtId="164" fontId="4" fillId="8" borderId="17" xfId="0" applyNumberFormat="1" applyFont="1" applyFill="1" applyBorder="1" applyAlignment="1">
      <alignment horizontal="right"/>
    </xf>
    <xf numFmtId="164" fontId="4" fillId="8" borderId="18" xfId="0" applyNumberFormat="1" applyFont="1" applyFill="1" applyBorder="1" applyAlignment="1">
      <alignment horizontal="right"/>
    </xf>
    <xf numFmtId="0" fontId="4" fillId="8" borderId="17" xfId="0" applyFont="1" applyFill="1" applyBorder="1" applyAlignment="1">
      <alignment horizontal="left" wrapText="1"/>
    </xf>
    <xf numFmtId="0" fontId="4" fillId="8" borderId="18" xfId="0" applyFont="1" applyFill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164" fontId="0" fillId="0" borderId="17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0" fontId="4" fillId="8" borderId="16" xfId="0" applyFont="1" applyFill="1" applyBorder="1" applyAlignment="1">
      <alignment horizontal="left"/>
    </xf>
    <xf numFmtId="164" fontId="4" fillId="8" borderId="19" xfId="0" applyNumberFormat="1" applyFont="1" applyFill="1" applyBorder="1" applyAlignment="1">
      <alignment horizontal="right"/>
    </xf>
    <xf numFmtId="164" fontId="4" fillId="8" borderId="16" xfId="0" applyNumberFormat="1" applyFont="1" applyFill="1" applyBorder="1" applyAlignment="1">
      <alignment horizontal="right"/>
    </xf>
    <xf numFmtId="0" fontId="0" fillId="0" borderId="40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164" fontId="0" fillId="0" borderId="40" xfId="0" applyNumberFormat="1" applyBorder="1" applyAlignment="1">
      <alignment horizontal="right"/>
    </xf>
    <xf numFmtId="164" fontId="0" fillId="0" borderId="41" xfId="0" applyNumberFormat="1" applyBorder="1" applyAlignment="1">
      <alignment horizontal="right"/>
    </xf>
    <xf numFmtId="0" fontId="4" fillId="8" borderId="16" xfId="0" applyFont="1" applyFill="1" applyBorder="1" applyAlignment="1">
      <alignment horizontal="left" wrapText="1"/>
    </xf>
    <xf numFmtId="0" fontId="1" fillId="5" borderId="17" xfId="0" applyFont="1" applyFill="1" applyBorder="1" applyAlignment="1">
      <alignment horizontal="left" wrapText="1"/>
    </xf>
    <xf numFmtId="0" fontId="1" fillId="5" borderId="18" xfId="0" applyFont="1" applyFill="1" applyBorder="1" applyAlignment="1">
      <alignment horizontal="left" wrapText="1"/>
    </xf>
    <xf numFmtId="0" fontId="1" fillId="5" borderId="16" xfId="0" applyFont="1" applyFill="1" applyBorder="1" applyAlignment="1">
      <alignment horizontal="left" wrapText="1"/>
    </xf>
    <xf numFmtId="164" fontId="1" fillId="5" borderId="17" xfId="0" applyNumberFormat="1" applyFont="1" applyFill="1" applyBorder="1" applyAlignment="1">
      <alignment horizontal="right"/>
    </xf>
    <xf numFmtId="164" fontId="1" fillId="5" borderId="18" xfId="0" applyNumberFormat="1" applyFont="1" applyFill="1" applyBorder="1" applyAlignment="1">
      <alignment horizontal="right"/>
    </xf>
    <xf numFmtId="164" fontId="1" fillId="5" borderId="16" xfId="0" applyNumberFormat="1" applyFont="1" applyFill="1" applyBorder="1" applyAlignment="1">
      <alignment horizontal="right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left" wrapText="1"/>
    </xf>
    <xf numFmtId="164" fontId="0" fillId="0" borderId="16" xfId="0" applyNumberFormat="1" applyBorder="1" applyAlignment="1">
      <alignment horizontal="right"/>
    </xf>
    <xf numFmtId="164" fontId="0" fillId="0" borderId="57" xfId="0" applyNumberFormat="1" applyBorder="1" applyAlignment="1">
      <alignment horizontal="right"/>
    </xf>
    <xf numFmtId="164" fontId="1" fillId="0" borderId="17" xfId="0" applyNumberFormat="1" applyFont="1" applyBorder="1" applyAlignment="1">
      <alignment horizontal="right"/>
    </xf>
    <xf numFmtId="164" fontId="1" fillId="0" borderId="18" xfId="0" applyNumberFormat="1" applyFont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164" fontId="0" fillId="8" borderId="17" xfId="0" applyNumberFormat="1" applyFill="1" applyBorder="1" applyAlignment="1">
      <alignment horizontal="right"/>
    </xf>
    <xf numFmtId="164" fontId="0" fillId="8" borderId="18" xfId="0" applyNumberFormat="1" applyFill="1" applyBorder="1" applyAlignment="1">
      <alignment horizontal="right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0" xfId="0" applyNumberFormat="1" applyAlignment="1">
      <alignment horizontal="center"/>
    </xf>
    <xf numFmtId="0" fontId="4" fillId="8" borderId="1" xfId="0" applyFont="1" applyFill="1" applyBorder="1" applyAlignment="1">
      <alignment horizontal="left" wrapText="1"/>
    </xf>
    <xf numFmtId="164" fontId="4" fillId="8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164" fontId="1" fillId="6" borderId="17" xfId="0" applyNumberFormat="1" applyFont="1" applyFill="1" applyBorder="1" applyAlignment="1">
      <alignment horizontal="right"/>
    </xf>
    <xf numFmtId="164" fontId="1" fillId="6" borderId="18" xfId="0" applyNumberFormat="1" applyFont="1" applyFill="1" applyBorder="1" applyAlignment="1">
      <alignment horizontal="right"/>
    </xf>
    <xf numFmtId="164" fontId="1" fillId="6" borderId="16" xfId="0" applyNumberFormat="1" applyFont="1" applyFill="1" applyBorder="1" applyAlignment="1">
      <alignment horizontal="right"/>
    </xf>
    <xf numFmtId="164" fontId="1" fillId="4" borderId="17" xfId="0" applyNumberFormat="1" applyFont="1" applyFill="1" applyBorder="1" applyAlignment="1">
      <alignment horizontal="right"/>
    </xf>
    <xf numFmtId="164" fontId="1" fillId="4" borderId="18" xfId="0" applyNumberFormat="1" applyFont="1" applyFill="1" applyBorder="1" applyAlignment="1">
      <alignment horizontal="right"/>
    </xf>
    <xf numFmtId="0" fontId="0" fillId="7" borderId="21" xfId="0" applyFill="1" applyBorder="1" applyAlignment="1">
      <alignment horizontal="right"/>
    </xf>
    <xf numFmtId="0" fontId="0" fillId="7" borderId="22" xfId="0" applyFill="1" applyBorder="1" applyAlignment="1">
      <alignment horizontal="right"/>
    </xf>
    <xf numFmtId="0" fontId="0" fillId="7" borderId="24" xfId="0" applyFill="1" applyBorder="1" applyAlignment="1">
      <alignment horizontal="right"/>
    </xf>
    <xf numFmtId="164" fontId="0" fillId="7" borderId="23" xfId="0" applyNumberFormat="1" applyFill="1" applyBorder="1" applyAlignment="1">
      <alignment horizontal="right"/>
    </xf>
    <xf numFmtId="164" fontId="0" fillId="7" borderId="24" xfId="0" applyNumberFormat="1" applyFill="1" applyBorder="1" applyAlignment="1">
      <alignment horizontal="right"/>
    </xf>
    <xf numFmtId="164" fontId="11" fillId="7" borderId="23" xfId="0" applyNumberFormat="1" applyFont="1" applyFill="1" applyBorder="1" applyAlignment="1">
      <alignment horizontal="right"/>
    </xf>
    <xf numFmtId="164" fontId="11" fillId="7" borderId="24" xfId="0" applyNumberFormat="1" applyFont="1" applyFill="1" applyBorder="1" applyAlignment="1">
      <alignment horizontal="right"/>
    </xf>
    <xf numFmtId="164" fontId="0" fillId="7" borderId="22" xfId="0" applyNumberFormat="1" applyFill="1" applyBorder="1" applyAlignment="1">
      <alignment horizontal="right"/>
    </xf>
    <xf numFmtId="0" fontId="1" fillId="6" borderId="17" xfId="0" applyFont="1" applyFill="1" applyBorder="1" applyAlignment="1">
      <alignment horizontal="left" wrapText="1"/>
    </xf>
    <xf numFmtId="0" fontId="1" fillId="6" borderId="18" xfId="0" applyFont="1" applyFill="1" applyBorder="1" applyAlignment="1">
      <alignment horizontal="left" wrapText="1"/>
    </xf>
    <xf numFmtId="0" fontId="1" fillId="6" borderId="16" xfId="0" applyFont="1" applyFill="1" applyBorder="1" applyAlignment="1">
      <alignment horizontal="left" wrapText="1"/>
    </xf>
    <xf numFmtId="164" fontId="1" fillId="4" borderId="16" xfId="0" applyNumberFormat="1" applyFont="1" applyFill="1" applyBorder="1" applyAlignment="1">
      <alignment horizontal="right"/>
    </xf>
    <xf numFmtId="0" fontId="1" fillId="4" borderId="17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left" wrapText="1"/>
    </xf>
    <xf numFmtId="164" fontId="12" fillId="6" borderId="17" xfId="0" applyNumberFormat="1" applyFont="1" applyFill="1" applyBorder="1" applyAlignment="1">
      <alignment horizontal="right"/>
    </xf>
    <xf numFmtId="164" fontId="12" fillId="6" borderId="18" xfId="0" applyNumberFormat="1" applyFont="1" applyFill="1" applyBorder="1" applyAlignment="1">
      <alignment horizontal="right"/>
    </xf>
    <xf numFmtId="164" fontId="12" fillId="5" borderId="17" xfId="0" applyNumberFormat="1" applyFont="1" applyFill="1" applyBorder="1" applyAlignment="1">
      <alignment horizontal="right"/>
    </xf>
    <xf numFmtId="164" fontId="12" fillId="5" borderId="18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8" borderId="4" xfId="0" applyFont="1" applyFill="1" applyBorder="1" applyAlignment="1">
      <alignment horizontal="left" wrapText="1"/>
    </xf>
    <xf numFmtId="0" fontId="4" fillId="8" borderId="5" xfId="0" applyFont="1" applyFill="1" applyBorder="1" applyAlignment="1">
      <alignment horizontal="left" wrapText="1"/>
    </xf>
    <xf numFmtId="0" fontId="4" fillId="8" borderId="0" xfId="0" applyFont="1" applyFill="1" applyAlignment="1">
      <alignment horizontal="left" wrapText="1"/>
    </xf>
    <xf numFmtId="164" fontId="4" fillId="8" borderId="4" xfId="0" applyNumberFormat="1" applyFont="1" applyFill="1" applyBorder="1" applyAlignment="1">
      <alignment horizontal="right"/>
    </xf>
    <xf numFmtId="164" fontId="4" fillId="8" borderId="5" xfId="0" applyNumberFormat="1" applyFont="1" applyFill="1" applyBorder="1" applyAlignment="1">
      <alignment horizontal="right"/>
    </xf>
    <xf numFmtId="164" fontId="4" fillId="8" borderId="0" xfId="0" applyNumberFormat="1" applyFont="1" applyFill="1" applyAlignment="1">
      <alignment horizontal="right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1" fillId="5" borderId="0" xfId="0" applyFont="1" applyFill="1" applyAlignment="1">
      <alignment horizontal="left" wrapText="1"/>
    </xf>
    <xf numFmtId="164" fontId="1" fillId="5" borderId="2" xfId="0" applyNumberFormat="1" applyFont="1" applyFill="1" applyBorder="1" applyAlignment="1">
      <alignment horizontal="right"/>
    </xf>
    <xf numFmtId="164" fontId="1" fillId="5" borderId="3" xfId="0" applyNumberFormat="1" applyFont="1" applyFill="1" applyBorder="1" applyAlignment="1">
      <alignment horizontal="right"/>
    </xf>
    <xf numFmtId="164" fontId="1" fillId="5" borderId="13" xfId="0" applyNumberFormat="1" applyFont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16" xfId="0" applyBorder="1" applyAlignment="1">
      <alignment horizontal="left"/>
    </xf>
    <xf numFmtId="0" fontId="1" fillId="5" borderId="4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wrapText="1"/>
    </xf>
    <xf numFmtId="164" fontId="1" fillId="5" borderId="4" xfId="0" applyNumberFormat="1" applyFont="1" applyFill="1" applyBorder="1" applyAlignment="1">
      <alignment horizontal="right"/>
    </xf>
    <xf numFmtId="164" fontId="1" fillId="5" borderId="5" xfId="0" applyNumberFormat="1" applyFont="1" applyFill="1" applyBorder="1" applyAlignment="1">
      <alignment horizontal="right"/>
    </xf>
    <xf numFmtId="164" fontId="1" fillId="5" borderId="0" xfId="0" applyNumberFormat="1" applyFont="1" applyFill="1" applyAlignment="1">
      <alignment horizontal="right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12" fillId="4" borderId="17" xfId="0" applyNumberFormat="1" applyFont="1" applyFill="1" applyBorder="1" applyAlignment="1">
      <alignment horizontal="right"/>
    </xf>
    <xf numFmtId="164" fontId="12" fillId="4" borderId="18" xfId="0" applyNumberFormat="1" applyFont="1" applyFill="1" applyBorder="1" applyAlignment="1">
      <alignment horizontal="right"/>
    </xf>
    <xf numFmtId="0" fontId="1" fillId="6" borderId="4" xfId="0" applyFont="1" applyFill="1" applyBorder="1" applyAlignment="1">
      <alignment horizontal="left" wrapText="1"/>
    </xf>
    <xf numFmtId="0" fontId="1" fillId="6" borderId="5" xfId="0" applyFont="1" applyFill="1" applyBorder="1" applyAlignment="1">
      <alignment horizontal="left" wrapText="1"/>
    </xf>
    <xf numFmtId="0" fontId="1" fillId="6" borderId="0" xfId="0" applyFont="1" applyFill="1" applyAlignment="1">
      <alignment horizontal="left" wrapText="1"/>
    </xf>
    <xf numFmtId="164" fontId="1" fillId="6" borderId="4" xfId="0" applyNumberFormat="1" applyFont="1" applyFill="1" applyBorder="1" applyAlignment="1">
      <alignment horizontal="right"/>
    </xf>
    <xf numFmtId="164" fontId="1" fillId="6" borderId="5" xfId="0" applyNumberFormat="1" applyFont="1" applyFill="1" applyBorder="1" applyAlignment="1">
      <alignment horizontal="right"/>
    </xf>
    <xf numFmtId="164" fontId="1" fillId="6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 wrapText="1"/>
    </xf>
    <xf numFmtId="0" fontId="10" fillId="2" borderId="37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0" fillId="2" borderId="38" xfId="0" applyFont="1" applyFill="1" applyBorder="1" applyAlignment="1">
      <alignment horizontal="center" wrapText="1"/>
    </xf>
    <xf numFmtId="164" fontId="12" fillId="0" borderId="4" xfId="0" applyNumberFormat="1" applyFont="1" applyBorder="1" applyAlignment="1">
      <alignment horizontal="right"/>
    </xf>
    <xf numFmtId="164" fontId="12" fillId="0" borderId="5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4" fillId="8" borderId="23" xfId="0" applyNumberFormat="1" applyFont="1" applyFill="1" applyBorder="1" applyAlignment="1">
      <alignment horizontal="right"/>
    </xf>
    <xf numFmtId="164" fontId="4" fillId="8" borderId="24" xfId="0" applyNumberFormat="1" applyFont="1" applyFill="1" applyBorder="1" applyAlignment="1">
      <alignment horizontal="right"/>
    </xf>
    <xf numFmtId="164" fontId="4" fillId="8" borderId="22" xfId="0" applyNumberFormat="1" applyFont="1" applyFill="1" applyBorder="1" applyAlignment="1">
      <alignment horizontal="right"/>
    </xf>
    <xf numFmtId="164" fontId="4" fillId="8" borderId="25" xfId="0" applyNumberFormat="1" applyFont="1" applyFill="1" applyBorder="1" applyAlignment="1">
      <alignment horizontal="right"/>
    </xf>
    <xf numFmtId="164" fontId="0" fillId="5" borderId="28" xfId="0" applyNumberFormat="1" applyFill="1" applyBorder="1" applyAlignment="1">
      <alignment horizontal="right"/>
    </xf>
    <xf numFmtId="164" fontId="0" fillId="5" borderId="27" xfId="0" applyNumberFormat="1" applyFill="1" applyBorder="1" applyAlignment="1">
      <alignment horizontal="right"/>
    </xf>
    <xf numFmtId="164" fontId="11" fillId="5" borderId="28" xfId="0" applyNumberFormat="1" applyFont="1" applyFill="1" applyBorder="1" applyAlignment="1">
      <alignment horizontal="right"/>
    </xf>
    <xf numFmtId="164" fontId="11" fillId="5" borderId="27" xfId="0" applyNumberFormat="1" applyFont="1" applyFill="1" applyBorder="1" applyAlignment="1">
      <alignment horizontal="right"/>
    </xf>
    <xf numFmtId="164" fontId="2" fillId="5" borderId="28" xfId="0" applyNumberFormat="1" applyFont="1" applyFill="1" applyBorder="1" applyAlignment="1">
      <alignment horizontal="right"/>
    </xf>
    <xf numFmtId="164" fontId="2" fillId="5" borderId="38" xfId="0" applyNumberFormat="1" applyFont="1" applyFill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4" fillId="8" borderId="11" xfId="0" applyNumberFormat="1" applyFont="1" applyFill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164" fontId="2" fillId="0" borderId="19" xfId="0" applyNumberFormat="1" applyFont="1" applyBorder="1" applyAlignment="1">
      <alignment horizontal="right"/>
    </xf>
    <xf numFmtId="164" fontId="13" fillId="8" borderId="4" xfId="0" applyNumberFormat="1" applyFont="1" applyFill="1" applyBorder="1" applyAlignment="1">
      <alignment horizontal="right"/>
    </xf>
    <xf numFmtId="164" fontId="13" fillId="8" borderId="5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1" fillId="0" borderId="17" xfId="0" applyNumberFormat="1" applyFont="1" applyBorder="1" applyAlignment="1">
      <alignment horizontal="right"/>
    </xf>
    <xf numFmtId="164" fontId="11" fillId="0" borderId="18" xfId="0" applyNumberFormat="1" applyFont="1" applyBorder="1" applyAlignment="1">
      <alignment horizontal="right"/>
    </xf>
    <xf numFmtId="0" fontId="4" fillId="8" borderId="22" xfId="0" applyFont="1" applyFill="1" applyBorder="1" applyAlignment="1">
      <alignment horizontal="left" wrapText="1"/>
    </xf>
    <xf numFmtId="164" fontId="0" fillId="2" borderId="27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right"/>
    </xf>
    <xf numFmtId="164" fontId="0" fillId="2" borderId="38" xfId="0" applyNumberFormat="1" applyFill="1" applyBorder="1" applyAlignment="1">
      <alignment horizontal="righ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165" fontId="9" fillId="2" borderId="28" xfId="0" applyNumberFormat="1" applyFont="1" applyFill="1" applyBorder="1" applyAlignment="1">
      <alignment horizontal="right"/>
    </xf>
    <xf numFmtId="165" fontId="9" fillId="2" borderId="27" xfId="0" applyNumberFormat="1" applyFont="1" applyFill="1" applyBorder="1" applyAlignment="1">
      <alignment horizontal="right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164" fontId="2" fillId="0" borderId="23" xfId="0" applyNumberFormat="1" applyFont="1" applyBorder="1" applyAlignment="1">
      <alignment horizontal="right"/>
    </xf>
    <xf numFmtId="164" fontId="2" fillId="0" borderId="24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164" fontId="3" fillId="2" borderId="23" xfId="0" applyNumberFormat="1" applyFont="1" applyFill="1" applyBorder="1" applyAlignment="1">
      <alignment horizontal="right"/>
    </xf>
    <xf numFmtId="164" fontId="3" fillId="2" borderId="24" xfId="0" applyNumberFormat="1" applyFont="1" applyFill="1" applyBorder="1" applyAlignment="1">
      <alignment horizontal="right"/>
    </xf>
    <xf numFmtId="164" fontId="3" fillId="2" borderId="22" xfId="0" applyNumberFormat="1" applyFont="1" applyFill="1" applyBorder="1" applyAlignment="1">
      <alignment horizontal="right"/>
    </xf>
    <xf numFmtId="164" fontId="3" fillId="2" borderId="25" xfId="0" applyNumberFormat="1" applyFont="1" applyFill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0" borderId="3" xfId="0" applyNumberFormat="1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12" fillId="2" borderId="17" xfId="0" applyNumberFormat="1" applyFont="1" applyFill="1" applyBorder="1" applyAlignment="1">
      <alignment horizontal="right"/>
    </xf>
    <xf numFmtId="164" fontId="12" fillId="2" borderId="18" xfId="0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12" fillId="2" borderId="2" xfId="0" applyNumberFormat="1" applyFont="1" applyFill="1" applyBorder="1" applyAlignment="1">
      <alignment horizontal="right"/>
    </xf>
    <xf numFmtId="164" fontId="12" fillId="2" borderId="3" xfId="0" applyNumberFormat="1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164" fontId="0" fillId="0" borderId="14" xfId="0" applyNumberFormat="1" applyBorder="1" applyAlignment="1">
      <alignment horizontal="right"/>
    </xf>
    <xf numFmtId="0" fontId="0" fillId="5" borderId="26" xfId="0" applyFill="1" applyBorder="1" applyAlignment="1">
      <alignment horizontal="right"/>
    </xf>
    <xf numFmtId="0" fontId="0" fillId="5" borderId="27" xfId="0" applyFill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0" fontId="4" fillId="8" borderId="17" xfId="0" applyFont="1" applyFill="1" applyBorder="1" applyAlignment="1">
      <alignment horizontal="left"/>
    </xf>
    <xf numFmtId="0" fontId="4" fillId="8" borderId="18" xfId="0" applyFont="1" applyFill="1" applyBorder="1" applyAlignment="1">
      <alignment horizontal="left"/>
    </xf>
    <xf numFmtId="164" fontId="5" fillId="8" borderId="17" xfId="0" applyNumberFormat="1" applyFont="1" applyFill="1" applyBorder="1" applyAlignment="1">
      <alignment horizontal="right"/>
    </xf>
    <xf numFmtId="164" fontId="5" fillId="8" borderId="18" xfId="0" applyNumberFormat="1" applyFont="1" applyFill="1" applyBorder="1" applyAlignment="1">
      <alignment horizontal="right"/>
    </xf>
    <xf numFmtId="164" fontId="5" fillId="8" borderId="16" xfId="0" applyNumberFormat="1" applyFont="1" applyFill="1" applyBorder="1" applyAlignment="1">
      <alignment horizontal="right"/>
    </xf>
    <xf numFmtId="164" fontId="5" fillId="8" borderId="19" xfId="0" applyNumberFormat="1" applyFont="1" applyFill="1" applyBorder="1" applyAlignment="1">
      <alignment horizontal="right"/>
    </xf>
    <xf numFmtId="164" fontId="12" fillId="0" borderId="17" xfId="0" applyNumberFormat="1" applyFont="1" applyBorder="1" applyAlignment="1">
      <alignment horizontal="right"/>
    </xf>
    <xf numFmtId="164" fontId="12" fillId="0" borderId="18" xfId="0" applyNumberFormat="1" applyFont="1" applyBorder="1" applyAlignment="1">
      <alignment horizontal="righ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164" fontId="10" fillId="2" borderId="27" xfId="0" applyNumberFormat="1" applyFont="1" applyFill="1" applyBorder="1" applyAlignment="1">
      <alignment horizontal="center"/>
    </xf>
    <xf numFmtId="164" fontId="10" fillId="2" borderId="28" xfId="0" applyNumberFormat="1" applyFont="1" applyFill="1" applyBorder="1" applyAlignment="1">
      <alignment horizontal="center" wrapText="1"/>
    </xf>
    <xf numFmtId="164" fontId="10" fillId="2" borderId="37" xfId="0" applyNumberFormat="1" applyFont="1" applyFill="1" applyBorder="1" applyAlignment="1">
      <alignment horizontal="center" wrapText="1"/>
    </xf>
    <xf numFmtId="164" fontId="10" fillId="2" borderId="38" xfId="0" applyNumberFormat="1" applyFont="1" applyFill="1" applyBorder="1" applyAlignment="1">
      <alignment horizontal="center" wrapText="1"/>
    </xf>
    <xf numFmtId="164" fontId="12" fillId="0" borderId="11" xfId="0" applyNumberFormat="1" applyFont="1" applyBorder="1" applyAlignment="1">
      <alignment horizontal="right"/>
    </xf>
    <xf numFmtId="164" fontId="1" fillId="0" borderId="19" xfId="0" applyNumberFormat="1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164" fontId="4" fillId="0" borderId="17" xfId="0" applyNumberFormat="1" applyFont="1" applyBorder="1" applyAlignment="1">
      <alignment horizontal="right"/>
    </xf>
    <xf numFmtId="164" fontId="4" fillId="0" borderId="18" xfId="0" applyNumberFormat="1" applyFont="1" applyBorder="1" applyAlignment="1">
      <alignment horizontal="right"/>
    </xf>
    <xf numFmtId="164" fontId="10" fillId="2" borderId="28" xfId="0" applyNumberFormat="1" applyFont="1" applyFill="1" applyBorder="1" applyAlignment="1">
      <alignment horizontal="center"/>
    </xf>
    <xf numFmtId="164" fontId="10" fillId="2" borderId="37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1" fillId="0" borderId="39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3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9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4" fillId="0" borderId="18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8" xfId="0" applyFont="1" applyBorder="1" applyAlignment="1">
      <alignment horizontal="left"/>
    </xf>
    <xf numFmtId="164" fontId="0" fillId="5" borderId="28" xfId="0" applyNumberFormat="1" applyFill="1" applyBorder="1"/>
    <xf numFmtId="0" fontId="0" fillId="5" borderId="27" xfId="0" applyFill="1" applyBorder="1"/>
    <xf numFmtId="164" fontId="11" fillId="5" borderId="28" xfId="0" applyNumberFormat="1" applyFont="1" applyFill="1" applyBorder="1"/>
    <xf numFmtId="0" fontId="11" fillId="5" borderId="27" xfId="0" applyFont="1" applyFill="1" applyBorder="1"/>
    <xf numFmtId="164" fontId="0" fillId="5" borderId="27" xfId="0" applyNumberFormat="1" applyFill="1" applyBorder="1"/>
    <xf numFmtId="164" fontId="2" fillId="5" borderId="28" xfId="0" applyNumberFormat="1" applyFont="1" applyFill="1" applyBorder="1"/>
    <xf numFmtId="0" fontId="2" fillId="5" borderId="38" xfId="0" applyFont="1" applyFill="1" applyBorder="1"/>
    <xf numFmtId="0" fontId="10" fillId="2" borderId="26" xfId="0" applyFont="1" applyFill="1" applyBorder="1" applyAlignment="1">
      <alignment horizontal="center"/>
    </xf>
    <xf numFmtId="164" fontId="12" fillId="0" borderId="19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9" xfId="0" applyNumberFormat="1" applyFont="1" applyBorder="1" applyAlignment="1">
      <alignment horizontal="right"/>
    </xf>
    <xf numFmtId="164" fontId="13" fillId="0" borderId="17" xfId="0" applyNumberFormat="1" applyFont="1" applyBorder="1" applyAlignment="1">
      <alignment horizontal="right"/>
    </xf>
    <xf numFmtId="164" fontId="13" fillId="0" borderId="18" xfId="0" applyNumberFormat="1" applyFont="1" applyBorder="1" applyAlignment="1">
      <alignment horizontal="right"/>
    </xf>
    <xf numFmtId="0" fontId="4" fillId="0" borderId="44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164" fontId="4" fillId="0" borderId="42" xfId="0" applyNumberFormat="1" applyFont="1" applyBorder="1" applyAlignment="1">
      <alignment horizontal="right"/>
    </xf>
    <xf numFmtId="164" fontId="4" fillId="0" borderId="43" xfId="0" applyNumberFormat="1" applyFont="1" applyBorder="1" applyAlignment="1">
      <alignment horizontal="right"/>
    </xf>
    <xf numFmtId="0" fontId="10" fillId="0" borderId="28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0" fillId="0" borderId="4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164" fontId="0" fillId="8" borderId="16" xfId="0" applyNumberFormat="1" applyFill="1" applyBorder="1" applyAlignment="1">
      <alignment horizontal="right"/>
    </xf>
    <xf numFmtId="164" fontId="11" fillId="0" borderId="4" xfId="0" applyNumberFormat="1" applyFont="1" applyBorder="1" applyAlignment="1">
      <alignment horizontal="right"/>
    </xf>
    <xf numFmtId="164" fontId="11" fillId="0" borderId="5" xfId="0" applyNumberFormat="1" applyFont="1" applyBorder="1" applyAlignment="1">
      <alignment horizontal="right"/>
    </xf>
    <xf numFmtId="0" fontId="10" fillId="0" borderId="28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4" fillId="8" borderId="45" xfId="0" applyFont="1" applyFill="1" applyBorder="1" applyAlignment="1">
      <alignment horizontal="left"/>
    </xf>
    <xf numFmtId="164" fontId="4" fillId="8" borderId="42" xfId="0" applyNumberFormat="1" applyFont="1" applyFill="1" applyBorder="1" applyAlignment="1">
      <alignment horizontal="right"/>
    </xf>
    <xf numFmtId="164" fontId="4" fillId="8" borderId="43" xfId="0" applyNumberFormat="1" applyFont="1" applyFill="1" applyBorder="1" applyAlignment="1">
      <alignment horizontal="right"/>
    </xf>
    <xf numFmtId="164" fontId="4" fillId="8" borderId="45" xfId="0" applyNumberFormat="1" applyFont="1" applyFill="1" applyBorder="1" applyAlignment="1">
      <alignment horizontal="right"/>
    </xf>
    <xf numFmtId="164" fontId="4" fillId="8" borderId="46" xfId="0" applyNumberFormat="1" applyFont="1" applyFill="1" applyBorder="1" applyAlignment="1">
      <alignment horizontal="right"/>
    </xf>
    <xf numFmtId="164" fontId="10" fillId="3" borderId="50" xfId="0" applyNumberFormat="1" applyFont="1" applyFill="1" applyBorder="1" applyAlignment="1">
      <alignment horizontal="center" vertical="center" wrapText="1"/>
    </xf>
    <xf numFmtId="164" fontId="10" fillId="3" borderId="51" xfId="0" applyNumberFormat="1" applyFont="1" applyFill="1" applyBorder="1" applyAlignment="1">
      <alignment horizontal="center" vertical="center" wrapText="1"/>
    </xf>
    <xf numFmtId="164" fontId="10" fillId="3" borderId="52" xfId="0" applyNumberFormat="1" applyFont="1" applyFill="1" applyBorder="1" applyAlignment="1">
      <alignment horizontal="center" vertical="center" wrapText="1"/>
    </xf>
    <xf numFmtId="164" fontId="10" fillId="3" borderId="50" xfId="0" applyNumberFormat="1" applyFont="1" applyFill="1" applyBorder="1" applyAlignment="1">
      <alignment horizontal="center" vertical="center"/>
    </xf>
    <xf numFmtId="164" fontId="10" fillId="3" borderId="51" xfId="0" applyNumberFormat="1" applyFont="1" applyFill="1" applyBorder="1" applyAlignment="1">
      <alignment horizontal="center" vertical="center"/>
    </xf>
    <xf numFmtId="164" fontId="10" fillId="3" borderId="52" xfId="0" applyNumberFormat="1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164" fontId="4" fillId="8" borderId="40" xfId="0" applyNumberFormat="1" applyFont="1" applyFill="1" applyBorder="1" applyAlignment="1">
      <alignment horizontal="right"/>
    </xf>
    <xf numFmtId="164" fontId="4" fillId="8" borderId="41" xfId="0" applyNumberFormat="1" applyFont="1" applyFill="1" applyBorder="1" applyAlignment="1">
      <alignment horizontal="right"/>
    </xf>
    <xf numFmtId="164" fontId="4" fillId="8" borderId="57" xfId="0" applyNumberFormat="1" applyFont="1" applyFill="1" applyBorder="1" applyAlignment="1">
      <alignment horizontal="right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justify" wrapText="1"/>
    </xf>
    <xf numFmtId="0" fontId="0" fillId="0" borderId="0" xfId="0" applyAlignment="1">
      <alignment horizontal="justify"/>
    </xf>
    <xf numFmtId="164" fontId="9" fillId="0" borderId="0" xfId="0" applyNumberFormat="1" applyFont="1" applyAlignment="1">
      <alignment horizontal="center"/>
    </xf>
    <xf numFmtId="164" fontId="1" fillId="8" borderId="17" xfId="0" applyNumberFormat="1" applyFont="1" applyFill="1" applyBorder="1" applyAlignment="1">
      <alignment horizontal="left"/>
    </xf>
    <xf numFmtId="164" fontId="1" fillId="8" borderId="18" xfId="0" applyNumberFormat="1" applyFont="1" applyFill="1" applyBorder="1" applyAlignment="1">
      <alignment horizontal="left"/>
    </xf>
    <xf numFmtId="164" fontId="4" fillId="8" borderId="17" xfId="0" applyNumberFormat="1" applyFont="1" applyFill="1" applyBorder="1" applyAlignment="1">
      <alignment horizontal="center"/>
    </xf>
    <xf numFmtId="164" fontId="4" fillId="8" borderId="18" xfId="0" applyNumberFormat="1" applyFont="1" applyFill="1" applyBorder="1" applyAlignment="1">
      <alignment horizontal="center"/>
    </xf>
    <xf numFmtId="0" fontId="4" fillId="8" borderId="40" xfId="0" applyFont="1" applyFill="1" applyBorder="1" applyAlignment="1">
      <alignment horizontal="left" wrapText="1"/>
    </xf>
    <xf numFmtId="0" fontId="4" fillId="8" borderId="41" xfId="0" applyFont="1" applyFill="1" applyBorder="1" applyAlignment="1">
      <alignment horizontal="left" wrapText="1"/>
    </xf>
    <xf numFmtId="0" fontId="4" fillId="8" borderId="40" xfId="0" applyFont="1" applyFill="1" applyBorder="1" applyAlignment="1">
      <alignment horizontal="left"/>
    </xf>
    <xf numFmtId="0" fontId="4" fillId="8" borderId="41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E8B2-F304-404B-87BF-CB79F31D88E1}">
  <dimension ref="A1:AA709"/>
  <sheetViews>
    <sheetView tabSelected="1" workbookViewId="0">
      <selection activeCell="A4" sqref="A4:Q4"/>
    </sheetView>
  </sheetViews>
  <sheetFormatPr defaultRowHeight="15" x14ac:dyDescent="0.25"/>
  <cols>
    <col min="1" max="1" width="5.7109375" customWidth="1"/>
    <col min="2" max="2" width="6.5703125" customWidth="1"/>
    <col min="3" max="3" width="6.7109375" customWidth="1"/>
    <col min="5" max="5" width="14" customWidth="1"/>
    <col min="6" max="6" width="8" customWidth="1"/>
    <col min="7" max="7" width="4" customWidth="1"/>
    <col min="8" max="8" width="7.5703125" customWidth="1"/>
    <col min="9" max="9" width="5.140625" customWidth="1"/>
    <col min="10" max="10" width="7.85546875" customWidth="1"/>
    <col min="11" max="11" width="4.28515625" customWidth="1"/>
    <col min="12" max="12" width="10.85546875" customWidth="1"/>
    <col min="13" max="13" width="13" customWidth="1"/>
    <col min="14" max="14" width="8.28515625" customWidth="1"/>
    <col min="15" max="15" width="3.85546875" customWidth="1"/>
    <col min="16" max="16" width="8.140625" customWidth="1"/>
    <col min="17" max="17" width="3.42578125" customWidth="1"/>
    <col min="18" max="18" width="4.5703125" customWidth="1"/>
    <col min="19" max="19" width="12.140625" bestFit="1" customWidth="1"/>
    <col min="20" max="20" width="12.140625" customWidth="1"/>
    <col min="21" max="21" width="12.140625" bestFit="1" customWidth="1"/>
    <col min="22" max="22" width="10.5703125" bestFit="1" customWidth="1"/>
    <col min="23" max="23" width="13.140625" customWidth="1"/>
    <col min="24" max="24" width="10.5703125" bestFit="1" customWidth="1"/>
    <col min="25" max="25" width="13.28515625" customWidth="1"/>
    <col min="26" max="26" width="9.5703125" bestFit="1" customWidth="1"/>
    <col min="27" max="27" width="11.85546875" customWidth="1"/>
  </cols>
  <sheetData>
    <row r="1" spans="1:17" ht="15" customHeight="1" x14ac:dyDescent="0.25">
      <c r="A1" s="467" t="s">
        <v>418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</row>
    <row r="2" spans="1:17" x14ac:dyDescent="0.25">
      <c r="A2" s="467"/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</row>
    <row r="3" spans="1:17" ht="31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5.75" customHeight="1" x14ac:dyDescent="0.25">
      <c r="A4" s="468" t="s">
        <v>397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</row>
    <row r="5" spans="1:17" ht="15" customHeight="1" x14ac:dyDescent="0.25">
      <c r="A5" s="468" t="s">
        <v>398</v>
      </c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</row>
    <row r="6" spans="1:17" ht="12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15" customHeight="1" x14ac:dyDescent="0.25">
      <c r="A7" s="468" t="s">
        <v>346</v>
      </c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</row>
    <row r="8" spans="1:17" ht="15" customHeight="1" x14ac:dyDescent="0.25">
      <c r="A8" s="469" t="s">
        <v>399</v>
      </c>
      <c r="B8" s="469"/>
      <c r="C8" s="469"/>
      <c r="D8" s="469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69"/>
      <c r="P8" s="469"/>
      <c r="Q8" s="469"/>
    </row>
    <row r="9" spans="1:17" ht="12.7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x14ac:dyDescent="0.25">
      <c r="A10" s="468" t="s">
        <v>347</v>
      </c>
      <c r="B10" s="468"/>
      <c r="C10" s="468"/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</row>
    <row r="11" spans="1:17" ht="22.5" customHeight="1" x14ac:dyDescent="0.25">
      <c r="A11" s="467" t="s">
        <v>348</v>
      </c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</row>
    <row r="12" spans="1:17" ht="24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5">
      <c r="A13" s="308" t="s">
        <v>0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</row>
    <row r="14" spans="1:17" ht="31.5" customHeight="1" x14ac:dyDescent="0.25">
      <c r="A14" s="308" t="s">
        <v>1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</row>
    <row r="15" spans="1:17" ht="15.75" thickBot="1" x14ac:dyDescent="0.3"/>
    <row r="16" spans="1:17" ht="35.25" customHeight="1" x14ac:dyDescent="0.25">
      <c r="A16" s="327"/>
      <c r="B16" s="328"/>
      <c r="C16" s="328"/>
      <c r="D16" s="328"/>
      <c r="E16" s="328"/>
      <c r="F16" s="329" t="s">
        <v>400</v>
      </c>
      <c r="G16" s="330"/>
      <c r="H16" s="331" t="s">
        <v>401</v>
      </c>
      <c r="I16" s="331"/>
      <c r="J16" s="332" t="s">
        <v>413</v>
      </c>
      <c r="K16" s="333"/>
      <c r="L16" s="61" t="s">
        <v>387</v>
      </c>
      <c r="M16" s="149" t="s">
        <v>403</v>
      </c>
      <c r="N16" s="334" t="s">
        <v>2</v>
      </c>
      <c r="O16" s="334"/>
      <c r="P16" s="332" t="s">
        <v>50</v>
      </c>
      <c r="Q16" s="335"/>
    </row>
    <row r="17" spans="1:17" x14ac:dyDescent="0.25">
      <c r="A17" s="368" t="s">
        <v>3</v>
      </c>
      <c r="B17" s="369"/>
      <c r="C17" s="369"/>
      <c r="D17" s="369"/>
      <c r="E17" s="369"/>
      <c r="F17" s="359">
        <f>SUM(F18:G19)</f>
        <v>1328556.24</v>
      </c>
      <c r="G17" s="360"/>
      <c r="H17" s="359">
        <f t="shared" ref="H17" si="0">SUM(H18:I19)</f>
        <v>2222535</v>
      </c>
      <c r="I17" s="360"/>
      <c r="J17" s="361">
        <f t="shared" ref="J17" si="1">SUM(J18:K19)</f>
        <v>6223400</v>
      </c>
      <c r="K17" s="362"/>
      <c r="L17" s="148">
        <f>SUM(L18:L19)</f>
        <v>-3376473.5300000003</v>
      </c>
      <c r="M17" s="52">
        <f>SUM(M18:M19)</f>
        <v>2846926.4699999997</v>
      </c>
      <c r="N17" s="359">
        <f t="shared" ref="N17" si="2">SUM(N18:O19)</f>
        <v>3677900</v>
      </c>
      <c r="O17" s="360"/>
      <c r="P17" s="359">
        <f t="shared" ref="P17" si="3">SUM(P18:Q19)</f>
        <v>3427400</v>
      </c>
      <c r="Q17" s="363"/>
    </row>
    <row r="18" spans="1:17" x14ac:dyDescent="0.25">
      <c r="A18" s="364" t="s">
        <v>4</v>
      </c>
      <c r="B18" s="365"/>
      <c r="C18" s="365"/>
      <c r="D18" s="365"/>
      <c r="E18" s="365"/>
      <c r="F18" s="349">
        <f>F59</f>
        <v>1324156.48</v>
      </c>
      <c r="G18" s="350"/>
      <c r="H18" s="349">
        <f t="shared" ref="H18" si="4">H59</f>
        <v>2207535</v>
      </c>
      <c r="I18" s="350"/>
      <c r="J18" s="351">
        <f t="shared" ref="J18" si="5">J59</f>
        <v>6203400</v>
      </c>
      <c r="K18" s="352"/>
      <c r="L18" s="166">
        <f>L59</f>
        <v>-3362473.5300000003</v>
      </c>
      <c r="M18" s="49">
        <f>M59</f>
        <v>2840926.4699999997</v>
      </c>
      <c r="N18" s="349">
        <f t="shared" ref="N18" si="6">N59</f>
        <v>3667900</v>
      </c>
      <c r="O18" s="350"/>
      <c r="P18" s="349">
        <f t="shared" ref="P18" si="7">P59</f>
        <v>3417400</v>
      </c>
      <c r="Q18" s="353"/>
    </row>
    <row r="19" spans="1:17" x14ac:dyDescent="0.25">
      <c r="A19" s="364" t="s">
        <v>5</v>
      </c>
      <c r="B19" s="365"/>
      <c r="C19" s="365"/>
      <c r="D19" s="365"/>
      <c r="E19" s="365"/>
      <c r="F19" s="349">
        <f>F76</f>
        <v>4399.76</v>
      </c>
      <c r="G19" s="350"/>
      <c r="H19" s="349">
        <f t="shared" ref="H19" si="8">H76</f>
        <v>15000</v>
      </c>
      <c r="I19" s="350"/>
      <c r="J19" s="351">
        <f t="shared" ref="J19" si="9">J76</f>
        <v>20000</v>
      </c>
      <c r="K19" s="352"/>
      <c r="L19" s="57">
        <f>L76</f>
        <v>-14000</v>
      </c>
      <c r="M19" s="49">
        <f>M76</f>
        <v>6000</v>
      </c>
      <c r="N19" s="349">
        <f t="shared" ref="N19" si="10">N76</f>
        <v>10000</v>
      </c>
      <c r="O19" s="350"/>
      <c r="P19" s="349">
        <f t="shared" ref="P19" si="11">P76</f>
        <v>10000</v>
      </c>
      <c r="Q19" s="353"/>
    </row>
    <row r="20" spans="1:17" x14ac:dyDescent="0.25">
      <c r="A20" s="366" t="s">
        <v>7</v>
      </c>
      <c r="B20" s="367"/>
      <c r="C20" s="367"/>
      <c r="D20" s="367"/>
      <c r="E20" s="367"/>
      <c r="F20" s="354">
        <f>SUM(F21:G22)</f>
        <v>1190854.81</v>
      </c>
      <c r="G20" s="355"/>
      <c r="H20" s="354">
        <f t="shared" ref="H20" si="12">SUM(H21:I22)</f>
        <v>2172735</v>
      </c>
      <c r="I20" s="355"/>
      <c r="J20" s="356">
        <f t="shared" ref="J20" si="13">SUM(J21:K22)</f>
        <v>7173600</v>
      </c>
      <c r="K20" s="357"/>
      <c r="L20" s="167">
        <f>SUM(L21:L22)</f>
        <v>-4632100</v>
      </c>
      <c r="M20" s="53">
        <f>SUM(M21:M22)</f>
        <v>2576500</v>
      </c>
      <c r="N20" s="354">
        <f t="shared" ref="N20" si="14">SUM(N21:O22)</f>
        <v>3628100</v>
      </c>
      <c r="O20" s="355"/>
      <c r="P20" s="354">
        <f t="shared" ref="P20" si="15">SUM(P21:Q22)</f>
        <v>3377600</v>
      </c>
      <c r="Q20" s="358"/>
    </row>
    <row r="21" spans="1:17" x14ac:dyDescent="0.25">
      <c r="A21" s="364" t="s">
        <v>6</v>
      </c>
      <c r="B21" s="365"/>
      <c r="C21" s="365"/>
      <c r="D21" s="365"/>
      <c r="E21" s="365"/>
      <c r="F21" s="349">
        <f>F90</f>
        <v>1005856.3500000001</v>
      </c>
      <c r="G21" s="350"/>
      <c r="H21" s="349">
        <f>H90</f>
        <v>1785110</v>
      </c>
      <c r="I21" s="350"/>
      <c r="J21" s="351">
        <f t="shared" ref="J21" si="16">J90</f>
        <v>2310100</v>
      </c>
      <c r="K21" s="352"/>
      <c r="L21" s="57">
        <f>L90</f>
        <v>-160100</v>
      </c>
      <c r="M21" s="49">
        <f>M90</f>
        <v>2185000</v>
      </c>
      <c r="N21" s="349">
        <f t="shared" ref="N21" si="17">N90</f>
        <v>1752600</v>
      </c>
      <c r="O21" s="350"/>
      <c r="P21" s="349">
        <f t="shared" ref="P21" si="18">P90</f>
        <v>1732100</v>
      </c>
      <c r="Q21" s="353"/>
    </row>
    <row r="22" spans="1:17" x14ac:dyDescent="0.25">
      <c r="A22" s="364" t="s">
        <v>8</v>
      </c>
      <c r="B22" s="365"/>
      <c r="C22" s="365"/>
      <c r="D22" s="365"/>
      <c r="E22" s="365"/>
      <c r="F22" s="349">
        <f>F121</f>
        <v>184998.46</v>
      </c>
      <c r="G22" s="350"/>
      <c r="H22" s="349">
        <f>H121</f>
        <v>387625</v>
      </c>
      <c r="I22" s="350"/>
      <c r="J22" s="351">
        <f t="shared" ref="J22" si="19">J121</f>
        <v>4863500</v>
      </c>
      <c r="K22" s="352"/>
      <c r="L22" s="166">
        <f>L121</f>
        <v>-4472000</v>
      </c>
      <c r="M22" s="49">
        <f>M121</f>
        <v>391500</v>
      </c>
      <c r="N22" s="349">
        <f t="shared" ref="N22" si="20">N121</f>
        <v>1875500</v>
      </c>
      <c r="O22" s="350"/>
      <c r="P22" s="349">
        <f t="shared" ref="P22" si="21">P121</f>
        <v>1645500</v>
      </c>
      <c r="Q22" s="353"/>
    </row>
    <row r="23" spans="1:17" ht="15.75" thickBot="1" x14ac:dyDescent="0.3">
      <c r="A23" s="343" t="s">
        <v>9</v>
      </c>
      <c r="B23" s="344"/>
      <c r="C23" s="344"/>
      <c r="D23" s="344"/>
      <c r="E23" s="344"/>
      <c r="F23" s="345">
        <f>F17-F20</f>
        <v>137701.42999999993</v>
      </c>
      <c r="G23" s="346"/>
      <c r="H23" s="345">
        <f t="shared" ref="H23" si="22">H17-H20</f>
        <v>49800</v>
      </c>
      <c r="I23" s="346"/>
      <c r="J23" s="345">
        <f>J17-J20</f>
        <v>-950200</v>
      </c>
      <c r="K23" s="346"/>
      <c r="L23" s="168">
        <f>L17-L20</f>
        <v>1255626.4699999997</v>
      </c>
      <c r="M23" s="54">
        <f>M17-M20</f>
        <v>270426.46999999974</v>
      </c>
      <c r="N23" s="345">
        <f t="shared" ref="N23" si="23">N17-N20</f>
        <v>49800</v>
      </c>
      <c r="O23" s="346"/>
      <c r="P23" s="345">
        <f t="shared" ref="P23" si="24">P17-P20</f>
        <v>49800</v>
      </c>
      <c r="Q23" s="348"/>
    </row>
    <row r="31" spans="1:17" ht="19.5" customHeight="1" x14ac:dyDescent="0.25">
      <c r="A31" s="308" t="s">
        <v>10</v>
      </c>
      <c r="B31" s="308"/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</row>
    <row r="32" spans="1:17" ht="15.75" thickBot="1" x14ac:dyDescent="0.3"/>
    <row r="33" spans="1:17" ht="33" customHeight="1" x14ac:dyDescent="0.25">
      <c r="A33" s="327"/>
      <c r="B33" s="328"/>
      <c r="C33" s="328"/>
      <c r="D33" s="328"/>
      <c r="E33" s="328"/>
      <c r="F33" s="329" t="s">
        <v>400</v>
      </c>
      <c r="G33" s="330"/>
      <c r="H33" s="331" t="s">
        <v>401</v>
      </c>
      <c r="I33" s="331"/>
      <c r="J33" s="332" t="s">
        <v>413</v>
      </c>
      <c r="K33" s="333"/>
      <c r="L33" s="61" t="s">
        <v>387</v>
      </c>
      <c r="M33" s="149" t="s">
        <v>403</v>
      </c>
      <c r="N33" s="334" t="s">
        <v>2</v>
      </c>
      <c r="O33" s="334"/>
      <c r="P33" s="332" t="s">
        <v>50</v>
      </c>
      <c r="Q33" s="335"/>
    </row>
    <row r="34" spans="1:17" x14ac:dyDescent="0.25">
      <c r="A34" s="364" t="s">
        <v>11</v>
      </c>
      <c r="B34" s="365"/>
      <c r="C34" s="365"/>
      <c r="D34" s="365"/>
      <c r="E34" s="365"/>
      <c r="F34" s="338">
        <v>0</v>
      </c>
      <c r="G34" s="339"/>
      <c r="H34" s="338">
        <v>0</v>
      </c>
      <c r="I34" s="339"/>
      <c r="J34" s="338">
        <f>J207</f>
        <v>1000000</v>
      </c>
      <c r="K34" s="339"/>
      <c r="L34" s="55"/>
      <c r="M34" s="62">
        <v>0</v>
      </c>
      <c r="N34" s="340"/>
      <c r="O34" s="339"/>
      <c r="P34" s="338"/>
      <c r="Q34" s="341"/>
    </row>
    <row r="35" spans="1:17" x14ac:dyDescent="0.25">
      <c r="A35" s="364" t="s">
        <v>12</v>
      </c>
      <c r="B35" s="365"/>
      <c r="C35" s="365"/>
      <c r="D35" s="365"/>
      <c r="E35" s="365"/>
      <c r="F35" s="349">
        <v>102860.18</v>
      </c>
      <c r="G35" s="350"/>
      <c r="H35" s="373">
        <v>49800</v>
      </c>
      <c r="I35" s="373"/>
      <c r="J35" s="349">
        <f>J376</f>
        <v>49800</v>
      </c>
      <c r="K35" s="350"/>
      <c r="L35" s="49"/>
      <c r="M35" s="57">
        <v>99800</v>
      </c>
      <c r="N35" s="374">
        <v>49800</v>
      </c>
      <c r="O35" s="374"/>
      <c r="P35" s="260">
        <v>49800</v>
      </c>
      <c r="Q35" s="370"/>
    </row>
    <row r="36" spans="1:17" ht="15.75" thickBot="1" x14ac:dyDescent="0.3">
      <c r="A36" s="343" t="s">
        <v>13</v>
      </c>
      <c r="B36" s="344"/>
      <c r="C36" s="344"/>
      <c r="D36" s="344"/>
      <c r="E36" s="344"/>
      <c r="F36" s="345">
        <f>F34-F35</f>
        <v>-102860.18</v>
      </c>
      <c r="G36" s="346"/>
      <c r="H36" s="345">
        <f t="shared" ref="H36" si="25">H34-H35</f>
        <v>-49800</v>
      </c>
      <c r="I36" s="346"/>
      <c r="J36" s="345">
        <f t="shared" ref="J36" si="26">J34-J35</f>
        <v>950200</v>
      </c>
      <c r="K36" s="346"/>
      <c r="L36" s="54"/>
      <c r="M36" s="58">
        <f>M34-M35</f>
        <v>-99800</v>
      </c>
      <c r="N36" s="347">
        <f t="shared" ref="N36" si="27">N34-N35</f>
        <v>-49800</v>
      </c>
      <c r="O36" s="346"/>
      <c r="P36" s="345">
        <f t="shared" ref="P36" si="28">P34-P35</f>
        <v>-49800</v>
      </c>
      <c r="Q36" s="348"/>
    </row>
    <row r="45" spans="1:17" x14ac:dyDescent="0.25">
      <c r="A45" s="308" t="s">
        <v>14</v>
      </c>
      <c r="B45" s="342"/>
      <c r="C45" s="342"/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</row>
    <row r="46" spans="1:17" ht="15.75" thickBot="1" x14ac:dyDescent="0.3"/>
    <row r="47" spans="1:17" ht="36.75" customHeight="1" x14ac:dyDescent="0.25">
      <c r="A47" s="327"/>
      <c r="B47" s="328"/>
      <c r="C47" s="328"/>
      <c r="D47" s="328"/>
      <c r="E47" s="328"/>
      <c r="F47" s="329" t="s">
        <v>400</v>
      </c>
      <c r="G47" s="330"/>
      <c r="H47" s="331" t="s">
        <v>401</v>
      </c>
      <c r="I47" s="331"/>
      <c r="J47" s="332" t="s">
        <v>402</v>
      </c>
      <c r="K47" s="333"/>
      <c r="L47" s="60" t="s">
        <v>387</v>
      </c>
      <c r="M47" s="59" t="s">
        <v>403</v>
      </c>
      <c r="N47" s="334" t="s">
        <v>2</v>
      </c>
      <c r="O47" s="334"/>
      <c r="P47" s="332" t="s">
        <v>50</v>
      </c>
      <c r="Q47" s="335"/>
    </row>
    <row r="48" spans="1:17" ht="25.5" customHeight="1" x14ac:dyDescent="0.25">
      <c r="A48" s="336" t="s">
        <v>15</v>
      </c>
      <c r="B48" s="337"/>
      <c r="C48" s="337"/>
      <c r="D48" s="337"/>
      <c r="E48" s="337"/>
      <c r="F48" s="338">
        <v>-48889.16</v>
      </c>
      <c r="G48" s="339"/>
      <c r="H48" s="338"/>
      <c r="I48" s="339"/>
      <c r="J48" s="338">
        <v>0</v>
      </c>
      <c r="K48" s="339"/>
      <c r="L48" s="55"/>
      <c r="M48" s="62">
        <v>-8826.4699999999993</v>
      </c>
      <c r="N48" s="340"/>
      <c r="O48" s="339"/>
      <c r="P48" s="338"/>
      <c r="Q48" s="341"/>
    </row>
    <row r="49" spans="1:26" ht="28.5" customHeight="1" thickBot="1" x14ac:dyDescent="0.3">
      <c r="A49" s="319" t="s">
        <v>16</v>
      </c>
      <c r="B49" s="320"/>
      <c r="C49" s="320"/>
      <c r="D49" s="320"/>
      <c r="E49" s="320"/>
      <c r="F49" s="321"/>
      <c r="G49" s="322"/>
      <c r="H49" s="323"/>
      <c r="I49" s="323"/>
      <c r="J49" s="321">
        <v>0</v>
      </c>
      <c r="K49" s="322"/>
      <c r="L49" s="48"/>
      <c r="M49" s="63">
        <v>-8826.4699999999993</v>
      </c>
      <c r="N49" s="324"/>
      <c r="O49" s="324"/>
      <c r="P49" s="325"/>
      <c r="Q49" s="326"/>
    </row>
    <row r="50" spans="1:26" ht="15.75" thickBot="1" x14ac:dyDescent="0.3">
      <c r="A50" s="315" t="s">
        <v>17</v>
      </c>
      <c r="B50" s="316"/>
      <c r="C50" s="316"/>
      <c r="D50" s="316"/>
      <c r="E50" s="316"/>
      <c r="F50" s="313">
        <f>F23+F36+F49</f>
        <v>34841.249999999942</v>
      </c>
      <c r="G50" s="312"/>
      <c r="H50" s="317">
        <f>H23+H36+H49</f>
        <v>0</v>
      </c>
      <c r="I50" s="318"/>
      <c r="J50" s="313">
        <f>J23+J36+J49</f>
        <v>0</v>
      </c>
      <c r="K50" s="312"/>
      <c r="L50" s="89"/>
      <c r="M50" s="89">
        <f>M23+M36+M49</f>
        <v>161799.99999999974</v>
      </c>
      <c r="N50" s="312">
        <f>N23+N36+N49</f>
        <v>0</v>
      </c>
      <c r="O50" s="312"/>
      <c r="P50" s="313">
        <f>P23+P36+P49</f>
        <v>0</v>
      </c>
      <c r="Q50" s="314"/>
    </row>
    <row r="51" spans="1:26" ht="30.75" customHeight="1" x14ac:dyDescent="0.25"/>
    <row r="52" spans="1:26" ht="30.75" customHeight="1" x14ac:dyDescent="0.25"/>
    <row r="53" spans="1:26" ht="34.5" customHeight="1" x14ac:dyDescent="0.25"/>
    <row r="54" spans="1:26" ht="21" customHeight="1" x14ac:dyDescent="0.25">
      <c r="A54" s="308" t="s">
        <v>18</v>
      </c>
      <c r="B54" s="308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</row>
    <row r="55" spans="1:26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26" ht="21.75" customHeight="1" x14ac:dyDescent="0.25">
      <c r="A56" s="308" t="s">
        <v>4</v>
      </c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</row>
    <row r="57" spans="1:26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26" ht="37.5" customHeight="1" thickBot="1" x14ac:dyDescent="0.3">
      <c r="A58" s="90" t="s">
        <v>19</v>
      </c>
      <c r="B58" s="91" t="s">
        <v>20</v>
      </c>
      <c r="C58" s="92" t="s">
        <v>21</v>
      </c>
      <c r="D58" s="281" t="s">
        <v>22</v>
      </c>
      <c r="E58" s="281"/>
      <c r="F58" s="279" t="s">
        <v>400</v>
      </c>
      <c r="G58" s="280"/>
      <c r="H58" s="281" t="s">
        <v>401</v>
      </c>
      <c r="I58" s="281"/>
      <c r="J58" s="282" t="s">
        <v>402</v>
      </c>
      <c r="K58" s="283"/>
      <c r="L58" s="93" t="s">
        <v>387</v>
      </c>
      <c r="M58" s="92" t="s">
        <v>403</v>
      </c>
      <c r="N58" s="284" t="s">
        <v>2</v>
      </c>
      <c r="O58" s="284"/>
      <c r="P58" s="282" t="s">
        <v>50</v>
      </c>
      <c r="Q58" s="285"/>
      <c r="U58" s="2"/>
      <c r="W58" s="2"/>
      <c r="Y58" s="2"/>
    </row>
    <row r="59" spans="1:26" x14ac:dyDescent="0.25">
      <c r="A59" s="11">
        <v>6</v>
      </c>
      <c r="B59" s="12"/>
      <c r="C59" s="13"/>
      <c r="D59" s="307" t="s">
        <v>23</v>
      </c>
      <c r="E59" s="307"/>
      <c r="F59" s="243">
        <f>F60+F62+F65+F68+F71+F74</f>
        <v>1324156.48</v>
      </c>
      <c r="G59" s="244"/>
      <c r="H59" s="243">
        <f>H60+H62+H65+H68+H71+H74</f>
        <v>2207535</v>
      </c>
      <c r="I59" s="244"/>
      <c r="J59" s="286">
        <f>J60+J62+J65+J68+J71+J74</f>
        <v>6203400</v>
      </c>
      <c r="K59" s="287"/>
      <c r="L59" s="139">
        <f>L60+L62+L65+L68+L71+L74</f>
        <v>-3362473.5300000003</v>
      </c>
      <c r="M59" s="65">
        <f>M60+M62+M65+M68+M71+M74</f>
        <v>2840926.4699999997</v>
      </c>
      <c r="N59" s="245">
        <f>N60+N62+N65+N68+N71+N74</f>
        <v>3667900</v>
      </c>
      <c r="O59" s="244"/>
      <c r="P59" s="288">
        <f>P60+P62+P65+P68+P71+P74</f>
        <v>3417400</v>
      </c>
      <c r="Q59" s="289"/>
    </row>
    <row r="60" spans="1:26" ht="19.5" customHeight="1" x14ac:dyDescent="0.25">
      <c r="A60" s="8"/>
      <c r="B60" s="3">
        <v>61</v>
      </c>
      <c r="C60" s="5"/>
      <c r="D60" s="262" t="s">
        <v>24</v>
      </c>
      <c r="E60" s="262"/>
      <c r="F60" s="176">
        <v>725447.92</v>
      </c>
      <c r="G60" s="177"/>
      <c r="H60" s="196">
        <v>915735</v>
      </c>
      <c r="I60" s="196"/>
      <c r="J60" s="176">
        <v>1006500</v>
      </c>
      <c r="K60" s="177"/>
      <c r="L60" s="45">
        <f>M60-J60</f>
        <v>152326.46999999997</v>
      </c>
      <c r="M60" s="66">
        <v>1158826.47</v>
      </c>
      <c r="N60" s="196">
        <v>970000</v>
      </c>
      <c r="O60" s="196"/>
      <c r="P60" s="176">
        <v>970000</v>
      </c>
      <c r="Q60" s="178"/>
      <c r="S60" s="2"/>
      <c r="T60" s="2"/>
      <c r="U60" s="20"/>
      <c r="V60" s="2"/>
      <c r="W60" s="2"/>
      <c r="X60" s="2"/>
      <c r="Y60" s="2"/>
      <c r="Z60" s="2"/>
    </row>
    <row r="61" spans="1:26" x14ac:dyDescent="0.25">
      <c r="A61" s="94"/>
      <c r="B61" s="95"/>
      <c r="C61" s="96">
        <v>11</v>
      </c>
      <c r="D61" s="179" t="s">
        <v>25</v>
      </c>
      <c r="E61" s="179"/>
      <c r="F61" s="170">
        <v>725447.92</v>
      </c>
      <c r="G61" s="171"/>
      <c r="H61" s="181">
        <v>915735</v>
      </c>
      <c r="I61" s="181"/>
      <c r="J61" s="170">
        <v>1006500</v>
      </c>
      <c r="K61" s="171"/>
      <c r="L61" s="140">
        <f t="shared" ref="L61:L78" si="29">M61-J61</f>
        <v>152326.46999999997</v>
      </c>
      <c r="M61" s="98">
        <v>1158826.47</v>
      </c>
      <c r="N61" s="181"/>
      <c r="O61" s="181"/>
      <c r="P61" s="170"/>
      <c r="Q61" s="180"/>
      <c r="U61" s="20"/>
      <c r="W61" s="2"/>
      <c r="Y61" s="2"/>
    </row>
    <row r="62" spans="1:26" ht="42" customHeight="1" x14ac:dyDescent="0.25">
      <c r="A62" s="8"/>
      <c r="B62" s="3">
        <v>63</v>
      </c>
      <c r="C62" s="5"/>
      <c r="D62" s="195" t="s">
        <v>26</v>
      </c>
      <c r="E62" s="195"/>
      <c r="F62" s="176">
        <v>126822.9</v>
      </c>
      <c r="G62" s="177"/>
      <c r="H62" s="196">
        <v>577400</v>
      </c>
      <c r="I62" s="196"/>
      <c r="J62" s="309">
        <v>4241564</v>
      </c>
      <c r="K62" s="310"/>
      <c r="L62" s="153">
        <f t="shared" si="29"/>
        <v>-3484564</v>
      </c>
      <c r="M62" s="66">
        <v>757000</v>
      </c>
      <c r="N62" s="196">
        <v>1789600</v>
      </c>
      <c r="O62" s="196"/>
      <c r="P62" s="303">
        <v>1539100</v>
      </c>
      <c r="Q62" s="304"/>
      <c r="S62" s="2"/>
      <c r="T62" s="20"/>
      <c r="U62" s="20"/>
      <c r="W62" s="2"/>
      <c r="Y62" s="2"/>
    </row>
    <row r="63" spans="1:26" x14ac:dyDescent="0.25">
      <c r="A63" s="99"/>
      <c r="B63" s="100"/>
      <c r="C63" s="101">
        <v>52</v>
      </c>
      <c r="D63" s="169" t="s">
        <v>27</v>
      </c>
      <c r="E63" s="169"/>
      <c r="F63" s="251">
        <v>91918.98</v>
      </c>
      <c r="G63" s="252"/>
      <c r="H63" s="253">
        <v>370400</v>
      </c>
      <c r="I63" s="253"/>
      <c r="J63" s="305">
        <v>1588564</v>
      </c>
      <c r="K63" s="306"/>
      <c r="L63" s="141">
        <f t="shared" si="29"/>
        <v>-1080364</v>
      </c>
      <c r="M63" s="102">
        <v>508200</v>
      </c>
      <c r="N63" s="253"/>
      <c r="O63" s="253"/>
      <c r="P63" s="251"/>
      <c r="Q63" s="302"/>
      <c r="U63" s="20"/>
      <c r="W63" s="2"/>
      <c r="Y63" s="2"/>
    </row>
    <row r="64" spans="1:26" x14ac:dyDescent="0.25">
      <c r="A64" s="94"/>
      <c r="B64" s="95"/>
      <c r="C64" s="96">
        <v>55</v>
      </c>
      <c r="D64" s="179" t="s">
        <v>28</v>
      </c>
      <c r="E64" s="179"/>
      <c r="F64" s="170">
        <v>34903.919999999998</v>
      </c>
      <c r="G64" s="171"/>
      <c r="H64" s="181">
        <v>207000</v>
      </c>
      <c r="I64" s="181"/>
      <c r="J64" s="170">
        <v>2653000</v>
      </c>
      <c r="K64" s="171"/>
      <c r="L64" s="141">
        <f t="shared" si="29"/>
        <v>-2404200</v>
      </c>
      <c r="M64" s="98">
        <v>248800</v>
      </c>
      <c r="N64" s="181"/>
      <c r="O64" s="181"/>
      <c r="P64" s="170"/>
      <c r="Q64" s="180"/>
      <c r="U64" s="20"/>
      <c r="W64" s="2"/>
      <c r="Y64" s="2"/>
    </row>
    <row r="65" spans="1:23" x14ac:dyDescent="0.25">
      <c r="A65" s="7"/>
      <c r="B65">
        <v>64</v>
      </c>
      <c r="C65" s="4"/>
      <c r="D65" s="201" t="s">
        <v>29</v>
      </c>
      <c r="E65" s="201"/>
      <c r="F65" s="207">
        <v>188870.51</v>
      </c>
      <c r="G65" s="208"/>
      <c r="H65" s="212">
        <v>311700</v>
      </c>
      <c r="I65" s="212"/>
      <c r="J65" s="207">
        <v>368300</v>
      </c>
      <c r="K65" s="208"/>
      <c r="L65" s="136">
        <f t="shared" si="29"/>
        <v>-21236</v>
      </c>
      <c r="M65" s="68">
        <v>347064</v>
      </c>
      <c r="N65" s="212">
        <v>368300</v>
      </c>
      <c r="O65" s="212"/>
      <c r="P65" s="207">
        <v>368300</v>
      </c>
      <c r="Q65" s="301"/>
      <c r="U65" s="20"/>
      <c r="W65" s="2"/>
    </row>
    <row r="66" spans="1:23" ht="17.25" customHeight="1" x14ac:dyDescent="0.25">
      <c r="A66" s="94"/>
      <c r="B66" s="95"/>
      <c r="C66" s="96">
        <v>11</v>
      </c>
      <c r="D66" s="179" t="s">
        <v>25</v>
      </c>
      <c r="E66" s="179"/>
      <c r="F66" s="170">
        <v>0.01</v>
      </c>
      <c r="G66" s="171"/>
      <c r="H66" s="181">
        <v>1000</v>
      </c>
      <c r="I66" s="181"/>
      <c r="J66" s="170">
        <v>1000</v>
      </c>
      <c r="K66" s="171"/>
      <c r="L66" s="140">
        <f t="shared" si="29"/>
        <v>0</v>
      </c>
      <c r="M66" s="98">
        <v>1000</v>
      </c>
      <c r="N66" s="181"/>
      <c r="O66" s="181"/>
      <c r="P66" s="170"/>
      <c r="Q66" s="180"/>
      <c r="U66" s="20"/>
    </row>
    <row r="67" spans="1:23" ht="25.5" customHeight="1" x14ac:dyDescent="0.25">
      <c r="A67" s="99"/>
      <c r="B67" s="100"/>
      <c r="C67" s="101">
        <v>43</v>
      </c>
      <c r="D67" s="250" t="s">
        <v>30</v>
      </c>
      <c r="E67" s="250"/>
      <c r="F67" s="251">
        <v>188870.5</v>
      </c>
      <c r="G67" s="252"/>
      <c r="H67" s="253">
        <v>310700</v>
      </c>
      <c r="I67" s="253"/>
      <c r="J67" s="251">
        <v>367300</v>
      </c>
      <c r="K67" s="252"/>
      <c r="L67" s="140">
        <f t="shared" si="29"/>
        <v>-21236</v>
      </c>
      <c r="M67" s="102">
        <v>346064</v>
      </c>
      <c r="N67" s="253"/>
      <c r="O67" s="253"/>
      <c r="P67" s="251"/>
      <c r="Q67" s="302"/>
      <c r="U67" s="20"/>
    </row>
    <row r="68" spans="1:23" ht="43.5" customHeight="1" x14ac:dyDescent="0.25">
      <c r="A68" s="8"/>
      <c r="B68" s="3">
        <v>65</v>
      </c>
      <c r="C68" s="5"/>
      <c r="D68" s="195" t="s">
        <v>31</v>
      </c>
      <c r="E68" s="195"/>
      <c r="F68" s="176">
        <v>263757.90999999997</v>
      </c>
      <c r="G68" s="177"/>
      <c r="H68" s="196">
        <v>332700</v>
      </c>
      <c r="I68" s="196"/>
      <c r="J68" s="176">
        <v>550000</v>
      </c>
      <c r="K68" s="177"/>
      <c r="L68" s="136">
        <f t="shared" si="29"/>
        <v>0</v>
      </c>
      <c r="M68" s="66">
        <v>550000</v>
      </c>
      <c r="N68" s="196">
        <v>500000</v>
      </c>
      <c r="O68" s="196"/>
      <c r="P68" s="176">
        <v>500000</v>
      </c>
      <c r="Q68" s="178"/>
      <c r="U68" s="20"/>
    </row>
    <row r="69" spans="1:23" ht="18" customHeight="1" x14ac:dyDescent="0.25">
      <c r="A69" s="94"/>
      <c r="B69" s="95"/>
      <c r="C69" s="96">
        <v>11</v>
      </c>
      <c r="D69" s="179" t="s">
        <v>25</v>
      </c>
      <c r="E69" s="179"/>
      <c r="F69" s="170">
        <v>25716.23</v>
      </c>
      <c r="G69" s="171"/>
      <c r="H69" s="181">
        <v>50000</v>
      </c>
      <c r="I69" s="181"/>
      <c r="J69" s="170">
        <v>100000</v>
      </c>
      <c r="K69" s="171"/>
      <c r="L69" s="140">
        <f t="shared" si="29"/>
        <v>0</v>
      </c>
      <c r="M69" s="98">
        <v>100000</v>
      </c>
      <c r="N69" s="181"/>
      <c r="O69" s="181"/>
      <c r="P69" s="170"/>
      <c r="Q69" s="180"/>
      <c r="U69" s="20"/>
    </row>
    <row r="70" spans="1:23" ht="24" customHeight="1" x14ac:dyDescent="0.25">
      <c r="A70" s="99"/>
      <c r="B70" s="100"/>
      <c r="C70" s="101">
        <v>43</v>
      </c>
      <c r="D70" s="250" t="s">
        <v>30</v>
      </c>
      <c r="E70" s="250"/>
      <c r="F70" s="251">
        <v>238041.68</v>
      </c>
      <c r="G70" s="252"/>
      <c r="H70" s="253">
        <v>282700</v>
      </c>
      <c r="I70" s="253"/>
      <c r="J70" s="251">
        <v>450000</v>
      </c>
      <c r="K70" s="252"/>
      <c r="L70" s="140">
        <f t="shared" si="29"/>
        <v>0</v>
      </c>
      <c r="M70" s="102">
        <v>450000</v>
      </c>
      <c r="N70" s="253"/>
      <c r="O70" s="253"/>
      <c r="P70" s="251"/>
      <c r="Q70" s="302"/>
      <c r="U70" s="20"/>
    </row>
    <row r="71" spans="1:23" ht="57.75" customHeight="1" x14ac:dyDescent="0.25">
      <c r="A71" s="8"/>
      <c r="B71" s="3">
        <v>66</v>
      </c>
      <c r="C71" s="5"/>
      <c r="D71" s="195" t="s">
        <v>32</v>
      </c>
      <c r="E71" s="195"/>
      <c r="F71" s="176">
        <v>16712.599999999999</v>
      </c>
      <c r="G71" s="177"/>
      <c r="H71" s="196">
        <v>60000</v>
      </c>
      <c r="I71" s="196"/>
      <c r="J71" s="176">
        <v>27036</v>
      </c>
      <c r="K71" s="177"/>
      <c r="L71" s="136">
        <f t="shared" si="29"/>
        <v>0</v>
      </c>
      <c r="M71" s="66">
        <v>27036</v>
      </c>
      <c r="N71" s="196">
        <v>30000</v>
      </c>
      <c r="O71" s="196"/>
      <c r="P71" s="176">
        <v>30000</v>
      </c>
      <c r="Q71" s="178"/>
      <c r="U71" s="20"/>
    </row>
    <row r="72" spans="1:23" ht="17.25" customHeight="1" x14ac:dyDescent="0.25">
      <c r="A72" s="99"/>
      <c r="B72" s="100"/>
      <c r="C72" s="101">
        <v>31</v>
      </c>
      <c r="D72" s="169" t="s">
        <v>33</v>
      </c>
      <c r="E72" s="169"/>
      <c r="F72" s="251">
        <v>15385.37</v>
      </c>
      <c r="G72" s="252"/>
      <c r="H72" s="253">
        <v>50000</v>
      </c>
      <c r="I72" s="253"/>
      <c r="J72" s="251">
        <v>17036</v>
      </c>
      <c r="K72" s="252"/>
      <c r="L72" s="140">
        <f t="shared" si="29"/>
        <v>0</v>
      </c>
      <c r="M72" s="102">
        <v>17036</v>
      </c>
      <c r="N72" s="253"/>
      <c r="O72" s="253"/>
      <c r="P72" s="251"/>
      <c r="Q72" s="302"/>
      <c r="U72" s="20"/>
    </row>
    <row r="73" spans="1:23" x14ac:dyDescent="0.25">
      <c r="A73" s="94"/>
      <c r="B73" s="95"/>
      <c r="C73" s="96">
        <v>61</v>
      </c>
      <c r="D73" s="179" t="s">
        <v>34</v>
      </c>
      <c r="E73" s="179"/>
      <c r="F73" s="170">
        <v>1327.23</v>
      </c>
      <c r="G73" s="171"/>
      <c r="H73" s="181">
        <v>10000</v>
      </c>
      <c r="I73" s="181"/>
      <c r="J73" s="170">
        <v>10000</v>
      </c>
      <c r="K73" s="171"/>
      <c r="L73" s="140">
        <f t="shared" si="29"/>
        <v>0</v>
      </c>
      <c r="M73" s="98">
        <v>10000</v>
      </c>
      <c r="N73" s="181"/>
      <c r="O73" s="181"/>
      <c r="P73" s="170"/>
      <c r="Q73" s="180"/>
      <c r="U73" s="20"/>
    </row>
    <row r="74" spans="1:23" ht="31.5" customHeight="1" x14ac:dyDescent="0.25">
      <c r="A74" s="7"/>
      <c r="B74">
        <v>68</v>
      </c>
      <c r="C74" s="4"/>
      <c r="D74" s="215" t="s">
        <v>35</v>
      </c>
      <c r="E74" s="215"/>
      <c r="F74" s="207">
        <v>2544.64</v>
      </c>
      <c r="G74" s="208"/>
      <c r="H74" s="212">
        <v>10000</v>
      </c>
      <c r="I74" s="212"/>
      <c r="J74" s="207">
        <v>10000</v>
      </c>
      <c r="K74" s="208"/>
      <c r="L74" s="136">
        <f t="shared" si="29"/>
        <v>-9000</v>
      </c>
      <c r="M74" s="68">
        <v>1000</v>
      </c>
      <c r="N74" s="212">
        <v>10000</v>
      </c>
      <c r="O74" s="212"/>
      <c r="P74" s="207">
        <v>10000</v>
      </c>
      <c r="Q74" s="301"/>
      <c r="U74" s="20"/>
    </row>
    <row r="75" spans="1:23" ht="18.75" customHeight="1" x14ac:dyDescent="0.25">
      <c r="A75" s="94"/>
      <c r="B75" s="95"/>
      <c r="C75" s="96">
        <v>11</v>
      </c>
      <c r="D75" s="179" t="s">
        <v>25</v>
      </c>
      <c r="E75" s="179"/>
      <c r="F75" s="170">
        <v>2544.64</v>
      </c>
      <c r="G75" s="171"/>
      <c r="H75" s="181">
        <v>10000</v>
      </c>
      <c r="I75" s="181"/>
      <c r="J75" s="170">
        <v>10000</v>
      </c>
      <c r="K75" s="171"/>
      <c r="L75" s="140">
        <f t="shared" si="29"/>
        <v>-9000</v>
      </c>
      <c r="M75" s="98">
        <v>1000</v>
      </c>
      <c r="N75" s="181"/>
      <c r="O75" s="181"/>
      <c r="P75" s="170"/>
      <c r="Q75" s="180"/>
      <c r="U75" s="20"/>
    </row>
    <row r="76" spans="1:23" ht="26.25" customHeight="1" x14ac:dyDescent="0.25">
      <c r="A76" s="11">
        <v>7</v>
      </c>
      <c r="B76" s="12"/>
      <c r="C76" s="13"/>
      <c r="D76" s="242" t="s">
        <v>36</v>
      </c>
      <c r="E76" s="242"/>
      <c r="F76" s="243">
        <f>F77</f>
        <v>4399.76</v>
      </c>
      <c r="G76" s="244"/>
      <c r="H76" s="243">
        <f t="shared" ref="H76" si="30">H77</f>
        <v>15000</v>
      </c>
      <c r="I76" s="244"/>
      <c r="J76" s="243">
        <f t="shared" ref="J76" si="31">J77</f>
        <v>20000</v>
      </c>
      <c r="K76" s="244"/>
      <c r="L76" s="138">
        <f>L77</f>
        <v>-14000</v>
      </c>
      <c r="M76" s="69">
        <f>M77</f>
        <v>6000</v>
      </c>
      <c r="N76" s="245">
        <f t="shared" ref="N76" si="32">N77</f>
        <v>10000</v>
      </c>
      <c r="O76" s="244"/>
      <c r="P76" s="243">
        <f t="shared" ref="P76" si="33">P77</f>
        <v>10000</v>
      </c>
      <c r="Q76" s="300"/>
      <c r="U76" s="20"/>
    </row>
    <row r="77" spans="1:23" ht="26.25" customHeight="1" x14ac:dyDescent="0.25">
      <c r="A77" s="8"/>
      <c r="B77" s="3">
        <v>71</v>
      </c>
      <c r="C77" s="5"/>
      <c r="D77" s="195" t="s">
        <v>37</v>
      </c>
      <c r="E77" s="195"/>
      <c r="F77" s="176">
        <v>4399.76</v>
      </c>
      <c r="G77" s="177"/>
      <c r="H77" s="196">
        <v>15000</v>
      </c>
      <c r="I77" s="196"/>
      <c r="J77" s="176">
        <v>20000</v>
      </c>
      <c r="K77" s="177"/>
      <c r="L77" s="136">
        <f t="shared" si="29"/>
        <v>-14000</v>
      </c>
      <c r="M77" s="66">
        <v>6000</v>
      </c>
      <c r="N77" s="196">
        <v>10000</v>
      </c>
      <c r="O77" s="196"/>
      <c r="P77" s="176">
        <v>10000</v>
      </c>
      <c r="Q77" s="178"/>
      <c r="U77" s="20"/>
    </row>
    <row r="78" spans="1:23" ht="26.25" customHeight="1" thickBot="1" x14ac:dyDescent="0.3">
      <c r="A78" s="103"/>
      <c r="B78" s="104"/>
      <c r="C78" s="105">
        <v>71</v>
      </c>
      <c r="D78" s="311" t="s">
        <v>38</v>
      </c>
      <c r="E78" s="311"/>
      <c r="F78" s="290">
        <v>4399.76</v>
      </c>
      <c r="G78" s="291"/>
      <c r="H78" s="292">
        <v>15000</v>
      </c>
      <c r="I78" s="292"/>
      <c r="J78" s="290">
        <v>20000</v>
      </c>
      <c r="K78" s="291"/>
      <c r="L78" s="140">
        <f t="shared" si="29"/>
        <v>-14000</v>
      </c>
      <c r="M78" s="106">
        <v>6000</v>
      </c>
      <c r="N78" s="292"/>
      <c r="O78" s="292"/>
      <c r="P78" s="290"/>
      <c r="Q78" s="293"/>
      <c r="S78" s="21"/>
      <c r="T78" s="21"/>
      <c r="U78" s="20"/>
    </row>
    <row r="79" spans="1:23" ht="15.75" thickBot="1" x14ac:dyDescent="0.3">
      <c r="A79" s="371" t="s">
        <v>334</v>
      </c>
      <c r="B79" s="372"/>
      <c r="C79" s="372"/>
      <c r="D79" s="372"/>
      <c r="E79" s="372"/>
      <c r="F79" s="294">
        <f>F59+F76</f>
        <v>1328556.24</v>
      </c>
      <c r="G79" s="295"/>
      <c r="H79" s="294">
        <f>H59+H76</f>
        <v>2222535</v>
      </c>
      <c r="I79" s="295"/>
      <c r="J79" s="296">
        <f>J59+J76</f>
        <v>6223400</v>
      </c>
      <c r="K79" s="297"/>
      <c r="L79" s="142">
        <f>L59+L76</f>
        <v>-3376473.5300000003</v>
      </c>
      <c r="M79" s="47">
        <f>M59+M76</f>
        <v>2846926.4699999997</v>
      </c>
      <c r="N79" s="294">
        <f>N59+N76</f>
        <v>3677900</v>
      </c>
      <c r="O79" s="295"/>
      <c r="P79" s="298">
        <f>P59+P76</f>
        <v>3427400</v>
      </c>
      <c r="Q79" s="299"/>
      <c r="U79" s="20"/>
    </row>
    <row r="80" spans="1:23" x14ac:dyDescent="0.25">
      <c r="D80" s="201"/>
      <c r="E80" s="201"/>
      <c r="F80" s="278"/>
      <c r="G80" s="278"/>
      <c r="H80" s="278"/>
      <c r="I80" s="278"/>
      <c r="J80" s="278"/>
      <c r="K80" s="278"/>
      <c r="L80" s="22"/>
      <c r="M80" s="23"/>
      <c r="N80" s="278"/>
      <c r="O80" s="278"/>
      <c r="P80" s="278"/>
      <c r="Q80" s="278"/>
      <c r="U80" s="2"/>
    </row>
    <row r="81" spans="1:27" x14ac:dyDescent="0.25">
      <c r="D81" s="24"/>
      <c r="E81" s="24"/>
      <c r="F81" s="23"/>
      <c r="G81" s="23"/>
      <c r="H81" s="23"/>
      <c r="I81" s="23"/>
      <c r="J81" s="22"/>
      <c r="K81" s="22"/>
      <c r="L81" s="22"/>
      <c r="M81" s="22"/>
      <c r="N81" s="23"/>
      <c r="O81" s="23"/>
      <c r="P81" s="23"/>
      <c r="Q81" s="23"/>
      <c r="U81" s="2"/>
    </row>
    <row r="82" spans="1:27" x14ac:dyDescent="0.25">
      <c r="D82" s="24"/>
      <c r="E82" s="24"/>
      <c r="F82" s="23"/>
      <c r="G82" s="23"/>
      <c r="H82" s="23"/>
      <c r="I82" s="23"/>
      <c r="J82" s="22"/>
      <c r="K82" s="22"/>
      <c r="L82" s="22"/>
      <c r="M82" s="22"/>
      <c r="N82" s="23"/>
      <c r="O82" s="23"/>
      <c r="P82" s="23"/>
      <c r="Q82" s="23"/>
      <c r="U82" s="2"/>
    </row>
    <row r="83" spans="1:27" x14ac:dyDescent="0.25">
      <c r="D83" s="24"/>
      <c r="E83" s="24"/>
      <c r="F83" s="23"/>
      <c r="G83" s="23"/>
      <c r="H83" s="23"/>
      <c r="I83" s="23"/>
      <c r="J83" s="22"/>
      <c r="K83" s="22"/>
      <c r="L83" s="22"/>
      <c r="M83" s="22"/>
      <c r="N83" s="23"/>
      <c r="O83" s="23"/>
      <c r="P83" s="23"/>
      <c r="Q83" s="23"/>
      <c r="U83" s="2"/>
    </row>
    <row r="84" spans="1:27" x14ac:dyDescent="0.25">
      <c r="D84" s="24"/>
      <c r="E84" s="24"/>
      <c r="F84" s="23"/>
      <c r="G84" s="23"/>
      <c r="H84" s="23"/>
      <c r="I84" s="23"/>
      <c r="J84" s="22"/>
      <c r="K84" s="22"/>
      <c r="L84" s="22"/>
      <c r="M84" s="22"/>
      <c r="N84" s="23"/>
      <c r="O84" s="23"/>
      <c r="P84" s="23"/>
      <c r="Q84" s="23"/>
      <c r="U84" s="2"/>
    </row>
    <row r="85" spans="1:27" x14ac:dyDescent="0.25">
      <c r="D85" s="24"/>
      <c r="E85" s="24"/>
      <c r="F85" s="23"/>
      <c r="G85" s="23"/>
      <c r="H85" s="23"/>
      <c r="I85" s="23"/>
      <c r="J85" s="22"/>
      <c r="K85" s="22"/>
      <c r="L85" s="22"/>
      <c r="M85" s="22"/>
      <c r="N85" s="23"/>
      <c r="O85" s="23"/>
      <c r="P85" s="23"/>
      <c r="Q85" s="23"/>
      <c r="U85" s="2"/>
    </row>
    <row r="86" spans="1:27" x14ac:dyDescent="0.25">
      <c r="D86" s="24"/>
      <c r="E86" s="24"/>
      <c r="F86" s="23"/>
      <c r="G86" s="23"/>
      <c r="H86" s="23"/>
      <c r="I86" s="23"/>
      <c r="J86" s="22"/>
      <c r="K86" s="22"/>
      <c r="L86" s="22"/>
      <c r="M86" s="22"/>
      <c r="N86" s="23"/>
      <c r="O86" s="23"/>
      <c r="P86" s="23"/>
      <c r="Q86" s="23"/>
      <c r="U86" s="2"/>
    </row>
    <row r="87" spans="1:27" ht="26.25" customHeight="1" x14ac:dyDescent="0.25">
      <c r="A87" s="308" t="s">
        <v>6</v>
      </c>
      <c r="B87" s="308"/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</row>
    <row r="88" spans="1:27" ht="15.75" thickBo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27" ht="33.75" customHeight="1" thickBot="1" x14ac:dyDescent="0.3">
      <c r="A89" s="90" t="s">
        <v>19</v>
      </c>
      <c r="B89" s="91" t="s">
        <v>20</v>
      </c>
      <c r="C89" s="92" t="s">
        <v>21</v>
      </c>
      <c r="D89" s="281" t="s">
        <v>22</v>
      </c>
      <c r="E89" s="281"/>
      <c r="F89" s="279" t="s">
        <v>400</v>
      </c>
      <c r="G89" s="280"/>
      <c r="H89" s="281" t="s">
        <v>401</v>
      </c>
      <c r="I89" s="281"/>
      <c r="J89" s="282" t="s">
        <v>402</v>
      </c>
      <c r="K89" s="283"/>
      <c r="L89" s="93" t="s">
        <v>387</v>
      </c>
      <c r="M89" s="92" t="s">
        <v>403</v>
      </c>
      <c r="N89" s="284" t="s">
        <v>2</v>
      </c>
      <c r="O89" s="284"/>
      <c r="P89" s="282" t="s">
        <v>50</v>
      </c>
      <c r="Q89" s="285"/>
    </row>
    <row r="90" spans="1:27" x14ac:dyDescent="0.25">
      <c r="A90" s="11">
        <v>3</v>
      </c>
      <c r="B90" s="12"/>
      <c r="C90" s="13"/>
      <c r="D90" s="307" t="s">
        <v>39</v>
      </c>
      <c r="E90" s="307"/>
      <c r="F90" s="243">
        <f>F91+F95+F103+F107+F112+F115</f>
        <v>1005856.3500000001</v>
      </c>
      <c r="G90" s="244"/>
      <c r="H90" s="243">
        <f t="shared" ref="H90" si="34">H91+H95+H103+H107+H112+H115</f>
        <v>1785110</v>
      </c>
      <c r="I90" s="244"/>
      <c r="J90" s="286">
        <f>J91+J95+J103+J107+J110+J112+J115</f>
        <v>2310100</v>
      </c>
      <c r="K90" s="287"/>
      <c r="L90" s="139">
        <f>L91+L95+L103+L107+L112+L115</f>
        <v>-160100</v>
      </c>
      <c r="M90" s="65">
        <f>M91+M95+M103+M107+M110+M112+M115</f>
        <v>2185000</v>
      </c>
      <c r="N90" s="245">
        <f>N91+N95+N103+N107+N110+N112+N115</f>
        <v>1752600</v>
      </c>
      <c r="O90" s="244"/>
      <c r="P90" s="288">
        <f>P91+P95+P103+P107+P110+P112+P115</f>
        <v>1732100</v>
      </c>
      <c r="Q90" s="289"/>
    </row>
    <row r="91" spans="1:27" x14ac:dyDescent="0.25">
      <c r="A91" s="8"/>
      <c r="B91" s="3">
        <v>31</v>
      </c>
      <c r="C91" s="5"/>
      <c r="D91" s="262" t="s">
        <v>40</v>
      </c>
      <c r="E91" s="262"/>
      <c r="F91" s="176">
        <v>303561.77</v>
      </c>
      <c r="G91" s="177"/>
      <c r="H91" s="196">
        <v>368450</v>
      </c>
      <c r="I91" s="196"/>
      <c r="J91" s="176">
        <f>J249+J662+J614</f>
        <v>382200</v>
      </c>
      <c r="K91" s="177"/>
      <c r="L91" s="45">
        <f>M91-J91</f>
        <v>53800</v>
      </c>
      <c r="M91" s="66">
        <f>M249+M614+M662</f>
        <v>436000</v>
      </c>
      <c r="N91" s="196">
        <f>N249+N662+N614</f>
        <v>382200</v>
      </c>
      <c r="O91" s="177"/>
      <c r="P91" s="176">
        <f>P249+P662+P614</f>
        <v>382200</v>
      </c>
      <c r="Q91" s="178"/>
      <c r="S91" s="2"/>
      <c r="T91" s="2"/>
      <c r="U91" s="2"/>
      <c r="V91" s="2"/>
      <c r="W91" s="2"/>
      <c r="X91" s="2"/>
      <c r="Y91" s="2"/>
      <c r="Z91" s="2"/>
    </row>
    <row r="92" spans="1:27" x14ac:dyDescent="0.25">
      <c r="A92" s="94"/>
      <c r="B92" s="95"/>
      <c r="C92" s="96">
        <v>11</v>
      </c>
      <c r="D92" s="179" t="s">
        <v>25</v>
      </c>
      <c r="E92" s="179"/>
      <c r="F92" s="170">
        <v>303561.77</v>
      </c>
      <c r="G92" s="171"/>
      <c r="H92" s="181">
        <v>348450</v>
      </c>
      <c r="I92" s="181"/>
      <c r="J92" s="170">
        <v>382200</v>
      </c>
      <c r="K92" s="171"/>
      <c r="L92" s="97">
        <f>M92-J92</f>
        <v>27800</v>
      </c>
      <c r="M92" s="98">
        <v>410000</v>
      </c>
      <c r="N92" s="181"/>
      <c r="O92" s="181"/>
      <c r="P92" s="170"/>
      <c r="Q92" s="180"/>
    </row>
    <row r="93" spans="1:27" x14ac:dyDescent="0.25">
      <c r="A93" s="94"/>
      <c r="B93" s="95"/>
      <c r="C93" s="96">
        <v>31</v>
      </c>
      <c r="D93" s="375" t="s">
        <v>33</v>
      </c>
      <c r="E93" s="376"/>
      <c r="F93" s="170">
        <v>0</v>
      </c>
      <c r="G93" s="171"/>
      <c r="H93" s="170">
        <v>20000</v>
      </c>
      <c r="I93" s="171"/>
      <c r="J93" s="170">
        <v>0</v>
      </c>
      <c r="K93" s="171"/>
      <c r="L93" s="97">
        <f>M93-J93</f>
        <v>0</v>
      </c>
      <c r="M93" s="98">
        <v>0</v>
      </c>
      <c r="N93" s="170"/>
      <c r="O93" s="171"/>
      <c r="P93" s="170"/>
      <c r="Q93" s="180"/>
      <c r="T93" s="2"/>
    </row>
    <row r="94" spans="1:27" x14ac:dyDescent="0.25">
      <c r="A94" s="94"/>
      <c r="B94" s="95"/>
      <c r="C94" s="101">
        <v>52</v>
      </c>
      <c r="D94" s="169" t="s">
        <v>27</v>
      </c>
      <c r="E94" s="169"/>
      <c r="F94" s="170"/>
      <c r="G94" s="171"/>
      <c r="H94" s="170"/>
      <c r="I94" s="171"/>
      <c r="J94" s="170"/>
      <c r="K94" s="171"/>
      <c r="L94" s="97"/>
      <c r="M94" s="98">
        <v>26000</v>
      </c>
      <c r="N94" s="97"/>
      <c r="O94" s="151"/>
      <c r="P94" s="150"/>
      <c r="Q94" s="162"/>
    </row>
    <row r="95" spans="1:27" x14ac:dyDescent="0.25">
      <c r="A95" s="8"/>
      <c r="B95" s="3">
        <v>32</v>
      </c>
      <c r="C95" s="5"/>
      <c r="D95" s="195" t="s">
        <v>41</v>
      </c>
      <c r="E95" s="195"/>
      <c r="F95" s="176">
        <v>437607.4</v>
      </c>
      <c r="G95" s="177"/>
      <c r="H95" s="196">
        <v>1029060</v>
      </c>
      <c r="I95" s="196"/>
      <c r="J95" s="309">
        <f>J234+J238+J250+J254+J258+J266+J274+J289+J293+J304+J312+J320+J325+J335+J344+J350+J359+J368+J381+J387+J396+J422+J428+J434+J438+J444+J453+J461+J468+J492+J520+J541+J568+J573+J583+J615+J620+J626+J663+J668+J688+J697</f>
        <v>1434100</v>
      </c>
      <c r="K95" s="310"/>
      <c r="L95" s="136">
        <f>M95-J95</f>
        <v>-272100</v>
      </c>
      <c r="M95" s="66">
        <f>M234+M238+M250+M254+M258+M266+M274+M289+M293+M304+M312+M320+M325+M335+M344+M350+M359+M368+M381+M387+M396+M422+M428+M434+M438+M444+M453+M461+M468+M492+M520+M541+M568+M573+M583+M615+M620+M626+M663+M668+M688+M697</f>
        <v>1162000</v>
      </c>
      <c r="N95" s="196">
        <f>N234+N238+N250+N254+N258+N266+N274+N289+N293+N304+N312+N320+N325+N335+N344+N350+N359+N368+N381+N387+N396+N422+N428+N434+N438+N444+N453+N461+N468+N492+N520+N541+N568+N573+N583+N615+N620+N626+N663+N668+N688+N697</f>
        <v>969500</v>
      </c>
      <c r="O95" s="177"/>
      <c r="P95" s="196">
        <f>P234+P238+P250+P254+P258+P266+P274+P289+P293+P304+P312+P320+P325+P335+P344+P350+P359+P368+P381+P387+P396+P422+P428+P434+P438+P444+P453+P461+P468+P492+P520+P541+P568+P573+P583+P615+P620+P626+P663+P668+P688+P697</f>
        <v>949500</v>
      </c>
      <c r="Q95" s="177"/>
      <c r="U95" s="2"/>
      <c r="Y95" s="2"/>
      <c r="AA95" s="2"/>
    </row>
    <row r="96" spans="1:27" x14ac:dyDescent="0.25">
      <c r="A96" s="94"/>
      <c r="B96" s="95"/>
      <c r="C96" s="96">
        <v>11</v>
      </c>
      <c r="D96" s="179" t="s">
        <v>25</v>
      </c>
      <c r="E96" s="179"/>
      <c r="F96" s="170">
        <v>155114.54</v>
      </c>
      <c r="G96" s="171"/>
      <c r="H96" s="181">
        <v>226860</v>
      </c>
      <c r="I96" s="181"/>
      <c r="J96" s="170">
        <v>217164</v>
      </c>
      <c r="K96" s="171"/>
      <c r="L96" s="97">
        <f t="shared" ref="L96:L102" si="35">M96-J96</f>
        <v>97536</v>
      </c>
      <c r="M96" s="98">
        <v>314700</v>
      </c>
      <c r="N96" s="181"/>
      <c r="O96" s="181"/>
      <c r="P96" s="170"/>
      <c r="Q96" s="180"/>
      <c r="S96" s="2"/>
      <c r="U96" s="2"/>
      <c r="Y96" s="20"/>
      <c r="AA96" s="2"/>
    </row>
    <row r="97" spans="1:27" x14ac:dyDescent="0.25">
      <c r="A97" s="94"/>
      <c r="B97" s="95"/>
      <c r="C97" s="96">
        <v>31</v>
      </c>
      <c r="D97" s="375" t="s">
        <v>33</v>
      </c>
      <c r="E97" s="376"/>
      <c r="F97" s="170">
        <v>15385.37</v>
      </c>
      <c r="G97" s="171"/>
      <c r="H97" s="170">
        <v>28300</v>
      </c>
      <c r="I97" s="171"/>
      <c r="J97" s="170">
        <v>16336</v>
      </c>
      <c r="K97" s="171"/>
      <c r="L97" s="97">
        <f t="shared" si="35"/>
        <v>700</v>
      </c>
      <c r="M97" s="98">
        <v>17036</v>
      </c>
      <c r="N97" s="181"/>
      <c r="O97" s="171"/>
      <c r="P97" s="170"/>
      <c r="Q97" s="180"/>
      <c r="U97" s="2"/>
      <c r="Y97" s="20"/>
      <c r="AA97" s="2"/>
    </row>
    <row r="98" spans="1:27" ht="23.25" customHeight="1" x14ac:dyDescent="0.25">
      <c r="A98" s="94"/>
      <c r="B98" s="95"/>
      <c r="C98" s="96">
        <v>43</v>
      </c>
      <c r="D98" s="172" t="s">
        <v>30</v>
      </c>
      <c r="E98" s="173"/>
      <c r="F98" s="170">
        <v>233131.57</v>
      </c>
      <c r="G98" s="171"/>
      <c r="H98" s="170">
        <v>468400</v>
      </c>
      <c r="I98" s="171"/>
      <c r="J98" s="170">
        <v>459000</v>
      </c>
      <c r="K98" s="171"/>
      <c r="L98" s="97">
        <f t="shared" si="35"/>
        <v>221264</v>
      </c>
      <c r="M98" s="98">
        <v>680264</v>
      </c>
      <c r="N98" s="181"/>
      <c r="O98" s="171"/>
      <c r="P98" s="170"/>
      <c r="Q98" s="180"/>
      <c r="U98" s="2"/>
      <c r="Y98" s="20"/>
      <c r="AA98" s="2"/>
    </row>
    <row r="99" spans="1:27" x14ac:dyDescent="0.25">
      <c r="A99" s="99"/>
      <c r="B99" s="100"/>
      <c r="C99" s="101">
        <v>52</v>
      </c>
      <c r="D99" s="169" t="s">
        <v>27</v>
      </c>
      <c r="E99" s="169"/>
      <c r="F99" s="251">
        <v>33975.919999999998</v>
      </c>
      <c r="G99" s="252"/>
      <c r="H99" s="253">
        <v>320000</v>
      </c>
      <c r="I99" s="253"/>
      <c r="J99" s="251">
        <v>306600</v>
      </c>
      <c r="K99" s="252"/>
      <c r="L99" s="97">
        <f t="shared" si="35"/>
        <v>-156600</v>
      </c>
      <c r="M99" s="102">
        <v>150000</v>
      </c>
      <c r="N99" s="253"/>
      <c r="O99" s="253"/>
      <c r="P99" s="251"/>
      <c r="Q99" s="302"/>
      <c r="U99" s="2"/>
      <c r="Y99" s="20"/>
      <c r="AA99" s="2"/>
    </row>
    <row r="100" spans="1:27" x14ac:dyDescent="0.25">
      <c r="A100" s="94"/>
      <c r="B100" s="95"/>
      <c r="C100" s="96">
        <v>55</v>
      </c>
      <c r="D100" s="179" t="s">
        <v>28</v>
      </c>
      <c r="E100" s="179"/>
      <c r="F100" s="170">
        <v>0</v>
      </c>
      <c r="G100" s="171"/>
      <c r="H100" s="181">
        <v>0</v>
      </c>
      <c r="I100" s="181"/>
      <c r="J100" s="170">
        <v>430000</v>
      </c>
      <c r="K100" s="171"/>
      <c r="L100" s="97">
        <f t="shared" si="35"/>
        <v>-430000</v>
      </c>
      <c r="M100" s="98">
        <v>0</v>
      </c>
      <c r="N100" s="181"/>
      <c r="O100" s="181"/>
      <c r="P100" s="170"/>
      <c r="Q100" s="180"/>
      <c r="U100" s="2"/>
      <c r="Y100" s="20"/>
      <c r="AA100" s="2"/>
    </row>
    <row r="101" spans="1:27" x14ac:dyDescent="0.25">
      <c r="A101" s="94"/>
      <c r="B101" s="95"/>
      <c r="C101" s="96">
        <v>61</v>
      </c>
      <c r="D101" s="179" t="s">
        <v>34</v>
      </c>
      <c r="E101" s="179"/>
      <c r="F101" s="170">
        <v>0</v>
      </c>
      <c r="G101" s="171"/>
      <c r="H101" s="170">
        <v>0</v>
      </c>
      <c r="I101" s="171"/>
      <c r="J101" s="170">
        <v>0</v>
      </c>
      <c r="K101" s="171"/>
      <c r="L101" s="97">
        <f t="shared" si="35"/>
        <v>0</v>
      </c>
      <c r="M101" s="98">
        <v>0</v>
      </c>
      <c r="N101" s="181"/>
      <c r="O101" s="171"/>
      <c r="P101" s="170"/>
      <c r="Q101" s="180"/>
      <c r="U101" s="2"/>
      <c r="Y101" s="20"/>
      <c r="AA101" s="2"/>
    </row>
    <row r="102" spans="1:27" ht="24.75" customHeight="1" x14ac:dyDescent="0.25">
      <c r="A102" s="107"/>
      <c r="B102" s="108"/>
      <c r="C102" s="96">
        <v>71</v>
      </c>
      <c r="D102" s="186" t="s">
        <v>38</v>
      </c>
      <c r="E102" s="173"/>
      <c r="F102" s="377">
        <v>0</v>
      </c>
      <c r="G102" s="378"/>
      <c r="H102" s="377">
        <v>0</v>
      </c>
      <c r="I102" s="378"/>
      <c r="J102" s="170">
        <v>0</v>
      </c>
      <c r="K102" s="171"/>
      <c r="L102" s="97">
        <f t="shared" si="35"/>
        <v>0</v>
      </c>
      <c r="M102" s="98">
        <v>0</v>
      </c>
      <c r="N102" s="379"/>
      <c r="O102" s="378"/>
      <c r="P102" s="377"/>
      <c r="Q102" s="380"/>
      <c r="U102" s="2"/>
      <c r="Y102" s="20"/>
      <c r="AA102" s="2"/>
    </row>
    <row r="103" spans="1:27" x14ac:dyDescent="0.25">
      <c r="A103" s="8"/>
      <c r="B103" s="133">
        <v>34</v>
      </c>
      <c r="C103" s="4"/>
      <c r="D103" s="201" t="s">
        <v>42</v>
      </c>
      <c r="E103" s="201"/>
      <c r="F103" s="207">
        <v>12116.41</v>
      </c>
      <c r="G103" s="208"/>
      <c r="H103" s="212">
        <v>11900</v>
      </c>
      <c r="I103" s="212"/>
      <c r="J103" s="207">
        <f>J262+J374+J621+J669</f>
        <v>13200</v>
      </c>
      <c r="K103" s="208"/>
      <c r="L103" s="136">
        <f>M103-J103</f>
        <v>0</v>
      </c>
      <c r="M103" s="68">
        <f>M262+M374+M621+M669</f>
        <v>13200</v>
      </c>
      <c r="N103" s="212">
        <f>N262+N374+N621+N669</f>
        <v>13200</v>
      </c>
      <c r="O103" s="208"/>
      <c r="P103" s="207">
        <f>P262+P374+P621+P669</f>
        <v>12700</v>
      </c>
      <c r="Q103" s="301"/>
      <c r="S103" s="2"/>
      <c r="T103" s="2"/>
      <c r="U103" s="2"/>
      <c r="Y103" s="2"/>
      <c r="AA103" s="2"/>
    </row>
    <row r="104" spans="1:27" x14ac:dyDescent="0.25">
      <c r="A104" s="94"/>
      <c r="B104" s="95"/>
      <c r="C104" s="96">
        <v>11</v>
      </c>
      <c r="D104" s="179" t="s">
        <v>25</v>
      </c>
      <c r="E104" s="179"/>
      <c r="F104" s="170">
        <v>7547.15</v>
      </c>
      <c r="G104" s="171"/>
      <c r="H104" s="181">
        <v>11200</v>
      </c>
      <c r="I104" s="181"/>
      <c r="J104" s="170">
        <v>9000</v>
      </c>
      <c r="K104" s="171"/>
      <c r="L104" s="97">
        <f t="shared" ref="L104:L106" si="36">M104-J104</f>
        <v>700</v>
      </c>
      <c r="M104" s="98">
        <v>9700</v>
      </c>
      <c r="N104" s="181"/>
      <c r="O104" s="181"/>
      <c r="P104" s="170"/>
      <c r="Q104" s="180"/>
      <c r="AA104" s="2"/>
    </row>
    <row r="105" spans="1:27" x14ac:dyDescent="0.25">
      <c r="A105" s="94"/>
      <c r="B105" s="95"/>
      <c r="C105" s="96">
        <v>31</v>
      </c>
      <c r="D105" s="375" t="s">
        <v>33</v>
      </c>
      <c r="E105" s="376"/>
      <c r="F105" s="170">
        <v>0</v>
      </c>
      <c r="G105" s="171"/>
      <c r="H105" s="170">
        <v>700</v>
      </c>
      <c r="I105" s="171"/>
      <c r="J105" s="170">
        <v>700</v>
      </c>
      <c r="K105" s="171"/>
      <c r="L105" s="97">
        <f t="shared" si="36"/>
        <v>-700</v>
      </c>
      <c r="M105" s="98">
        <v>0</v>
      </c>
      <c r="N105" s="170"/>
      <c r="O105" s="171"/>
      <c r="P105" s="170"/>
      <c r="Q105" s="180"/>
      <c r="AA105" s="2"/>
    </row>
    <row r="106" spans="1:27" x14ac:dyDescent="0.25">
      <c r="A106" s="99"/>
      <c r="B106" s="100"/>
      <c r="C106" s="101">
        <v>43</v>
      </c>
      <c r="D106" s="169" t="s">
        <v>30</v>
      </c>
      <c r="E106" s="169"/>
      <c r="F106" s="251">
        <v>4569.26</v>
      </c>
      <c r="G106" s="252"/>
      <c r="H106" s="253">
        <v>0</v>
      </c>
      <c r="I106" s="253"/>
      <c r="J106" s="251">
        <v>3500</v>
      </c>
      <c r="K106" s="252"/>
      <c r="L106" s="97">
        <f t="shared" si="36"/>
        <v>0</v>
      </c>
      <c r="M106" s="102">
        <v>3500</v>
      </c>
      <c r="N106" s="253"/>
      <c r="O106" s="253"/>
      <c r="P106" s="251"/>
      <c r="Q106" s="302"/>
      <c r="U106" s="2"/>
      <c r="AA106" s="2"/>
    </row>
    <row r="107" spans="1:27" x14ac:dyDescent="0.25">
      <c r="A107" s="8"/>
      <c r="B107" s="3">
        <v>35</v>
      </c>
      <c r="C107" s="5"/>
      <c r="D107" s="195" t="s">
        <v>43</v>
      </c>
      <c r="E107" s="195"/>
      <c r="F107" s="176">
        <v>12213.25</v>
      </c>
      <c r="G107" s="177"/>
      <c r="H107" s="196">
        <v>15200</v>
      </c>
      <c r="I107" s="196"/>
      <c r="J107" s="176">
        <f>J360+J563+J589+J593</f>
        <v>20700</v>
      </c>
      <c r="K107" s="177"/>
      <c r="L107" s="136">
        <f>M107-J107</f>
        <v>-20700</v>
      </c>
      <c r="M107" s="66">
        <f>M360+M563+M589+M593</f>
        <v>0</v>
      </c>
      <c r="N107" s="196">
        <f>N360+N563+N589+N593</f>
        <v>22700</v>
      </c>
      <c r="O107" s="177"/>
      <c r="P107" s="176">
        <f>P360+P563+P589+P593</f>
        <v>22700</v>
      </c>
      <c r="Q107" s="178"/>
    </row>
    <row r="108" spans="1:27" ht="16.5" customHeight="1" x14ac:dyDescent="0.25">
      <c r="A108" s="94"/>
      <c r="B108" s="95"/>
      <c r="C108" s="96">
        <v>11</v>
      </c>
      <c r="D108" s="179" t="s">
        <v>25</v>
      </c>
      <c r="E108" s="179"/>
      <c r="F108" s="170">
        <v>12213.25</v>
      </c>
      <c r="G108" s="171"/>
      <c r="H108" s="170">
        <v>14200</v>
      </c>
      <c r="I108" s="171"/>
      <c r="J108" s="170">
        <v>7700</v>
      </c>
      <c r="K108" s="171"/>
      <c r="L108" s="97">
        <f t="shared" ref="L108:L109" si="37">M108-J108</f>
        <v>-7700</v>
      </c>
      <c r="M108" s="98">
        <v>0</v>
      </c>
      <c r="N108" s="181"/>
      <c r="O108" s="171"/>
      <c r="P108" s="170"/>
      <c r="Q108" s="180"/>
    </row>
    <row r="109" spans="1:27" ht="24.75" customHeight="1" x14ac:dyDescent="0.25">
      <c r="A109" s="99"/>
      <c r="B109" s="100"/>
      <c r="C109" s="101">
        <v>43</v>
      </c>
      <c r="D109" s="250" t="s">
        <v>30</v>
      </c>
      <c r="E109" s="250"/>
      <c r="F109" s="251">
        <v>0</v>
      </c>
      <c r="G109" s="252"/>
      <c r="H109" s="253">
        <v>1000</v>
      </c>
      <c r="I109" s="253"/>
      <c r="J109" s="251">
        <v>13000</v>
      </c>
      <c r="K109" s="252"/>
      <c r="L109" s="156">
        <f t="shared" si="37"/>
        <v>-13000</v>
      </c>
      <c r="M109" s="102">
        <v>0</v>
      </c>
      <c r="N109" s="253"/>
      <c r="O109" s="253"/>
      <c r="P109" s="251"/>
      <c r="Q109" s="302"/>
    </row>
    <row r="110" spans="1:27" ht="29.25" customHeight="1" x14ac:dyDescent="0.25">
      <c r="A110" s="8"/>
      <c r="B110" s="158">
        <v>36</v>
      </c>
      <c r="C110" s="157"/>
      <c r="D110" s="174" t="s">
        <v>407</v>
      </c>
      <c r="E110" s="175"/>
      <c r="F110" s="176">
        <v>0</v>
      </c>
      <c r="G110" s="177"/>
      <c r="H110" s="176">
        <v>0</v>
      </c>
      <c r="I110" s="177"/>
      <c r="J110" s="176">
        <f>J605</f>
        <v>35000</v>
      </c>
      <c r="K110" s="177"/>
      <c r="L110" s="45"/>
      <c r="M110" s="66">
        <f>M605</f>
        <v>70000</v>
      </c>
      <c r="N110" s="176">
        <f>N605</f>
        <v>0</v>
      </c>
      <c r="O110" s="177"/>
      <c r="P110" s="176">
        <f>P605</f>
        <v>0</v>
      </c>
      <c r="Q110" s="178"/>
    </row>
    <row r="111" spans="1:27" ht="18" customHeight="1" x14ac:dyDescent="0.25">
      <c r="A111" s="94"/>
      <c r="B111" s="159"/>
      <c r="C111" s="96">
        <v>11</v>
      </c>
      <c r="D111" s="179" t="s">
        <v>25</v>
      </c>
      <c r="E111" s="179"/>
      <c r="F111" s="170">
        <v>0</v>
      </c>
      <c r="G111" s="171"/>
      <c r="H111" s="170">
        <v>0</v>
      </c>
      <c r="I111" s="171"/>
      <c r="J111" s="170">
        <v>35000</v>
      </c>
      <c r="K111" s="171"/>
      <c r="L111" s="97"/>
      <c r="M111" s="98">
        <v>70000</v>
      </c>
      <c r="N111" s="170"/>
      <c r="O111" s="171"/>
      <c r="P111" s="170"/>
      <c r="Q111" s="180"/>
    </row>
    <row r="112" spans="1:27" ht="42" customHeight="1" x14ac:dyDescent="0.25">
      <c r="A112" s="8"/>
      <c r="B112" s="3">
        <v>37</v>
      </c>
      <c r="C112" s="5"/>
      <c r="D112" s="195" t="s">
        <v>44</v>
      </c>
      <c r="E112" s="195"/>
      <c r="F112" s="176">
        <v>159182.53</v>
      </c>
      <c r="G112" s="177"/>
      <c r="H112" s="196">
        <v>161000</v>
      </c>
      <c r="I112" s="196"/>
      <c r="J112" s="176">
        <f>J475+J479+J498+J503+J507+J511+J636</f>
        <v>170400</v>
      </c>
      <c r="K112" s="177"/>
      <c r="L112" s="136">
        <f>M112-J112</f>
        <v>-21900</v>
      </c>
      <c r="M112" s="66">
        <f>M475+M479+M498+M503+M507+M511+M636</f>
        <v>148500</v>
      </c>
      <c r="N112" s="196">
        <f>N475+N479+N498+N503+N507+N511+N636</f>
        <v>170500</v>
      </c>
      <c r="O112" s="177"/>
      <c r="P112" s="176">
        <f>P475+P479+P498+P503+P507+P511+P636</f>
        <v>170500</v>
      </c>
      <c r="Q112" s="178"/>
    </row>
    <row r="113" spans="1:21" x14ac:dyDescent="0.25">
      <c r="A113" s="94"/>
      <c r="B113" s="95"/>
      <c r="C113" s="96">
        <v>11</v>
      </c>
      <c r="D113" s="179" t="s">
        <v>25</v>
      </c>
      <c r="E113" s="179"/>
      <c r="F113" s="170">
        <v>158903.81</v>
      </c>
      <c r="G113" s="171"/>
      <c r="H113" s="181">
        <v>161000</v>
      </c>
      <c r="I113" s="181"/>
      <c r="J113" s="170">
        <v>170400</v>
      </c>
      <c r="K113" s="171"/>
      <c r="L113" s="97">
        <f>M113-J113</f>
        <v>-22300</v>
      </c>
      <c r="M113" s="98">
        <v>148100</v>
      </c>
      <c r="N113" s="181"/>
      <c r="O113" s="181"/>
      <c r="P113" s="170"/>
      <c r="Q113" s="180"/>
    </row>
    <row r="114" spans="1:21" x14ac:dyDescent="0.25">
      <c r="A114" s="94"/>
      <c r="B114" s="95"/>
      <c r="C114" s="96">
        <v>52</v>
      </c>
      <c r="D114" s="179" t="s">
        <v>27</v>
      </c>
      <c r="E114" s="376"/>
      <c r="F114" s="170">
        <v>278.72000000000003</v>
      </c>
      <c r="G114" s="171"/>
      <c r="H114" s="170">
        <v>0</v>
      </c>
      <c r="I114" s="171"/>
      <c r="J114" s="170">
        <v>0</v>
      </c>
      <c r="K114" s="171"/>
      <c r="L114" s="97"/>
      <c r="M114" s="98">
        <v>400</v>
      </c>
      <c r="N114" s="170"/>
      <c r="O114" s="171"/>
      <c r="P114" s="170"/>
      <c r="Q114" s="171"/>
    </row>
    <row r="115" spans="1:21" x14ac:dyDescent="0.25">
      <c r="A115" s="7"/>
      <c r="B115">
        <v>38</v>
      </c>
      <c r="C115" s="4"/>
      <c r="D115" s="215" t="s">
        <v>45</v>
      </c>
      <c r="E115" s="215"/>
      <c r="F115" s="207">
        <v>81174.990000000005</v>
      </c>
      <c r="G115" s="208"/>
      <c r="H115" s="212">
        <v>199500</v>
      </c>
      <c r="I115" s="212"/>
      <c r="J115" s="207">
        <f>J242+J283+J361+J397+J454+J469+J483+J488+J493+J512+J521+J526+J530+J542+J557+J594+J641+J655+J698</f>
        <v>254500</v>
      </c>
      <c r="K115" s="208"/>
      <c r="L115" s="155">
        <f>M115-J115</f>
        <v>100800</v>
      </c>
      <c r="M115" s="68">
        <f>M242+M283+M361+M397+M454+M469+M483+M488+M493+M512+M521+M526+M530+M542+M557+M594+M641+M655+M698</f>
        <v>355300</v>
      </c>
      <c r="N115" s="212">
        <f>N242+N283+N361+N397+N454+N469+N483+N488+N493+N512+N521+N526+N530+N542+N557+N594+N641+N655+N698</f>
        <v>194500</v>
      </c>
      <c r="O115" s="208"/>
      <c r="P115" s="207">
        <f>P242+P283+P361+P397+P454+P469+P483+P488+P493+P512+P521+P526+P530+P542+P557+P594+P641+P655+P698</f>
        <v>194500</v>
      </c>
      <c r="Q115" s="301"/>
    </row>
    <row r="116" spans="1:21" x14ac:dyDescent="0.25">
      <c r="A116" s="94"/>
      <c r="B116" s="95"/>
      <c r="C116" s="96">
        <v>11</v>
      </c>
      <c r="D116" s="179" t="s">
        <v>25</v>
      </c>
      <c r="E116" s="179"/>
      <c r="F116" s="170">
        <v>79847.759999999995</v>
      </c>
      <c r="G116" s="171"/>
      <c r="H116" s="181">
        <v>139100</v>
      </c>
      <c r="I116" s="181"/>
      <c r="J116" s="170">
        <v>194236</v>
      </c>
      <c r="K116" s="171"/>
      <c r="L116" s="97">
        <f t="shared" ref="L116:L120" si="38">M116-J116</f>
        <v>-64336</v>
      </c>
      <c r="M116" s="98">
        <v>129900</v>
      </c>
      <c r="N116" s="181"/>
      <c r="O116" s="181"/>
      <c r="P116" s="170"/>
      <c r="Q116" s="180"/>
    </row>
    <row r="117" spans="1:21" ht="25.5" customHeight="1" x14ac:dyDescent="0.25">
      <c r="A117" s="99"/>
      <c r="B117" s="100"/>
      <c r="C117" s="96">
        <v>43</v>
      </c>
      <c r="D117" s="186" t="s">
        <v>30</v>
      </c>
      <c r="E117" s="173"/>
      <c r="F117" s="251">
        <v>0</v>
      </c>
      <c r="G117" s="252"/>
      <c r="H117" s="253">
        <v>24000</v>
      </c>
      <c r="I117" s="253"/>
      <c r="J117" s="170">
        <v>50000</v>
      </c>
      <c r="K117" s="171"/>
      <c r="L117" s="97">
        <f t="shared" si="38"/>
        <v>-35000</v>
      </c>
      <c r="M117" s="102">
        <v>15000</v>
      </c>
      <c r="N117" s="253"/>
      <c r="O117" s="253"/>
      <c r="P117" s="251"/>
      <c r="Q117" s="302"/>
      <c r="S117" s="2"/>
    </row>
    <row r="118" spans="1:21" ht="17.25" customHeight="1" x14ac:dyDescent="0.25">
      <c r="A118" s="107"/>
      <c r="B118" s="108"/>
      <c r="C118" s="101">
        <v>52</v>
      </c>
      <c r="D118" s="169" t="s">
        <v>27</v>
      </c>
      <c r="E118" s="169"/>
      <c r="F118" s="377">
        <v>0</v>
      </c>
      <c r="G118" s="378"/>
      <c r="H118" s="377">
        <v>1400</v>
      </c>
      <c r="I118" s="378"/>
      <c r="J118" s="377">
        <v>264</v>
      </c>
      <c r="K118" s="378"/>
      <c r="L118" s="97">
        <f t="shared" si="38"/>
        <v>200136</v>
      </c>
      <c r="M118" s="109">
        <v>200400</v>
      </c>
      <c r="N118" s="379"/>
      <c r="O118" s="378"/>
      <c r="P118" s="377"/>
      <c r="Q118" s="380"/>
    </row>
    <row r="119" spans="1:21" ht="18.75" customHeight="1" x14ac:dyDescent="0.25">
      <c r="A119" s="94"/>
      <c r="B119" s="95"/>
      <c r="C119" s="96">
        <v>61</v>
      </c>
      <c r="D119" s="179" t="s">
        <v>34</v>
      </c>
      <c r="E119" s="179"/>
      <c r="F119" s="170">
        <v>1327.23</v>
      </c>
      <c r="G119" s="171"/>
      <c r="H119" s="170">
        <v>10000</v>
      </c>
      <c r="I119" s="171"/>
      <c r="J119" s="170">
        <v>10000</v>
      </c>
      <c r="K119" s="171"/>
      <c r="L119" s="97">
        <f t="shared" si="38"/>
        <v>0</v>
      </c>
      <c r="M119" s="98">
        <v>10000</v>
      </c>
      <c r="N119" s="181"/>
      <c r="O119" s="171"/>
      <c r="P119" s="170"/>
      <c r="Q119" s="180"/>
    </row>
    <row r="120" spans="1:21" ht="36.75" customHeight="1" x14ac:dyDescent="0.25">
      <c r="A120" s="94"/>
      <c r="B120" s="95"/>
      <c r="C120" s="96">
        <v>71</v>
      </c>
      <c r="D120" s="186" t="s">
        <v>38</v>
      </c>
      <c r="E120" s="173"/>
      <c r="F120" s="170">
        <v>0</v>
      </c>
      <c r="G120" s="171"/>
      <c r="H120" s="170">
        <v>10500</v>
      </c>
      <c r="I120" s="171"/>
      <c r="J120" s="170">
        <v>0</v>
      </c>
      <c r="K120" s="171"/>
      <c r="L120" s="97">
        <f t="shared" si="38"/>
        <v>0</v>
      </c>
      <c r="M120" s="98">
        <v>0</v>
      </c>
      <c r="N120" s="170"/>
      <c r="O120" s="171"/>
      <c r="P120" s="170"/>
      <c r="Q120" s="180"/>
    </row>
    <row r="121" spans="1:21" ht="26.25" customHeight="1" x14ac:dyDescent="0.25">
      <c r="A121" s="11">
        <v>4</v>
      </c>
      <c r="B121" s="12"/>
      <c r="C121" s="13"/>
      <c r="D121" s="242" t="s">
        <v>46</v>
      </c>
      <c r="E121" s="242"/>
      <c r="F121" s="243">
        <f>F122+F127+F136</f>
        <v>184998.46</v>
      </c>
      <c r="G121" s="244"/>
      <c r="H121" s="243">
        <f>H122+H127+H136</f>
        <v>387625</v>
      </c>
      <c r="I121" s="244"/>
      <c r="J121" s="381">
        <f>J122+J127+J136</f>
        <v>4863500</v>
      </c>
      <c r="K121" s="382"/>
      <c r="L121" s="138">
        <f>L122+L127+L136</f>
        <v>-4472000</v>
      </c>
      <c r="M121" s="69">
        <f>M122+M127+M136</f>
        <v>391500</v>
      </c>
      <c r="N121" s="245">
        <f>N122+N127+N136</f>
        <v>1875500</v>
      </c>
      <c r="O121" s="244"/>
      <c r="P121" s="288">
        <f>P122+P127+P136</f>
        <v>1645500</v>
      </c>
      <c r="Q121" s="289"/>
      <c r="U121" s="2"/>
    </row>
    <row r="122" spans="1:21" ht="41.25" customHeight="1" x14ac:dyDescent="0.25">
      <c r="A122" s="8"/>
      <c r="B122" s="3">
        <v>41</v>
      </c>
      <c r="C122" s="5"/>
      <c r="D122" s="195" t="s">
        <v>47</v>
      </c>
      <c r="E122" s="195"/>
      <c r="F122" s="176">
        <v>2468.64</v>
      </c>
      <c r="G122" s="177"/>
      <c r="H122" s="196">
        <v>5500</v>
      </c>
      <c r="I122" s="196"/>
      <c r="J122" s="176">
        <f>J327+J346+J399</f>
        <v>115000</v>
      </c>
      <c r="K122" s="177"/>
      <c r="L122" s="136">
        <f>M122-J122</f>
        <v>-100000</v>
      </c>
      <c r="M122" s="66">
        <f>M327+M346+M399</f>
        <v>15000</v>
      </c>
      <c r="N122" s="196">
        <f>N327+N346+N399</f>
        <v>25000</v>
      </c>
      <c r="O122" s="177"/>
      <c r="P122" s="176">
        <f>P327+P346+P399</f>
        <v>25000</v>
      </c>
      <c r="Q122" s="178"/>
      <c r="U122" s="2"/>
    </row>
    <row r="123" spans="1:21" ht="13.5" customHeight="1" x14ac:dyDescent="0.25">
      <c r="A123" s="107"/>
      <c r="B123" s="108"/>
      <c r="C123" s="96">
        <v>11</v>
      </c>
      <c r="D123" s="179" t="s">
        <v>25</v>
      </c>
      <c r="E123" s="179"/>
      <c r="F123" s="377">
        <v>0</v>
      </c>
      <c r="G123" s="378"/>
      <c r="H123" s="377">
        <v>0</v>
      </c>
      <c r="I123" s="378"/>
      <c r="J123" s="377">
        <v>0</v>
      </c>
      <c r="K123" s="378"/>
      <c r="L123" s="97">
        <f t="shared" ref="L123:L126" si="39">M123-J123</f>
        <v>0</v>
      </c>
      <c r="M123" s="109">
        <v>0</v>
      </c>
      <c r="N123" s="379"/>
      <c r="O123" s="378"/>
      <c r="P123" s="377"/>
      <c r="Q123" s="380"/>
    </row>
    <row r="124" spans="1:21" ht="24" customHeight="1" x14ac:dyDescent="0.25">
      <c r="A124" s="107"/>
      <c r="B124" s="108"/>
      <c r="C124" s="96">
        <v>43</v>
      </c>
      <c r="D124" s="186" t="s">
        <v>30</v>
      </c>
      <c r="E124" s="173"/>
      <c r="F124" s="377">
        <v>0</v>
      </c>
      <c r="G124" s="378"/>
      <c r="H124" s="377">
        <v>1000</v>
      </c>
      <c r="I124" s="378"/>
      <c r="J124" s="377">
        <v>5000</v>
      </c>
      <c r="K124" s="378"/>
      <c r="L124" s="97">
        <f t="shared" si="39"/>
        <v>4000</v>
      </c>
      <c r="M124" s="109">
        <v>9000</v>
      </c>
      <c r="N124" s="379"/>
      <c r="O124" s="378"/>
      <c r="P124" s="377"/>
      <c r="Q124" s="380"/>
    </row>
    <row r="125" spans="1:21" ht="15" customHeight="1" x14ac:dyDescent="0.25">
      <c r="A125" s="107"/>
      <c r="B125" s="108"/>
      <c r="C125" s="101">
        <v>55</v>
      </c>
      <c r="D125" s="169" t="s">
        <v>28</v>
      </c>
      <c r="E125" s="169"/>
      <c r="F125" s="377">
        <v>0</v>
      </c>
      <c r="G125" s="378"/>
      <c r="H125" s="377">
        <v>0</v>
      </c>
      <c r="I125" s="378"/>
      <c r="J125" s="377">
        <v>100000</v>
      </c>
      <c r="K125" s="378"/>
      <c r="L125" s="97">
        <f t="shared" si="39"/>
        <v>-100000</v>
      </c>
      <c r="M125" s="109">
        <v>0</v>
      </c>
      <c r="N125" s="379"/>
      <c r="O125" s="378"/>
      <c r="P125" s="377"/>
      <c r="Q125" s="380"/>
    </row>
    <row r="126" spans="1:21" ht="35.25" customHeight="1" x14ac:dyDescent="0.25">
      <c r="A126" s="107"/>
      <c r="B126" s="108"/>
      <c r="C126" s="96">
        <v>71</v>
      </c>
      <c r="D126" s="186" t="s">
        <v>38</v>
      </c>
      <c r="E126" s="173"/>
      <c r="F126" s="377">
        <v>2468.64</v>
      </c>
      <c r="G126" s="378"/>
      <c r="H126" s="377">
        <v>4500</v>
      </c>
      <c r="I126" s="378"/>
      <c r="J126" s="377">
        <v>10000</v>
      </c>
      <c r="K126" s="378"/>
      <c r="L126" s="97">
        <f t="shared" si="39"/>
        <v>-4000</v>
      </c>
      <c r="M126" s="109">
        <v>6000</v>
      </c>
      <c r="N126" s="379"/>
      <c r="O126" s="378"/>
      <c r="P126" s="377"/>
      <c r="Q126" s="380"/>
    </row>
    <row r="127" spans="1:21" ht="46.5" customHeight="1" x14ac:dyDescent="0.25">
      <c r="A127" s="9"/>
      <c r="B127" s="10">
        <v>42</v>
      </c>
      <c r="C127" s="6"/>
      <c r="D127" s="174" t="s">
        <v>52</v>
      </c>
      <c r="E127" s="175"/>
      <c r="F127" s="176">
        <v>174117.05</v>
      </c>
      <c r="G127" s="177"/>
      <c r="H127" s="176">
        <v>113125</v>
      </c>
      <c r="I127" s="177"/>
      <c r="J127" s="176">
        <f>J270+J277+J295+J314+J328+J337+J352+J363+J389+J400+J405+J413+J417+J463+J534+J550+J579+J600+J631+J649+J674+J681</f>
        <v>3138500</v>
      </c>
      <c r="K127" s="177"/>
      <c r="L127" s="153">
        <f>M127-J127</f>
        <v>-2992000</v>
      </c>
      <c r="M127" s="66">
        <f>M270+M277+M295+M314+M328+M337+M352+M363+M389+M400+M405+M413+M417+M463+M534+M550+M579+M600+M631+M649+M674+M681</f>
        <v>146500</v>
      </c>
      <c r="N127" s="196">
        <f>N270+N277+N295+N314+N328+N337+N352+N363+N389+N405+N413+N417+N463+N534+N550+N579+N600+N631+N649+N674</f>
        <v>1635500</v>
      </c>
      <c r="O127" s="177"/>
      <c r="P127" s="303">
        <f>P270+P277+P295+P314+P328+P337+P352+P363+P389+P405+P413+P417+P463+P534+P550+P579+P600+P631+P649+P674</f>
        <v>1405500</v>
      </c>
      <c r="Q127" s="304"/>
    </row>
    <row r="128" spans="1:21" ht="13.5" customHeight="1" x14ac:dyDescent="0.25">
      <c r="A128" s="107"/>
      <c r="B128" s="108"/>
      <c r="C128" s="96">
        <v>11</v>
      </c>
      <c r="D128" s="179" t="s">
        <v>25</v>
      </c>
      <c r="E128" s="179"/>
      <c r="F128" s="170">
        <v>26900.05</v>
      </c>
      <c r="G128" s="171"/>
      <c r="H128" s="170">
        <v>21125</v>
      </c>
      <c r="I128" s="171"/>
      <c r="J128" s="170">
        <v>96800</v>
      </c>
      <c r="K128" s="171"/>
      <c r="L128" s="97">
        <f t="shared" ref="L128:L135" si="40">M128-J128</f>
        <v>-27000</v>
      </c>
      <c r="M128" s="98">
        <v>69800</v>
      </c>
      <c r="N128" s="379"/>
      <c r="O128" s="378"/>
      <c r="P128" s="377"/>
      <c r="Q128" s="380"/>
    </row>
    <row r="129" spans="1:21" ht="13.5" customHeight="1" x14ac:dyDescent="0.25">
      <c r="A129" s="94"/>
      <c r="B129" s="95"/>
      <c r="C129" s="96">
        <v>31</v>
      </c>
      <c r="D129" s="375" t="s">
        <v>33</v>
      </c>
      <c r="E129" s="376"/>
      <c r="F129" s="170">
        <v>0</v>
      </c>
      <c r="G129" s="171"/>
      <c r="H129" s="170">
        <v>1000</v>
      </c>
      <c r="I129" s="171"/>
      <c r="J129" s="170">
        <v>0</v>
      </c>
      <c r="K129" s="171"/>
      <c r="L129" s="97">
        <f t="shared" si="40"/>
        <v>0</v>
      </c>
      <c r="M129" s="98">
        <v>0</v>
      </c>
      <c r="N129" s="181"/>
      <c r="O129" s="171"/>
      <c r="P129" s="170"/>
      <c r="Q129" s="180"/>
    </row>
    <row r="130" spans="1:21" ht="23.25" customHeight="1" x14ac:dyDescent="0.25">
      <c r="A130" s="107"/>
      <c r="B130" s="108"/>
      <c r="C130" s="96">
        <v>43</v>
      </c>
      <c r="D130" s="186" t="s">
        <v>30</v>
      </c>
      <c r="E130" s="173"/>
      <c r="F130" s="170">
        <v>115888.69</v>
      </c>
      <c r="G130" s="171"/>
      <c r="H130" s="170">
        <v>56000</v>
      </c>
      <c r="I130" s="171"/>
      <c r="J130" s="170">
        <v>197000</v>
      </c>
      <c r="K130" s="171"/>
      <c r="L130" s="97">
        <f t="shared" si="40"/>
        <v>-140000</v>
      </c>
      <c r="M130" s="98">
        <v>57000</v>
      </c>
      <c r="N130" s="379"/>
      <c r="O130" s="378"/>
      <c r="P130" s="377"/>
      <c r="Q130" s="380"/>
      <c r="T130" s="2"/>
    </row>
    <row r="131" spans="1:21" ht="18" customHeight="1" x14ac:dyDescent="0.25">
      <c r="A131" s="107"/>
      <c r="B131" s="108"/>
      <c r="C131" s="101">
        <v>52</v>
      </c>
      <c r="D131" s="169" t="s">
        <v>27</v>
      </c>
      <c r="E131" s="169"/>
      <c r="F131" s="170">
        <v>29397.19</v>
      </c>
      <c r="G131" s="171"/>
      <c r="H131" s="170">
        <v>2000</v>
      </c>
      <c r="I131" s="171"/>
      <c r="J131" s="170">
        <v>981700</v>
      </c>
      <c r="K131" s="171"/>
      <c r="L131" s="97">
        <f t="shared" si="40"/>
        <v>-979000</v>
      </c>
      <c r="M131" s="98">
        <v>2700</v>
      </c>
      <c r="N131" s="379"/>
      <c r="O131" s="378"/>
      <c r="P131" s="377"/>
      <c r="Q131" s="380"/>
    </row>
    <row r="132" spans="1:21" ht="15.75" customHeight="1" x14ac:dyDescent="0.25">
      <c r="A132" s="107"/>
      <c r="B132" s="108"/>
      <c r="C132" s="96">
        <v>55</v>
      </c>
      <c r="D132" s="179" t="s">
        <v>28</v>
      </c>
      <c r="E132" s="179"/>
      <c r="F132" s="170">
        <v>0</v>
      </c>
      <c r="G132" s="171"/>
      <c r="H132" s="170">
        <v>33000</v>
      </c>
      <c r="I132" s="171"/>
      <c r="J132" s="170">
        <v>853000</v>
      </c>
      <c r="K132" s="171"/>
      <c r="L132" s="97">
        <f t="shared" si="40"/>
        <v>-836000</v>
      </c>
      <c r="M132" s="98">
        <v>17000</v>
      </c>
      <c r="N132" s="379"/>
      <c r="O132" s="378"/>
      <c r="P132" s="377"/>
      <c r="Q132" s="380"/>
    </row>
    <row r="133" spans="1:21" ht="15.75" customHeight="1" x14ac:dyDescent="0.25">
      <c r="A133" s="94"/>
      <c r="B133" s="95"/>
      <c r="C133" s="96">
        <v>61</v>
      </c>
      <c r="D133" s="179" t="s">
        <v>34</v>
      </c>
      <c r="E133" s="179"/>
      <c r="F133" s="170">
        <v>0</v>
      </c>
      <c r="G133" s="171"/>
      <c r="H133" s="170">
        <v>0</v>
      </c>
      <c r="I133" s="171"/>
      <c r="J133" s="170">
        <v>0</v>
      </c>
      <c r="K133" s="171"/>
      <c r="L133" s="97">
        <f t="shared" si="40"/>
        <v>0</v>
      </c>
      <c r="M133" s="98">
        <v>0</v>
      </c>
      <c r="N133" s="181"/>
      <c r="O133" s="171"/>
      <c r="P133" s="170"/>
      <c r="Q133" s="180"/>
    </row>
    <row r="134" spans="1:21" ht="36" customHeight="1" x14ac:dyDescent="0.25">
      <c r="A134" s="94"/>
      <c r="B134" s="95"/>
      <c r="C134" s="96">
        <v>71</v>
      </c>
      <c r="D134" s="186" t="s">
        <v>38</v>
      </c>
      <c r="E134" s="173"/>
      <c r="F134" s="170">
        <v>1931.12</v>
      </c>
      <c r="G134" s="171"/>
      <c r="H134" s="181">
        <v>0</v>
      </c>
      <c r="I134" s="181"/>
      <c r="J134" s="170">
        <v>10000</v>
      </c>
      <c r="K134" s="171"/>
      <c r="L134" s="97">
        <f t="shared" si="40"/>
        <v>-10000</v>
      </c>
      <c r="M134" s="98">
        <v>0</v>
      </c>
      <c r="N134" s="181"/>
      <c r="O134" s="181"/>
      <c r="P134" s="170"/>
      <c r="Q134" s="180"/>
    </row>
    <row r="135" spans="1:21" ht="26.25" customHeight="1" x14ac:dyDescent="0.25">
      <c r="A135" s="94"/>
      <c r="B135" s="110"/>
      <c r="C135" s="96">
        <v>81</v>
      </c>
      <c r="D135" s="172" t="s">
        <v>96</v>
      </c>
      <c r="E135" s="173"/>
      <c r="F135" s="170">
        <v>0</v>
      </c>
      <c r="G135" s="171"/>
      <c r="H135" s="170">
        <v>0</v>
      </c>
      <c r="I135" s="171"/>
      <c r="J135" s="170">
        <v>1000000</v>
      </c>
      <c r="K135" s="171"/>
      <c r="L135" s="161">
        <f t="shared" si="40"/>
        <v>-1000000</v>
      </c>
      <c r="M135" s="98">
        <v>0</v>
      </c>
      <c r="N135" s="181"/>
      <c r="O135" s="171"/>
      <c r="P135" s="170"/>
      <c r="Q135" s="180"/>
    </row>
    <row r="136" spans="1:21" ht="46.5" customHeight="1" x14ac:dyDescent="0.25">
      <c r="A136" s="8"/>
      <c r="B136">
        <v>45</v>
      </c>
      <c r="C136" s="6"/>
      <c r="D136" s="174" t="s">
        <v>132</v>
      </c>
      <c r="E136" s="175"/>
      <c r="F136" s="176">
        <v>8412.77</v>
      </c>
      <c r="G136" s="177"/>
      <c r="H136" s="176">
        <v>269000</v>
      </c>
      <c r="I136" s="177"/>
      <c r="J136" s="176">
        <f>J278+J315+J338+J430+J456+J544+J682</f>
        <v>1610000</v>
      </c>
      <c r="K136" s="177"/>
      <c r="L136" s="153">
        <f>M136-J136</f>
        <v>-1380000</v>
      </c>
      <c r="M136" s="66">
        <f>M278+M315+M338+M430+M456+M544+M682</f>
        <v>230000</v>
      </c>
      <c r="N136" s="196">
        <f>N278+N315+N338+N430+N456+N544+N682</f>
        <v>215000</v>
      </c>
      <c r="O136" s="177"/>
      <c r="P136" s="176">
        <f>P278+P315+P338+P430+P456+P544+P682</f>
        <v>215000</v>
      </c>
      <c r="Q136" s="178"/>
    </row>
    <row r="137" spans="1:21" ht="15.75" customHeight="1" x14ac:dyDescent="0.25">
      <c r="A137" s="111"/>
      <c r="B137" s="112"/>
      <c r="C137" s="96">
        <v>11</v>
      </c>
      <c r="D137" s="179" t="s">
        <v>25</v>
      </c>
      <c r="E137" s="179"/>
      <c r="F137" s="377">
        <v>0</v>
      </c>
      <c r="G137" s="378"/>
      <c r="H137" s="377">
        <v>10000</v>
      </c>
      <c r="I137" s="378"/>
      <c r="J137" s="377">
        <v>0</v>
      </c>
      <c r="K137" s="378"/>
      <c r="L137" s="97">
        <f t="shared" ref="L137:L142" si="41">M137-J137</f>
        <v>0</v>
      </c>
      <c r="M137" s="109">
        <v>0</v>
      </c>
      <c r="N137" s="379"/>
      <c r="O137" s="378"/>
      <c r="P137" s="377"/>
      <c r="Q137" s="380"/>
      <c r="T137" s="2"/>
    </row>
    <row r="138" spans="1:21" ht="23.25" customHeight="1" x14ac:dyDescent="0.25">
      <c r="A138" s="111"/>
      <c r="B138" s="112"/>
      <c r="C138" s="96">
        <v>43</v>
      </c>
      <c r="D138" s="186" t="s">
        <v>30</v>
      </c>
      <c r="E138" s="173"/>
      <c r="F138" s="377">
        <v>8412.77</v>
      </c>
      <c r="G138" s="378"/>
      <c r="H138" s="377">
        <v>5000</v>
      </c>
      <c r="I138" s="378"/>
      <c r="J138" s="377">
        <v>40000</v>
      </c>
      <c r="K138" s="378"/>
      <c r="L138" s="97">
        <f t="shared" si="41"/>
        <v>-8700</v>
      </c>
      <c r="M138" s="109">
        <v>31300</v>
      </c>
      <c r="N138" s="379"/>
      <c r="O138" s="378"/>
      <c r="P138" s="377"/>
      <c r="Q138" s="380"/>
    </row>
    <row r="139" spans="1:21" x14ac:dyDescent="0.25">
      <c r="A139" s="111"/>
      <c r="B139" s="112"/>
      <c r="C139" s="101">
        <v>52</v>
      </c>
      <c r="D139" s="169" t="s">
        <v>27</v>
      </c>
      <c r="E139" s="169"/>
      <c r="F139" s="377">
        <v>0</v>
      </c>
      <c r="G139" s="378"/>
      <c r="H139" s="377">
        <v>80000</v>
      </c>
      <c r="I139" s="378"/>
      <c r="J139" s="377">
        <v>300000</v>
      </c>
      <c r="K139" s="378"/>
      <c r="L139" s="97">
        <f t="shared" si="41"/>
        <v>-171300</v>
      </c>
      <c r="M139" s="109">
        <v>128700</v>
      </c>
      <c r="N139" s="379"/>
      <c r="O139" s="378"/>
      <c r="P139" s="377"/>
      <c r="Q139" s="380"/>
    </row>
    <row r="140" spans="1:21" x14ac:dyDescent="0.25">
      <c r="A140" s="111"/>
      <c r="B140" s="112"/>
      <c r="C140" s="96">
        <v>55</v>
      </c>
      <c r="D140" s="179" t="s">
        <v>28</v>
      </c>
      <c r="E140" s="179"/>
      <c r="F140" s="377">
        <v>0</v>
      </c>
      <c r="G140" s="378"/>
      <c r="H140" s="377">
        <v>174000</v>
      </c>
      <c r="I140" s="378"/>
      <c r="J140" s="377">
        <v>1270000</v>
      </c>
      <c r="K140" s="378"/>
      <c r="L140" s="161">
        <f t="shared" si="41"/>
        <v>-1200000</v>
      </c>
      <c r="M140" s="109">
        <v>70000</v>
      </c>
      <c r="N140" s="379"/>
      <c r="O140" s="378"/>
      <c r="P140" s="377"/>
      <c r="Q140" s="380"/>
    </row>
    <row r="141" spans="1:21" ht="38.25" customHeight="1" x14ac:dyDescent="0.25">
      <c r="A141" s="94"/>
      <c r="B141" s="110"/>
      <c r="C141" s="96">
        <v>71</v>
      </c>
      <c r="D141" s="186" t="s">
        <v>38</v>
      </c>
      <c r="E141" s="173"/>
      <c r="F141" s="377">
        <v>0</v>
      </c>
      <c r="G141" s="378"/>
      <c r="H141" s="377">
        <v>0</v>
      </c>
      <c r="I141" s="378"/>
      <c r="J141" s="377">
        <v>0</v>
      </c>
      <c r="K141" s="378"/>
      <c r="L141" s="97">
        <f t="shared" si="41"/>
        <v>0</v>
      </c>
      <c r="M141" s="109">
        <v>0</v>
      </c>
      <c r="N141" s="379"/>
      <c r="O141" s="378"/>
      <c r="P141" s="377"/>
      <c r="Q141" s="380"/>
    </row>
    <row r="142" spans="1:21" ht="29.25" customHeight="1" thickBot="1" x14ac:dyDescent="0.3">
      <c r="A142" s="99"/>
      <c r="B142" s="113"/>
      <c r="C142" s="101">
        <v>81</v>
      </c>
      <c r="D142" s="248" t="s">
        <v>96</v>
      </c>
      <c r="E142" s="249"/>
      <c r="F142" s="251">
        <v>110794.34</v>
      </c>
      <c r="G142" s="252"/>
      <c r="H142" s="251">
        <v>0</v>
      </c>
      <c r="I142" s="252"/>
      <c r="J142" s="251">
        <v>0</v>
      </c>
      <c r="K142" s="252"/>
      <c r="L142" s="97">
        <f t="shared" si="41"/>
        <v>0</v>
      </c>
      <c r="M142" s="102">
        <v>0</v>
      </c>
      <c r="N142" s="253"/>
      <c r="O142" s="252"/>
      <c r="P142" s="251"/>
      <c r="Q142" s="302"/>
    </row>
    <row r="143" spans="1:21" ht="15.75" thickBot="1" x14ac:dyDescent="0.3">
      <c r="A143" s="371" t="s">
        <v>334</v>
      </c>
      <c r="B143" s="372"/>
      <c r="C143" s="372"/>
      <c r="D143" s="372"/>
      <c r="E143" s="372"/>
      <c r="F143" s="421">
        <f>F90+F121</f>
        <v>1190854.81</v>
      </c>
      <c r="G143" s="422"/>
      <c r="H143" s="421">
        <f>H90+H121</f>
        <v>2172735</v>
      </c>
      <c r="I143" s="422"/>
      <c r="J143" s="423">
        <f>J90+J121</f>
        <v>7173600</v>
      </c>
      <c r="K143" s="424"/>
      <c r="L143" s="164">
        <f>L90+L121</f>
        <v>-4632100</v>
      </c>
      <c r="M143" s="71">
        <f>M90+M121</f>
        <v>2576500</v>
      </c>
      <c r="N143" s="425">
        <f>N90+N121</f>
        <v>3628100</v>
      </c>
      <c r="O143" s="422"/>
      <c r="P143" s="426">
        <f>P90+P121</f>
        <v>3377600</v>
      </c>
      <c r="Q143" s="427"/>
      <c r="S143" s="20"/>
      <c r="T143" s="20"/>
      <c r="U143" s="2"/>
    </row>
    <row r="145" spans="1:21" x14ac:dyDescent="0.25">
      <c r="J145" s="209"/>
      <c r="K145" s="209"/>
      <c r="L145" s="43"/>
      <c r="M145" s="43"/>
    </row>
    <row r="146" spans="1:21" x14ac:dyDescent="0.25">
      <c r="J146" s="43"/>
      <c r="K146" s="43"/>
      <c r="L146" s="43"/>
      <c r="M146" s="43"/>
    </row>
    <row r="148" spans="1:21" ht="18.75" customHeight="1" x14ac:dyDescent="0.25">
      <c r="A148" s="308" t="s">
        <v>48</v>
      </c>
      <c r="B148" s="308"/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</row>
    <row r="149" spans="1:21" ht="15.75" thickBot="1" x14ac:dyDescent="0.3"/>
    <row r="150" spans="1:21" ht="41.25" customHeight="1" thickBot="1" x14ac:dyDescent="0.3">
      <c r="A150" s="428" t="s">
        <v>49</v>
      </c>
      <c r="B150" s="281"/>
      <c r="C150" s="281"/>
      <c r="D150" s="281"/>
      <c r="E150" s="281"/>
      <c r="F150" s="394" t="s">
        <v>400</v>
      </c>
      <c r="G150" s="395"/>
      <c r="H150" s="385" t="s">
        <v>401</v>
      </c>
      <c r="I150" s="385"/>
      <c r="J150" s="386" t="s">
        <v>402</v>
      </c>
      <c r="K150" s="387"/>
      <c r="L150" s="114" t="s">
        <v>388</v>
      </c>
      <c r="M150" s="115" t="s">
        <v>403</v>
      </c>
      <c r="N150" s="386" t="s">
        <v>2</v>
      </c>
      <c r="O150" s="387"/>
      <c r="P150" s="386" t="s">
        <v>50</v>
      </c>
      <c r="Q150" s="388"/>
    </row>
    <row r="151" spans="1:21" ht="30" customHeight="1" x14ac:dyDescent="0.25">
      <c r="A151" s="399" t="s">
        <v>51</v>
      </c>
      <c r="B151" s="307"/>
      <c r="C151" s="307"/>
      <c r="D151" s="307"/>
      <c r="E151" s="307"/>
      <c r="F151" s="243">
        <f>F152+F155+F159+F166+F172+F177+F179+F185+F188</f>
        <v>1190854.8</v>
      </c>
      <c r="G151" s="244"/>
      <c r="H151" s="243">
        <f t="shared" ref="H151" si="42">H152+H155+H159+H166+H172+H177+H179+H185+H188</f>
        <v>2172735</v>
      </c>
      <c r="I151" s="244"/>
      <c r="J151" s="286">
        <f t="shared" ref="J151" si="43">J152+J155+J159+J166+J172+J177+J179+J185+J188</f>
        <v>7173600</v>
      </c>
      <c r="K151" s="287"/>
      <c r="L151" s="138">
        <f>L152+L155+L159+L166+L172+L177+L179+L185+L188</f>
        <v>-4597100</v>
      </c>
      <c r="M151" s="69">
        <f>M152+M155+M159+M166+M172+M177+M179+M185+M188</f>
        <v>2576500</v>
      </c>
      <c r="N151" s="243">
        <f t="shared" ref="N151" si="44">N152+N155+N159+N166+N172+N177+N179+N185+N188</f>
        <v>3628100</v>
      </c>
      <c r="O151" s="244"/>
      <c r="P151" s="286">
        <f t="shared" ref="P151" si="45">P152+P155+P159+P166+P172+P177+P179+P185+P188</f>
        <v>3377600</v>
      </c>
      <c r="Q151" s="389"/>
    </row>
    <row r="152" spans="1:21" x14ac:dyDescent="0.25">
      <c r="A152" s="400" t="s">
        <v>53</v>
      </c>
      <c r="B152" s="401"/>
      <c r="C152" s="401"/>
      <c r="D152" s="401"/>
      <c r="E152" s="401"/>
      <c r="F152" s="198">
        <f>SUM(F153:G154)</f>
        <v>308292.44</v>
      </c>
      <c r="G152" s="199"/>
      <c r="H152" s="198">
        <f t="shared" ref="H152" si="46">SUM(H153:I154)</f>
        <v>315310</v>
      </c>
      <c r="I152" s="199"/>
      <c r="J152" s="198">
        <f t="shared" ref="J152" si="47">SUM(J153:K154)</f>
        <v>365100</v>
      </c>
      <c r="K152" s="199"/>
      <c r="L152" s="46">
        <f>M152-J152</f>
        <v>96500</v>
      </c>
      <c r="M152" s="72">
        <f>SUM(M153:M154)</f>
        <v>461600</v>
      </c>
      <c r="N152" s="198">
        <f t="shared" ref="N152" si="48">SUM(N153:O154)</f>
        <v>345100</v>
      </c>
      <c r="O152" s="199"/>
      <c r="P152" s="198">
        <f t="shared" ref="P152" si="49">SUM(P153:Q154)</f>
        <v>335100</v>
      </c>
      <c r="Q152" s="390"/>
    </row>
    <row r="153" spans="1:21" ht="28.5" customHeight="1" x14ac:dyDescent="0.25">
      <c r="A153" s="402" t="s">
        <v>54</v>
      </c>
      <c r="B153" s="403"/>
      <c r="C153" s="403"/>
      <c r="D153" s="403"/>
      <c r="E153" s="403"/>
      <c r="F153" s="392">
        <v>216166.66</v>
      </c>
      <c r="G153" s="393"/>
      <c r="H153" s="391">
        <v>235950</v>
      </c>
      <c r="I153" s="391"/>
      <c r="J153" s="392">
        <f>J234+J242+J249+J250+J254+J262+J266</f>
        <v>255600</v>
      </c>
      <c r="K153" s="393"/>
      <c r="L153" s="42"/>
      <c r="M153" s="44">
        <f>M234+M242+M249+M250+M254+M262+M266</f>
        <v>275600</v>
      </c>
      <c r="N153" s="392">
        <f t="shared" ref="N153" si="50">N234+N242+N249+N250+N254+N262+N266</f>
        <v>265600</v>
      </c>
      <c r="O153" s="393"/>
      <c r="P153" s="392">
        <f t="shared" ref="P153" si="51">P234+P242+P249+P250+P254+P262+P266</f>
        <v>255600</v>
      </c>
      <c r="Q153" s="393"/>
      <c r="U153" s="51"/>
    </row>
    <row r="154" spans="1:21" x14ac:dyDescent="0.25">
      <c r="A154" s="404" t="s">
        <v>55</v>
      </c>
      <c r="B154" s="405"/>
      <c r="C154" s="405"/>
      <c r="D154" s="405"/>
      <c r="E154" s="405"/>
      <c r="F154" s="396">
        <v>92125.78</v>
      </c>
      <c r="G154" s="397"/>
      <c r="H154" s="398">
        <v>79360</v>
      </c>
      <c r="I154" s="398"/>
      <c r="J154" s="396">
        <f>J238+J258+J270</f>
        <v>109500</v>
      </c>
      <c r="K154" s="397"/>
      <c r="L154" s="51"/>
      <c r="M154" s="67">
        <f>M238+M258+M270</f>
        <v>186000</v>
      </c>
      <c r="N154" s="396">
        <f t="shared" ref="N154" si="52">N238+N258+N270</f>
        <v>79500</v>
      </c>
      <c r="O154" s="397"/>
      <c r="P154" s="396">
        <f t="shared" ref="P154" si="53">P238+P258+P270</f>
        <v>79500</v>
      </c>
      <c r="Q154" s="397"/>
    </row>
    <row r="155" spans="1:21" x14ac:dyDescent="0.25">
      <c r="A155" s="400" t="s">
        <v>56</v>
      </c>
      <c r="B155" s="401"/>
      <c r="C155" s="401"/>
      <c r="D155" s="401"/>
      <c r="E155" s="401"/>
      <c r="F155" s="198">
        <f>SUM(F156:G158)</f>
        <v>43465.97</v>
      </c>
      <c r="G155" s="199"/>
      <c r="H155" s="198">
        <f t="shared" ref="H155" si="54">SUM(H156:I158)</f>
        <v>61500</v>
      </c>
      <c r="I155" s="199"/>
      <c r="J155" s="198">
        <f t="shared" ref="J155" si="55">SUM(J156:K158)</f>
        <v>652000</v>
      </c>
      <c r="K155" s="199"/>
      <c r="L155" s="127">
        <f>M155-J155</f>
        <v>-576500</v>
      </c>
      <c r="M155" s="72">
        <f>SUM(M156:M158)</f>
        <v>75500</v>
      </c>
      <c r="N155" s="198">
        <f t="shared" ref="N155" si="56">SUM(N156:O158)</f>
        <v>442000</v>
      </c>
      <c r="O155" s="199"/>
      <c r="P155" s="381">
        <f t="shared" ref="P155" si="57">SUM(P156:Q158)</f>
        <v>442000</v>
      </c>
      <c r="Q155" s="429"/>
    </row>
    <row r="156" spans="1:21" ht="15" customHeight="1" x14ac:dyDescent="0.25">
      <c r="A156" s="404" t="s">
        <v>57</v>
      </c>
      <c r="B156" s="405"/>
      <c r="C156" s="405"/>
      <c r="D156" s="405"/>
      <c r="E156" s="405"/>
      <c r="F156" s="396">
        <v>1316.61</v>
      </c>
      <c r="G156" s="397"/>
      <c r="H156" s="398">
        <v>3300</v>
      </c>
      <c r="I156" s="398"/>
      <c r="J156" s="396">
        <f>J468</f>
        <v>3000</v>
      </c>
      <c r="K156" s="397"/>
      <c r="L156" s="51"/>
      <c r="M156" s="67">
        <f>M468</f>
        <v>0</v>
      </c>
      <c r="N156" s="396">
        <f>N468</f>
        <v>3300</v>
      </c>
      <c r="O156" s="397"/>
      <c r="P156" s="396">
        <f>P468</f>
        <v>3300</v>
      </c>
      <c r="Q156" s="397"/>
    </row>
    <row r="157" spans="1:21" x14ac:dyDescent="0.25">
      <c r="A157" s="383" t="s">
        <v>58</v>
      </c>
      <c r="B157" s="384"/>
      <c r="C157" s="384"/>
      <c r="D157" s="384"/>
      <c r="E157" s="384"/>
      <c r="F157" s="392">
        <v>39808.46</v>
      </c>
      <c r="G157" s="393"/>
      <c r="H157" s="391">
        <v>55500</v>
      </c>
      <c r="I157" s="391"/>
      <c r="J157" s="392">
        <f>J453+J454+J456+J461+J463</f>
        <v>646000</v>
      </c>
      <c r="K157" s="393"/>
      <c r="L157" s="42"/>
      <c r="M157" s="44">
        <f>M453+M454+M456+M461+M463</f>
        <v>72500</v>
      </c>
      <c r="N157" s="392">
        <f>N453+N454+N456+N461++N463</f>
        <v>436000</v>
      </c>
      <c r="O157" s="393"/>
      <c r="P157" s="392">
        <f>P453+P454+P456+P461++P463</f>
        <v>436000</v>
      </c>
      <c r="Q157" s="393"/>
    </row>
    <row r="158" spans="1:21" ht="26.25" customHeight="1" x14ac:dyDescent="0.25">
      <c r="A158" s="406" t="s">
        <v>59</v>
      </c>
      <c r="B158" s="407"/>
      <c r="C158" s="407"/>
      <c r="D158" s="407"/>
      <c r="E158" s="407"/>
      <c r="F158" s="396">
        <v>2340.9</v>
      </c>
      <c r="G158" s="397"/>
      <c r="H158" s="398">
        <v>2700</v>
      </c>
      <c r="I158" s="398"/>
      <c r="J158" s="396">
        <f>J469</f>
        <v>3000</v>
      </c>
      <c r="K158" s="397"/>
      <c r="L158" s="51"/>
      <c r="M158" s="67">
        <f>M469</f>
        <v>3000</v>
      </c>
      <c r="N158" s="396">
        <f>N469</f>
        <v>2700</v>
      </c>
      <c r="O158" s="397"/>
      <c r="P158" s="396">
        <f>P469</f>
        <v>2700</v>
      </c>
      <c r="Q158" s="397"/>
    </row>
    <row r="159" spans="1:21" x14ac:dyDescent="0.25">
      <c r="A159" s="400" t="s">
        <v>60</v>
      </c>
      <c r="B159" s="401"/>
      <c r="C159" s="401"/>
      <c r="D159" s="401"/>
      <c r="E159" s="401"/>
      <c r="F159" s="198">
        <f>SUM(F160:G165)</f>
        <v>111326.24</v>
      </c>
      <c r="G159" s="199"/>
      <c r="H159" s="198">
        <f t="shared" ref="H159" si="58">SUM(H160:I165)</f>
        <v>319000</v>
      </c>
      <c r="I159" s="199"/>
      <c r="J159" s="198">
        <f t="shared" ref="J159" si="59">SUM(J160:K165)</f>
        <v>818300</v>
      </c>
      <c r="K159" s="199"/>
      <c r="L159" s="127">
        <f>M159-J159</f>
        <v>-536300</v>
      </c>
      <c r="M159" s="72">
        <f>SUM(M160:M165)</f>
        <v>282000</v>
      </c>
      <c r="N159" s="198">
        <f t="shared" ref="N159" si="60">SUM(N160:O165)</f>
        <v>586400</v>
      </c>
      <c r="O159" s="199"/>
      <c r="P159" s="198">
        <f t="shared" ref="P159" si="61">SUM(P160:Q165)</f>
        <v>456400</v>
      </c>
      <c r="Q159" s="390"/>
    </row>
    <row r="160" spans="1:21" x14ac:dyDescent="0.25">
      <c r="A160" s="383" t="s">
        <v>335</v>
      </c>
      <c r="B160" s="384"/>
      <c r="C160" s="384"/>
      <c r="D160" s="384"/>
      <c r="E160" s="420"/>
      <c r="F160" s="392">
        <v>5336.29</v>
      </c>
      <c r="G160" s="393"/>
      <c r="H160" s="392">
        <v>0</v>
      </c>
      <c r="I160" s="393"/>
      <c r="J160" s="392">
        <v>0</v>
      </c>
      <c r="K160" s="393"/>
      <c r="L160" s="42"/>
      <c r="M160" s="44">
        <v>0</v>
      </c>
      <c r="N160" s="392">
        <v>0</v>
      </c>
      <c r="O160" s="393"/>
      <c r="P160" s="392">
        <v>0</v>
      </c>
      <c r="Q160" s="393"/>
    </row>
    <row r="161" spans="1:17" x14ac:dyDescent="0.25">
      <c r="A161" s="404" t="s">
        <v>61</v>
      </c>
      <c r="B161" s="405"/>
      <c r="C161" s="405"/>
      <c r="D161" s="405"/>
      <c r="E161" s="405"/>
      <c r="F161" s="396">
        <v>8015.49</v>
      </c>
      <c r="G161" s="397"/>
      <c r="H161" s="398">
        <v>9400</v>
      </c>
      <c r="I161" s="398"/>
      <c r="J161" s="396">
        <f>J563+J568+J573+J579+J583</f>
        <v>35300</v>
      </c>
      <c r="K161" s="397"/>
      <c r="L161" s="51"/>
      <c r="M161" s="67">
        <f>M563+M568+M573+M579+M583</f>
        <v>4000</v>
      </c>
      <c r="N161" s="396">
        <f t="shared" ref="N161" si="62">N563+N568+N573+N579+N583</f>
        <v>19400</v>
      </c>
      <c r="O161" s="397"/>
      <c r="P161" s="396">
        <f t="shared" ref="P161" si="63">P563+P568+P573+P579+P583</f>
        <v>9400</v>
      </c>
      <c r="Q161" s="397"/>
    </row>
    <row r="162" spans="1:17" x14ac:dyDescent="0.25">
      <c r="A162" s="383" t="s">
        <v>62</v>
      </c>
      <c r="B162" s="384"/>
      <c r="C162" s="384"/>
      <c r="D162" s="384"/>
      <c r="E162" s="384"/>
      <c r="F162" s="392">
        <v>19051.05</v>
      </c>
      <c r="G162" s="393"/>
      <c r="H162" s="391">
        <v>27000</v>
      </c>
      <c r="I162" s="391"/>
      <c r="J162" s="392">
        <f>J697</f>
        <v>27000</v>
      </c>
      <c r="K162" s="393"/>
      <c r="L162" s="42"/>
      <c r="M162" s="44">
        <f>M697</f>
        <v>27000</v>
      </c>
      <c r="N162" s="392">
        <f t="shared" ref="N162" si="64">N697</f>
        <v>27000</v>
      </c>
      <c r="O162" s="393"/>
      <c r="P162" s="392">
        <f t="shared" ref="P162" si="65">P697</f>
        <v>27000</v>
      </c>
      <c r="Q162" s="393"/>
    </row>
    <row r="163" spans="1:17" x14ac:dyDescent="0.25">
      <c r="A163" s="404" t="s">
        <v>63</v>
      </c>
      <c r="B163" s="419"/>
      <c r="C163" s="419"/>
      <c r="D163" s="419"/>
      <c r="E163" s="419"/>
      <c r="F163" s="396">
        <v>78923.41</v>
      </c>
      <c r="G163" s="397"/>
      <c r="H163" s="398">
        <v>282600</v>
      </c>
      <c r="I163" s="398"/>
      <c r="J163" s="396">
        <f>J304+J312+J314+J315+J325+J327+J328+J405+J593+J594</f>
        <v>730000</v>
      </c>
      <c r="K163" s="397"/>
      <c r="L163" s="51"/>
      <c r="M163" s="67">
        <f>M304+M312+M314+M315+M325+M327+M328+M405+M593+M594</f>
        <v>251000</v>
      </c>
      <c r="N163" s="396">
        <f>N304+N312+N314+N315+N325+N327+N328+N405+N593+N594</f>
        <v>520000</v>
      </c>
      <c r="O163" s="397"/>
      <c r="P163" s="396">
        <f>P304+P312+P314+P315+P325+P327+P328+P405+P593+P594</f>
        <v>420000</v>
      </c>
      <c r="Q163" s="397"/>
    </row>
    <row r="164" spans="1:17" x14ac:dyDescent="0.25">
      <c r="A164" s="383" t="s">
        <v>64</v>
      </c>
      <c r="B164" s="384"/>
      <c r="C164" s="384"/>
      <c r="D164" s="384"/>
      <c r="E164" s="384"/>
      <c r="F164" s="392">
        <v>0</v>
      </c>
      <c r="G164" s="393"/>
      <c r="H164" s="391">
        <v>0</v>
      </c>
      <c r="I164" s="391"/>
      <c r="J164" s="392">
        <v>0</v>
      </c>
      <c r="K164" s="393"/>
      <c r="L164" s="42"/>
      <c r="M164" s="44">
        <v>0</v>
      </c>
      <c r="N164" s="392">
        <v>0</v>
      </c>
      <c r="O164" s="393"/>
      <c r="P164" s="392">
        <v>0</v>
      </c>
      <c r="Q164" s="393"/>
    </row>
    <row r="165" spans="1:17" x14ac:dyDescent="0.25">
      <c r="A165" s="404" t="s">
        <v>65</v>
      </c>
      <c r="B165" s="405"/>
      <c r="C165" s="405"/>
      <c r="D165" s="405"/>
      <c r="E165" s="405"/>
      <c r="F165" s="396">
        <v>0</v>
      </c>
      <c r="G165" s="397"/>
      <c r="H165" s="398">
        <v>0</v>
      </c>
      <c r="I165" s="398"/>
      <c r="J165" s="396">
        <f>J600</f>
        <v>26000</v>
      </c>
      <c r="K165" s="397"/>
      <c r="L165" s="51"/>
      <c r="M165" s="67">
        <f>M600</f>
        <v>0</v>
      </c>
      <c r="N165" s="396">
        <f t="shared" ref="N165" si="66">N600</f>
        <v>20000</v>
      </c>
      <c r="O165" s="397"/>
      <c r="P165" s="396">
        <f t="shared" ref="P165" si="67">P600</f>
        <v>0</v>
      </c>
      <c r="Q165" s="397"/>
    </row>
    <row r="166" spans="1:17" x14ac:dyDescent="0.25">
      <c r="A166" s="400" t="s">
        <v>66</v>
      </c>
      <c r="B166" s="401"/>
      <c r="C166" s="401"/>
      <c r="D166" s="401"/>
      <c r="E166" s="401"/>
      <c r="F166" s="198">
        <f>SUM(F167:G171)</f>
        <v>54802.600000000006</v>
      </c>
      <c r="G166" s="199"/>
      <c r="H166" s="198">
        <f t="shared" ref="H166" si="68">SUM(H167:I171)</f>
        <v>402600</v>
      </c>
      <c r="I166" s="199"/>
      <c r="J166" s="381">
        <f t="shared" ref="J166" si="69">SUM(J167:K171)</f>
        <v>1718000</v>
      </c>
      <c r="K166" s="382"/>
      <c r="L166" s="147">
        <f>M166-J166</f>
        <v>-1283000</v>
      </c>
      <c r="M166" s="72">
        <f>SUM(M167:M171)</f>
        <v>435000</v>
      </c>
      <c r="N166" s="198">
        <f t="shared" ref="N166" si="70">SUM(N167:O171)</f>
        <v>80000</v>
      </c>
      <c r="O166" s="199"/>
      <c r="P166" s="198">
        <f t="shared" ref="P166" si="71">SUM(P167:Q171)</f>
        <v>80000</v>
      </c>
      <c r="Q166" s="390"/>
    </row>
    <row r="167" spans="1:17" x14ac:dyDescent="0.25">
      <c r="A167" s="404" t="s">
        <v>67</v>
      </c>
      <c r="B167" s="405"/>
      <c r="C167" s="405"/>
      <c r="D167" s="405"/>
      <c r="E167" s="405"/>
      <c r="F167" s="396">
        <v>51006.73</v>
      </c>
      <c r="G167" s="397"/>
      <c r="H167" s="398">
        <v>400000</v>
      </c>
      <c r="I167" s="398"/>
      <c r="J167" s="396">
        <f>J359+J360+J361+J363+J368</f>
        <v>353000</v>
      </c>
      <c r="K167" s="397"/>
      <c r="L167" s="51"/>
      <c r="M167" s="67">
        <f>M359+M360+M361+M363+M368</f>
        <v>170000</v>
      </c>
      <c r="N167" s="396">
        <f t="shared" ref="N167" si="72">N359+N360+N361+N363+N368</f>
        <v>25000</v>
      </c>
      <c r="O167" s="397"/>
      <c r="P167" s="396">
        <f t="shared" ref="P167" si="73">P359+P360+P361+P363+P368</f>
        <v>25000</v>
      </c>
      <c r="Q167" s="397"/>
    </row>
    <row r="168" spans="1:17" x14ac:dyDescent="0.25">
      <c r="A168" s="383" t="s">
        <v>68</v>
      </c>
      <c r="B168" s="384"/>
      <c r="C168" s="384"/>
      <c r="D168" s="384"/>
      <c r="E168" s="384"/>
      <c r="F168" s="392">
        <v>2468.64</v>
      </c>
      <c r="G168" s="393"/>
      <c r="H168" s="391">
        <v>0</v>
      </c>
      <c r="I168" s="391"/>
      <c r="J168" s="392">
        <f>J396+J397</f>
        <v>40000</v>
      </c>
      <c r="K168" s="393"/>
      <c r="L168" s="42"/>
      <c r="M168" s="44">
        <f>M396+M397</f>
        <v>265000</v>
      </c>
      <c r="N168" s="392">
        <f>N396+N397</f>
        <v>30000</v>
      </c>
      <c r="O168" s="393"/>
      <c r="P168" s="392">
        <f>P396+P397</f>
        <v>30000</v>
      </c>
      <c r="Q168" s="393"/>
    </row>
    <row r="169" spans="1:17" x14ac:dyDescent="0.25">
      <c r="A169" s="404" t="s">
        <v>69</v>
      </c>
      <c r="B169" s="405"/>
      <c r="C169" s="405"/>
      <c r="D169" s="405"/>
      <c r="E169" s="405"/>
      <c r="F169" s="396">
        <v>0</v>
      </c>
      <c r="G169" s="397"/>
      <c r="H169" s="398">
        <v>0</v>
      </c>
      <c r="I169" s="398"/>
      <c r="J169" s="396">
        <v>0</v>
      </c>
      <c r="K169" s="397"/>
      <c r="L169" s="51"/>
      <c r="M169" s="67">
        <v>0</v>
      </c>
      <c r="N169" s="396">
        <v>0</v>
      </c>
      <c r="O169" s="397"/>
      <c r="P169" s="396">
        <v>0</v>
      </c>
      <c r="Q169" s="397"/>
    </row>
    <row r="170" spans="1:17" x14ac:dyDescent="0.25">
      <c r="A170" s="383" t="s">
        <v>70</v>
      </c>
      <c r="B170" s="384"/>
      <c r="C170" s="384"/>
      <c r="D170" s="384"/>
      <c r="E170" s="384"/>
      <c r="F170" s="392">
        <v>0</v>
      </c>
      <c r="G170" s="393"/>
      <c r="H170" s="391">
        <v>2600</v>
      </c>
      <c r="I170" s="391"/>
      <c r="J170" s="392">
        <f>J438</f>
        <v>5000</v>
      </c>
      <c r="K170" s="393"/>
      <c r="L170" s="42"/>
      <c r="M170" s="44">
        <f>M438</f>
        <v>0</v>
      </c>
      <c r="N170" s="392">
        <f t="shared" ref="N170" si="74">N438</f>
        <v>5000</v>
      </c>
      <c r="O170" s="393"/>
      <c r="P170" s="392">
        <f t="shared" ref="P170" si="75">P438</f>
        <v>5000</v>
      </c>
      <c r="Q170" s="393"/>
    </row>
    <row r="171" spans="1:17" ht="25.5" customHeight="1" x14ac:dyDescent="0.25">
      <c r="A171" s="406" t="s">
        <v>71</v>
      </c>
      <c r="B171" s="407"/>
      <c r="C171" s="407"/>
      <c r="D171" s="407"/>
      <c r="E171" s="407"/>
      <c r="F171" s="396">
        <v>1327.23</v>
      </c>
      <c r="G171" s="397"/>
      <c r="H171" s="398">
        <v>0</v>
      </c>
      <c r="I171" s="398"/>
      <c r="J171" s="396">
        <f>J428+J430+J434</f>
        <v>1320000</v>
      </c>
      <c r="K171" s="397"/>
      <c r="L171" s="51"/>
      <c r="M171" s="67">
        <f>M428+M430+M434</f>
        <v>0</v>
      </c>
      <c r="N171" s="396">
        <f t="shared" ref="N171" si="76">N428+N430+N434</f>
        <v>20000</v>
      </c>
      <c r="O171" s="397"/>
      <c r="P171" s="396">
        <f t="shared" ref="P171" si="77">P428+P430+P434</f>
        <v>20000</v>
      </c>
      <c r="Q171" s="397"/>
    </row>
    <row r="172" spans="1:17" x14ac:dyDescent="0.25">
      <c r="A172" s="400" t="s">
        <v>72</v>
      </c>
      <c r="B172" s="401"/>
      <c r="C172" s="401"/>
      <c r="D172" s="401"/>
      <c r="E172" s="401"/>
      <c r="F172" s="198">
        <f>SUM(F173:G176)</f>
        <v>202663.53</v>
      </c>
      <c r="G172" s="199"/>
      <c r="H172" s="198">
        <f t="shared" ref="H172" si="78">SUM(H173:I176)</f>
        <v>319325</v>
      </c>
      <c r="I172" s="199"/>
      <c r="J172" s="198">
        <f t="shared" ref="J172" si="79">SUM(J173:K176)</f>
        <v>1295500</v>
      </c>
      <c r="K172" s="199"/>
      <c r="L172" s="127">
        <f>M172-J172</f>
        <v>-740500</v>
      </c>
      <c r="M172" s="72">
        <f>SUM(M173:M176)</f>
        <v>555000</v>
      </c>
      <c r="N172" s="198">
        <f t="shared" ref="N172" si="80">SUM(N173:O176)</f>
        <v>474500</v>
      </c>
      <c r="O172" s="199"/>
      <c r="P172" s="198">
        <f t="shared" ref="P172" si="81">SUM(P173:Q176)</f>
        <v>364000</v>
      </c>
      <c r="Q172" s="390"/>
    </row>
    <row r="173" spans="1:17" x14ac:dyDescent="0.25">
      <c r="A173" s="404" t="s">
        <v>73</v>
      </c>
      <c r="B173" s="405"/>
      <c r="C173" s="405"/>
      <c r="D173" s="405"/>
      <c r="E173" s="405"/>
      <c r="F173" s="396">
        <v>124308.48</v>
      </c>
      <c r="G173" s="397"/>
      <c r="H173" s="398">
        <v>193025</v>
      </c>
      <c r="I173" s="398"/>
      <c r="J173" s="396">
        <f>J274+J277+J278+J283+J320+J344+J346+J350+J352+J374+J381+J387+J389+J413+J417+J422+J444+J589+J605+J698</f>
        <v>493500</v>
      </c>
      <c r="K173" s="397"/>
      <c r="L173" s="51"/>
      <c r="M173" s="67">
        <f>M274+M277+M278+M283+M320+M344+M346+M350+M352+M374+M381+M387+M389+M413+M417+M422+M444+M589+M605+M698</f>
        <v>450000</v>
      </c>
      <c r="N173" s="396">
        <f>N274+N277+N278+N283+N320+N344+N346+N350+N352+N374+N381+N387+N389+N413+N417+N422+N444+N589+N605+N698</f>
        <v>372500</v>
      </c>
      <c r="O173" s="397"/>
      <c r="P173" s="396">
        <f>P274+P277+P278+P283+P320+P344+P346+P350+P352+P374+P381+P387+P389+P413+P417+P422+P444+P589+P605+P698</f>
        <v>262000</v>
      </c>
      <c r="Q173" s="397"/>
    </row>
    <row r="174" spans="1:17" x14ac:dyDescent="0.25">
      <c r="A174" s="383" t="s">
        <v>74</v>
      </c>
      <c r="B174" s="384"/>
      <c r="C174" s="384"/>
      <c r="D174" s="384"/>
      <c r="E174" s="384"/>
      <c r="F174" s="392">
        <v>0</v>
      </c>
      <c r="G174" s="393"/>
      <c r="H174" s="391">
        <v>32000</v>
      </c>
      <c r="I174" s="391"/>
      <c r="J174" s="392">
        <f>J399+J400</f>
        <v>700000</v>
      </c>
      <c r="K174" s="393"/>
      <c r="L174" s="42"/>
      <c r="M174" s="44">
        <f>M399+M400</f>
        <v>0</v>
      </c>
      <c r="N174" s="392">
        <f>N399+N400</f>
        <v>0</v>
      </c>
      <c r="O174" s="393"/>
      <c r="P174" s="392">
        <f>P399+P400</f>
        <v>0</v>
      </c>
      <c r="Q174" s="393"/>
    </row>
    <row r="175" spans="1:17" x14ac:dyDescent="0.25">
      <c r="A175" s="411" t="s">
        <v>75</v>
      </c>
      <c r="B175" s="412"/>
      <c r="C175" s="412"/>
      <c r="D175" s="412"/>
      <c r="E175" s="413"/>
      <c r="F175" s="392">
        <v>76471.98</v>
      </c>
      <c r="G175" s="393"/>
      <c r="H175" s="392">
        <v>94300</v>
      </c>
      <c r="I175" s="393"/>
      <c r="J175" s="392">
        <f>J289+J295</f>
        <v>102000</v>
      </c>
      <c r="K175" s="393"/>
      <c r="L175" s="42"/>
      <c r="M175" s="44">
        <f>M289+M295</f>
        <v>105000</v>
      </c>
      <c r="N175" s="392">
        <f t="shared" ref="N175" si="82">N289+N295</f>
        <v>102000</v>
      </c>
      <c r="O175" s="393"/>
      <c r="P175" s="392">
        <f t="shared" ref="P175" si="83">P289+P295</f>
        <v>102000</v>
      </c>
      <c r="Q175" s="393"/>
    </row>
    <row r="176" spans="1:17" ht="24.75" customHeight="1" x14ac:dyDescent="0.25">
      <c r="A176" s="402" t="s">
        <v>336</v>
      </c>
      <c r="B176" s="403"/>
      <c r="C176" s="403"/>
      <c r="D176" s="403"/>
      <c r="E176" s="418"/>
      <c r="F176" s="392">
        <v>1883.07</v>
      </c>
      <c r="G176" s="393"/>
      <c r="H176" s="392">
        <v>0</v>
      </c>
      <c r="I176" s="393"/>
      <c r="J176" s="392">
        <v>0</v>
      </c>
      <c r="K176" s="393"/>
      <c r="L176" s="42"/>
      <c r="M176" s="44">
        <v>0</v>
      </c>
      <c r="N176" s="392">
        <v>0</v>
      </c>
      <c r="O176" s="393"/>
      <c r="P176" s="392">
        <v>0</v>
      </c>
      <c r="Q176" s="393"/>
    </row>
    <row r="177" spans="1:17" x14ac:dyDescent="0.25">
      <c r="A177" s="408" t="s">
        <v>76</v>
      </c>
      <c r="B177" s="409"/>
      <c r="C177" s="409"/>
      <c r="D177" s="409"/>
      <c r="E177" s="410"/>
      <c r="F177" s="198">
        <f>SUM(F178)</f>
        <v>15926.74</v>
      </c>
      <c r="G177" s="199"/>
      <c r="H177" s="198">
        <f t="shared" ref="H177" si="84">SUM(H178)</f>
        <v>19000</v>
      </c>
      <c r="I177" s="199"/>
      <c r="J177" s="198">
        <f t="shared" ref="J177" si="85">SUM(J178)</f>
        <v>26000</v>
      </c>
      <c r="K177" s="199"/>
      <c r="L177" s="46">
        <f>M177-J177</f>
        <v>-7500</v>
      </c>
      <c r="M177" s="72">
        <f>SUM(M178)</f>
        <v>18500</v>
      </c>
      <c r="N177" s="198">
        <f t="shared" ref="N177" si="86">SUM(N178)</f>
        <v>26000</v>
      </c>
      <c r="O177" s="199"/>
      <c r="P177" s="198">
        <f t="shared" ref="P177" si="87">SUM(P178)</f>
        <v>26000</v>
      </c>
      <c r="Q177" s="390"/>
    </row>
    <row r="178" spans="1:17" x14ac:dyDescent="0.25">
      <c r="A178" s="411" t="s">
        <v>77</v>
      </c>
      <c r="B178" s="412"/>
      <c r="C178" s="412"/>
      <c r="D178" s="412"/>
      <c r="E178" s="413"/>
      <c r="F178" s="392">
        <v>15926.74</v>
      </c>
      <c r="G178" s="393"/>
      <c r="H178" s="392">
        <v>19000</v>
      </c>
      <c r="I178" s="393"/>
      <c r="J178" s="392">
        <f>J488+J492+J493</f>
        <v>26000</v>
      </c>
      <c r="K178" s="393"/>
      <c r="L178" s="42"/>
      <c r="M178" s="44">
        <f>M488+M492+M493</f>
        <v>18500</v>
      </c>
      <c r="N178" s="392">
        <f>N488+N492+N493</f>
        <v>26000</v>
      </c>
      <c r="O178" s="393"/>
      <c r="P178" s="392">
        <f>P488+P492+P493</f>
        <v>26000</v>
      </c>
      <c r="Q178" s="393"/>
    </row>
    <row r="179" spans="1:17" x14ac:dyDescent="0.25">
      <c r="A179" s="408" t="s">
        <v>78</v>
      </c>
      <c r="B179" s="409"/>
      <c r="C179" s="409"/>
      <c r="D179" s="409"/>
      <c r="E179" s="410"/>
      <c r="F179" s="198">
        <f>SUM(F180:G184)</f>
        <v>62203.799999999996</v>
      </c>
      <c r="G179" s="199"/>
      <c r="H179" s="198">
        <f t="shared" ref="H179" si="88">SUM(H180:I184)</f>
        <v>358600</v>
      </c>
      <c r="I179" s="199"/>
      <c r="J179" s="198">
        <f t="shared" ref="J179" si="89">SUM(J180:K184)</f>
        <v>1573600</v>
      </c>
      <c r="K179" s="199"/>
      <c r="L179" s="147">
        <f>M179-J179</f>
        <v>-1219900</v>
      </c>
      <c r="M179" s="72">
        <f>SUM(M180:M184)</f>
        <v>353700</v>
      </c>
      <c r="N179" s="198">
        <f t="shared" ref="N179" si="90">SUM(N180:O184)</f>
        <v>1290900</v>
      </c>
      <c r="O179" s="199"/>
      <c r="P179" s="430">
        <f t="shared" ref="P179" si="91">SUM(P180:Q184)</f>
        <v>1290900</v>
      </c>
      <c r="Q179" s="431"/>
    </row>
    <row r="180" spans="1:17" x14ac:dyDescent="0.25">
      <c r="A180" s="411" t="s">
        <v>79</v>
      </c>
      <c r="B180" s="412"/>
      <c r="C180" s="412"/>
      <c r="D180" s="412"/>
      <c r="E180" s="413"/>
      <c r="F180" s="392">
        <v>11058.56</v>
      </c>
      <c r="G180" s="393"/>
      <c r="H180" s="392">
        <v>194000</v>
      </c>
      <c r="I180" s="393"/>
      <c r="J180" s="392">
        <f>J542+J544+J550</f>
        <v>1116000</v>
      </c>
      <c r="K180" s="393"/>
      <c r="L180" s="42"/>
      <c r="M180" s="44">
        <f>M542+M544+M550</f>
        <v>53000</v>
      </c>
      <c r="N180" s="392">
        <f t="shared" ref="N180" si="92">N542+N544+N550</f>
        <v>1063300</v>
      </c>
      <c r="O180" s="393"/>
      <c r="P180" s="432">
        <f t="shared" ref="P180" si="93">P542+P544+P550</f>
        <v>1063300</v>
      </c>
      <c r="Q180" s="433"/>
    </row>
    <row r="181" spans="1:17" x14ac:dyDescent="0.25">
      <c r="A181" s="411" t="s">
        <v>80</v>
      </c>
      <c r="B181" s="412"/>
      <c r="C181" s="412"/>
      <c r="D181" s="412"/>
      <c r="E181" s="413"/>
      <c r="F181" s="392">
        <v>51145.24</v>
      </c>
      <c r="G181" s="393"/>
      <c r="H181" s="392">
        <v>164600</v>
      </c>
      <c r="I181" s="393"/>
      <c r="J181" s="392">
        <f>J520+J521+J526+J530+J534+J662+J663+J668+J669+J674+J681+J682+J688</f>
        <v>387600</v>
      </c>
      <c r="K181" s="393"/>
      <c r="L181" s="42"/>
      <c r="M181" s="44">
        <f>M520+M521+M526+M530+M534+M662+M663+M668+M669+M674+M681+M682+M688</f>
        <v>292700</v>
      </c>
      <c r="N181" s="392">
        <f>N520+N521+N526+N530+N534+N662+N663+N668+N669+N674+N682+N688</f>
        <v>187600</v>
      </c>
      <c r="O181" s="393"/>
      <c r="P181" s="392">
        <f>P520+P521+P526+P530+P534+P662+P663+P668+P669+P674+P682+P688</f>
        <v>187600</v>
      </c>
      <c r="Q181" s="393"/>
    </row>
    <row r="182" spans="1:17" ht="17.25" customHeight="1" x14ac:dyDescent="0.25">
      <c r="A182" s="411" t="s">
        <v>81</v>
      </c>
      <c r="B182" s="412"/>
      <c r="C182" s="412"/>
      <c r="D182" s="412"/>
      <c r="E182" s="413"/>
      <c r="F182" s="392">
        <v>0</v>
      </c>
      <c r="G182" s="393"/>
      <c r="H182" s="392">
        <v>0</v>
      </c>
      <c r="I182" s="393"/>
      <c r="J182" s="392">
        <v>0</v>
      </c>
      <c r="K182" s="393"/>
      <c r="L182" s="42"/>
      <c r="M182" s="44">
        <v>0</v>
      </c>
      <c r="N182" s="392">
        <v>0</v>
      </c>
      <c r="O182" s="393"/>
      <c r="P182" s="392">
        <v>0</v>
      </c>
      <c r="Q182" s="393"/>
    </row>
    <row r="183" spans="1:17" x14ac:dyDescent="0.25">
      <c r="A183" s="411" t="s">
        <v>82</v>
      </c>
      <c r="B183" s="412"/>
      <c r="C183" s="412"/>
      <c r="D183" s="412"/>
      <c r="E183" s="413"/>
      <c r="F183" s="392">
        <v>0</v>
      </c>
      <c r="G183" s="393"/>
      <c r="H183" s="392">
        <v>0</v>
      </c>
      <c r="I183" s="393"/>
      <c r="J183" s="392">
        <f>J557</f>
        <v>70000</v>
      </c>
      <c r="K183" s="393"/>
      <c r="L183" s="42"/>
      <c r="M183" s="44">
        <f>M557</f>
        <v>8000</v>
      </c>
      <c r="N183" s="392">
        <f t="shared" ref="N183" si="94">N557</f>
        <v>40000</v>
      </c>
      <c r="O183" s="393"/>
      <c r="P183" s="392">
        <f t="shared" ref="P183" si="95">P557</f>
        <v>40000</v>
      </c>
      <c r="Q183" s="393"/>
    </row>
    <row r="184" spans="1:17" ht="28.5" customHeight="1" x14ac:dyDescent="0.25">
      <c r="A184" s="414" t="s">
        <v>83</v>
      </c>
      <c r="B184" s="415"/>
      <c r="C184" s="415"/>
      <c r="D184" s="415"/>
      <c r="E184" s="416"/>
      <c r="F184" s="392">
        <v>0</v>
      </c>
      <c r="G184" s="393"/>
      <c r="H184" s="392">
        <v>0</v>
      </c>
      <c r="I184" s="393"/>
      <c r="J184" s="392">
        <v>0</v>
      </c>
      <c r="K184" s="393"/>
      <c r="L184" s="42"/>
      <c r="M184" s="44">
        <v>0</v>
      </c>
      <c r="N184" s="392">
        <v>0</v>
      </c>
      <c r="O184" s="393"/>
      <c r="P184" s="392">
        <v>0</v>
      </c>
      <c r="Q184" s="393"/>
    </row>
    <row r="185" spans="1:17" x14ac:dyDescent="0.25">
      <c r="A185" s="408" t="s">
        <v>84</v>
      </c>
      <c r="B185" s="409"/>
      <c r="C185" s="409"/>
      <c r="D185" s="409"/>
      <c r="E185" s="410"/>
      <c r="F185" s="198">
        <f>SUM(F186:G187)</f>
        <v>244045.31</v>
      </c>
      <c r="G185" s="199"/>
      <c r="H185" s="198">
        <f t="shared" ref="H185" si="96">SUM(H186:I187)</f>
        <v>200400</v>
      </c>
      <c r="I185" s="199"/>
      <c r="J185" s="198">
        <f t="shared" ref="J185" si="97">SUM(J186:K187)</f>
        <v>538700</v>
      </c>
      <c r="K185" s="199"/>
      <c r="L185" s="127">
        <f>M185-J185</f>
        <v>-291000</v>
      </c>
      <c r="M185" s="72">
        <f>SUM(M186:M187)</f>
        <v>247700</v>
      </c>
      <c r="N185" s="198">
        <f t="shared" ref="N185" si="98">SUM(N186:O187)</f>
        <v>213700</v>
      </c>
      <c r="O185" s="199"/>
      <c r="P185" s="198">
        <f t="shared" ref="P185" si="99">SUM(P186:Q187)</f>
        <v>213700</v>
      </c>
      <c r="Q185" s="390"/>
    </row>
    <row r="186" spans="1:17" x14ac:dyDescent="0.25">
      <c r="A186" s="411" t="s">
        <v>85</v>
      </c>
      <c r="B186" s="365"/>
      <c r="C186" s="365"/>
      <c r="D186" s="365"/>
      <c r="E186" s="417"/>
      <c r="F186" s="392">
        <v>228835.28</v>
      </c>
      <c r="G186" s="393"/>
      <c r="H186" s="392">
        <v>181400</v>
      </c>
      <c r="I186" s="393"/>
      <c r="J186" s="392">
        <f>J479+J483+J614+J615+J620+J621+J626+J631+J636+J641+J649+J655</f>
        <v>519700</v>
      </c>
      <c r="K186" s="393"/>
      <c r="L186" s="42"/>
      <c r="M186" s="44">
        <f>M479+M483+M614+M615+M620+M621+M626+M631+M636+M641+M649+M655</f>
        <v>228700</v>
      </c>
      <c r="N186" s="392">
        <f>N479+N483+N614+N615+N620+N621+N626+N631+N636+N641+N649+N655</f>
        <v>194700</v>
      </c>
      <c r="O186" s="393"/>
      <c r="P186" s="392">
        <f>P479+P483+P614+P615+P620+P621+P626+P631+P636+P641+P649+P655</f>
        <v>194700</v>
      </c>
      <c r="Q186" s="393"/>
    </row>
    <row r="187" spans="1:17" x14ac:dyDescent="0.25">
      <c r="A187" s="411" t="s">
        <v>86</v>
      </c>
      <c r="B187" s="412"/>
      <c r="C187" s="412"/>
      <c r="D187" s="412"/>
      <c r="E187" s="413"/>
      <c r="F187" s="392">
        <v>15210.03</v>
      </c>
      <c r="G187" s="393"/>
      <c r="H187" s="392">
        <v>19000</v>
      </c>
      <c r="I187" s="393"/>
      <c r="J187" s="392">
        <f>J475</f>
        <v>19000</v>
      </c>
      <c r="K187" s="393"/>
      <c r="L187" s="42"/>
      <c r="M187" s="44">
        <f>M475</f>
        <v>19000</v>
      </c>
      <c r="N187" s="392">
        <f t="shared" ref="N187" si="100">N475</f>
        <v>19000</v>
      </c>
      <c r="O187" s="393"/>
      <c r="P187" s="392">
        <f t="shared" ref="P187" si="101">P475</f>
        <v>19000</v>
      </c>
      <c r="Q187" s="393"/>
    </row>
    <row r="188" spans="1:17" x14ac:dyDescent="0.25">
      <c r="A188" s="408" t="s">
        <v>87</v>
      </c>
      <c r="B188" s="409"/>
      <c r="C188" s="409"/>
      <c r="D188" s="409"/>
      <c r="E188" s="410"/>
      <c r="F188" s="198">
        <f>SUM(F189:G193)</f>
        <v>148128.16999999998</v>
      </c>
      <c r="G188" s="199"/>
      <c r="H188" s="198">
        <f t="shared" ref="H188" si="102">SUM(H189:I193)</f>
        <v>177000</v>
      </c>
      <c r="I188" s="199"/>
      <c r="J188" s="198">
        <f t="shared" ref="J188" si="103">SUM(J189:K193)</f>
        <v>186400</v>
      </c>
      <c r="K188" s="199"/>
      <c r="L188" s="46">
        <f>M188-J188</f>
        <v>-38900</v>
      </c>
      <c r="M188" s="72">
        <f>SUM(M189:M193)</f>
        <v>147500</v>
      </c>
      <c r="N188" s="198">
        <f t="shared" ref="N188" si="104">SUM(N189:O193)</f>
        <v>169500</v>
      </c>
      <c r="O188" s="199"/>
      <c r="P188" s="198">
        <f t="shared" ref="P188" si="105">SUM(P189:Q193)</f>
        <v>169500</v>
      </c>
      <c r="Q188" s="390"/>
    </row>
    <row r="189" spans="1:17" x14ac:dyDescent="0.25">
      <c r="A189" s="411" t="s">
        <v>88</v>
      </c>
      <c r="B189" s="412"/>
      <c r="C189" s="412"/>
      <c r="D189" s="412"/>
      <c r="E189" s="413"/>
      <c r="F189" s="392">
        <v>0</v>
      </c>
      <c r="G189" s="393"/>
      <c r="H189" s="392">
        <v>5000</v>
      </c>
      <c r="I189" s="393"/>
      <c r="J189" s="392">
        <f>J512</f>
        <v>5000</v>
      </c>
      <c r="K189" s="393"/>
      <c r="L189" s="42"/>
      <c r="M189" s="44">
        <f>M512</f>
        <v>5000</v>
      </c>
      <c r="N189" s="392">
        <f t="shared" ref="N189" si="106">N512</f>
        <v>5000</v>
      </c>
      <c r="O189" s="393"/>
      <c r="P189" s="392">
        <f t="shared" ref="P189" si="107">P512</f>
        <v>5000</v>
      </c>
      <c r="Q189" s="393"/>
    </row>
    <row r="190" spans="1:17" x14ac:dyDescent="0.25">
      <c r="A190" s="411" t="s">
        <v>89</v>
      </c>
      <c r="B190" s="412"/>
      <c r="C190" s="412"/>
      <c r="D190" s="412"/>
      <c r="E190" s="413"/>
      <c r="F190" s="392">
        <v>30012.54</v>
      </c>
      <c r="G190" s="393"/>
      <c r="H190" s="392">
        <v>34600</v>
      </c>
      <c r="I190" s="393"/>
      <c r="J190" s="392">
        <f>J498+J511</f>
        <v>34400</v>
      </c>
      <c r="K190" s="393"/>
      <c r="L190" s="42"/>
      <c r="M190" s="44">
        <f>M498+M511</f>
        <v>40500</v>
      </c>
      <c r="N190" s="392">
        <f t="shared" ref="N190" si="108">N498+N511</f>
        <v>34500</v>
      </c>
      <c r="O190" s="393"/>
      <c r="P190" s="392">
        <f t="shared" ref="P190" si="109">P498+P511</f>
        <v>34500</v>
      </c>
      <c r="Q190" s="393"/>
    </row>
    <row r="191" spans="1:17" x14ac:dyDescent="0.25">
      <c r="A191" s="411" t="s">
        <v>90</v>
      </c>
      <c r="B191" s="412"/>
      <c r="C191" s="412"/>
      <c r="D191" s="412"/>
      <c r="E191" s="413"/>
      <c r="F191" s="392">
        <v>113393.92</v>
      </c>
      <c r="G191" s="393"/>
      <c r="H191" s="392">
        <v>137000</v>
      </c>
      <c r="I191" s="393"/>
      <c r="J191" s="392">
        <f>J335+J337+J338+J507</f>
        <v>137000</v>
      </c>
      <c r="K191" s="393"/>
      <c r="L191" s="42"/>
      <c r="M191" s="44">
        <f>M335+M337+M338+M507</f>
        <v>101000</v>
      </c>
      <c r="N191" s="392">
        <f>N335+N337+N338+N507</f>
        <v>120000</v>
      </c>
      <c r="O191" s="393"/>
      <c r="P191" s="392">
        <f>P335+P337+P338+P507</f>
        <v>120000</v>
      </c>
      <c r="Q191" s="393"/>
    </row>
    <row r="192" spans="1:17" x14ac:dyDescent="0.25">
      <c r="A192" s="383" t="s">
        <v>91</v>
      </c>
      <c r="B192" s="384"/>
      <c r="C192" s="384"/>
      <c r="D192" s="384"/>
      <c r="E192" s="420"/>
      <c r="F192" s="392">
        <v>278.72000000000003</v>
      </c>
      <c r="G192" s="393"/>
      <c r="H192" s="392">
        <v>400</v>
      </c>
      <c r="I192" s="393"/>
      <c r="J192" s="392">
        <f>J503</f>
        <v>10000</v>
      </c>
      <c r="K192" s="393"/>
      <c r="L192" s="42"/>
      <c r="M192" s="44">
        <f>M503</f>
        <v>1000</v>
      </c>
      <c r="N192" s="392">
        <f t="shared" ref="N192" si="110">N503</f>
        <v>10000</v>
      </c>
      <c r="O192" s="393"/>
      <c r="P192" s="392">
        <f t="shared" ref="P192" si="111">P503</f>
        <v>10000</v>
      </c>
      <c r="Q192" s="393"/>
    </row>
    <row r="193" spans="1:17" ht="15.75" thickBot="1" x14ac:dyDescent="0.3">
      <c r="A193" s="434" t="s">
        <v>337</v>
      </c>
      <c r="B193" s="435"/>
      <c r="C193" s="435"/>
      <c r="D193" s="435"/>
      <c r="E193" s="435"/>
      <c r="F193" s="436">
        <v>4442.99</v>
      </c>
      <c r="G193" s="437"/>
      <c r="H193" s="436">
        <v>0</v>
      </c>
      <c r="I193" s="437"/>
      <c r="J193" s="436">
        <v>0</v>
      </c>
      <c r="K193" s="437"/>
      <c r="L193" s="50"/>
      <c r="M193" s="73">
        <v>0</v>
      </c>
      <c r="N193" s="436">
        <v>0</v>
      </c>
      <c r="O193" s="437"/>
      <c r="P193" s="436">
        <v>0</v>
      </c>
      <c r="Q193" s="437"/>
    </row>
    <row r="202" spans="1:17" ht="19.5" customHeight="1" x14ac:dyDescent="0.25"/>
    <row r="203" spans="1:17" ht="42.75" customHeight="1" x14ac:dyDescent="0.25"/>
    <row r="204" spans="1:17" ht="24.75" customHeight="1" x14ac:dyDescent="0.25">
      <c r="A204" s="308" t="s">
        <v>92</v>
      </c>
      <c r="B204" s="308"/>
      <c r="C204" s="308"/>
      <c r="D204" s="308"/>
      <c r="E204" s="308"/>
      <c r="F204" s="308"/>
      <c r="G204" s="308"/>
      <c r="H204" s="308"/>
      <c r="I204" s="308"/>
      <c r="J204" s="308"/>
      <c r="K204" s="308"/>
      <c r="L204" s="308"/>
      <c r="M204" s="308"/>
      <c r="N204" s="308"/>
      <c r="O204" s="308"/>
      <c r="P204" s="308"/>
      <c r="Q204" s="308"/>
    </row>
    <row r="205" spans="1:17" ht="30.75" customHeight="1" thickBot="1" x14ac:dyDescent="0.3"/>
    <row r="206" spans="1:17" ht="36" customHeight="1" thickBot="1" x14ac:dyDescent="0.3">
      <c r="A206" s="74" t="s">
        <v>19</v>
      </c>
      <c r="B206" s="75" t="s">
        <v>20</v>
      </c>
      <c r="C206" s="76" t="s">
        <v>21</v>
      </c>
      <c r="D206" s="440" t="s">
        <v>93</v>
      </c>
      <c r="E206" s="440"/>
      <c r="F206" s="438" t="s">
        <v>400</v>
      </c>
      <c r="G206" s="439"/>
      <c r="H206" s="440" t="s">
        <v>401</v>
      </c>
      <c r="I206" s="440"/>
      <c r="J206" s="446" t="s">
        <v>402</v>
      </c>
      <c r="K206" s="447"/>
      <c r="L206" s="70" t="s">
        <v>388</v>
      </c>
      <c r="M206" s="64" t="s">
        <v>411</v>
      </c>
      <c r="N206" s="448" t="s">
        <v>412</v>
      </c>
      <c r="O206" s="448"/>
      <c r="P206" s="446" t="s">
        <v>50</v>
      </c>
      <c r="Q206" s="449"/>
    </row>
    <row r="207" spans="1:17" x14ac:dyDescent="0.25">
      <c r="A207" s="11">
        <v>8</v>
      </c>
      <c r="B207" s="12"/>
      <c r="C207" s="13"/>
      <c r="D207" s="242" t="s">
        <v>94</v>
      </c>
      <c r="E207" s="242"/>
      <c r="F207" s="243">
        <f>F208</f>
        <v>0</v>
      </c>
      <c r="G207" s="244"/>
      <c r="H207" s="243">
        <f t="shared" ref="H207" si="112">H208</f>
        <v>0</v>
      </c>
      <c r="I207" s="244"/>
      <c r="J207" s="243">
        <f t="shared" ref="J207" si="113">J208</f>
        <v>1000000</v>
      </c>
      <c r="K207" s="244"/>
      <c r="L207" s="147">
        <f>M207-J207</f>
        <v>-1000000</v>
      </c>
      <c r="M207" s="69">
        <f>M208</f>
        <v>0</v>
      </c>
      <c r="N207" s="245">
        <f t="shared" ref="N207" si="114">N208</f>
        <v>0</v>
      </c>
      <c r="O207" s="244"/>
      <c r="P207" s="243">
        <f t="shared" ref="P207" si="115">P208</f>
        <v>0</v>
      </c>
      <c r="Q207" s="300"/>
    </row>
    <row r="208" spans="1:17" ht="27.75" customHeight="1" x14ac:dyDescent="0.25">
      <c r="A208" s="8"/>
      <c r="B208" s="3">
        <v>84</v>
      </c>
      <c r="C208" s="5"/>
      <c r="D208" s="262" t="s">
        <v>95</v>
      </c>
      <c r="E208" s="262"/>
      <c r="F208" s="176">
        <v>0</v>
      </c>
      <c r="G208" s="177"/>
      <c r="H208" s="196">
        <v>0</v>
      </c>
      <c r="I208" s="196"/>
      <c r="J208" s="176">
        <v>1000000</v>
      </c>
      <c r="K208" s="177"/>
      <c r="L208" s="45"/>
      <c r="M208" s="66">
        <v>0</v>
      </c>
      <c r="N208" s="196">
        <v>0</v>
      </c>
      <c r="O208" s="196"/>
      <c r="P208" s="176">
        <v>0</v>
      </c>
      <c r="Q208" s="178"/>
    </row>
    <row r="209" spans="1:17" ht="15.75" customHeight="1" x14ac:dyDescent="0.25">
      <c r="A209" s="99"/>
      <c r="B209" s="100"/>
      <c r="C209" s="101">
        <v>81</v>
      </c>
      <c r="D209" s="169" t="s">
        <v>96</v>
      </c>
      <c r="E209" s="169"/>
      <c r="F209" s="251">
        <v>0</v>
      </c>
      <c r="G209" s="252"/>
      <c r="H209" s="253">
        <v>0</v>
      </c>
      <c r="I209" s="253"/>
      <c r="J209" s="251">
        <v>0</v>
      </c>
      <c r="K209" s="252"/>
      <c r="L209" s="143">
        <f t="shared" ref="L209" si="116">M209-J209</f>
        <v>0</v>
      </c>
      <c r="M209" s="102">
        <v>0</v>
      </c>
      <c r="N209" s="253"/>
      <c r="O209" s="253"/>
      <c r="P209" s="251"/>
      <c r="Q209" s="302"/>
    </row>
    <row r="210" spans="1:17" x14ac:dyDescent="0.25">
      <c r="A210" s="14">
        <v>5</v>
      </c>
      <c r="B210" s="15"/>
      <c r="C210" s="16"/>
      <c r="D210" s="206" t="s">
        <v>97</v>
      </c>
      <c r="E210" s="206"/>
      <c r="F210" s="198">
        <f>F211</f>
        <v>102860.18</v>
      </c>
      <c r="G210" s="199"/>
      <c r="H210" s="198">
        <f t="shared" ref="H210" si="117">H211</f>
        <v>49800</v>
      </c>
      <c r="I210" s="199"/>
      <c r="J210" s="198">
        <f t="shared" ref="J210" si="118">J211</f>
        <v>49800</v>
      </c>
      <c r="K210" s="199"/>
      <c r="L210" s="46">
        <f>M210-J210</f>
        <v>50000</v>
      </c>
      <c r="M210" s="72">
        <f>M211</f>
        <v>99800</v>
      </c>
      <c r="N210" s="200">
        <f t="shared" ref="N210" si="119">N211</f>
        <v>49800</v>
      </c>
      <c r="O210" s="199"/>
      <c r="P210" s="198">
        <f t="shared" ref="P210" si="120">P211</f>
        <v>49800</v>
      </c>
      <c r="Q210" s="390"/>
    </row>
    <row r="211" spans="1:17" x14ac:dyDescent="0.25">
      <c r="A211" s="7"/>
      <c r="B211">
        <v>54</v>
      </c>
      <c r="C211" s="4"/>
      <c r="D211" s="215" t="s">
        <v>98</v>
      </c>
      <c r="E211" s="215"/>
      <c r="F211" s="207">
        <v>102860.18</v>
      </c>
      <c r="G211" s="208"/>
      <c r="H211" s="212">
        <v>49800</v>
      </c>
      <c r="I211" s="212"/>
      <c r="J211" s="207">
        <v>49800</v>
      </c>
      <c r="K211" s="208"/>
      <c r="L211" s="22"/>
      <c r="M211" s="68">
        <v>99800</v>
      </c>
      <c r="N211" s="212">
        <v>49800</v>
      </c>
      <c r="O211" s="212"/>
      <c r="P211" s="207">
        <v>49800</v>
      </c>
      <c r="Q211" s="301"/>
    </row>
    <row r="212" spans="1:17" x14ac:dyDescent="0.25">
      <c r="A212" s="94"/>
      <c r="B212" s="95"/>
      <c r="C212" s="96">
        <v>11</v>
      </c>
      <c r="D212" s="179" t="s">
        <v>25</v>
      </c>
      <c r="E212" s="179"/>
      <c r="F212" s="170">
        <v>0</v>
      </c>
      <c r="G212" s="171"/>
      <c r="H212" s="181">
        <v>49800</v>
      </c>
      <c r="I212" s="181"/>
      <c r="J212" s="170">
        <v>0</v>
      </c>
      <c r="K212" s="171"/>
      <c r="L212" s="144">
        <f t="shared" ref="L212:L215" si="121">M212-J212</f>
        <v>50000</v>
      </c>
      <c r="M212" s="98">
        <v>50000</v>
      </c>
      <c r="N212" s="181"/>
      <c r="O212" s="181"/>
      <c r="P212" s="170"/>
      <c r="Q212" s="180"/>
    </row>
    <row r="213" spans="1:17" x14ac:dyDescent="0.25">
      <c r="A213" s="94"/>
      <c r="B213" s="95"/>
      <c r="C213" s="96">
        <v>43</v>
      </c>
      <c r="D213" s="179" t="s">
        <v>383</v>
      </c>
      <c r="E213" s="179"/>
      <c r="F213" s="170">
        <v>39689.11</v>
      </c>
      <c r="G213" s="171"/>
      <c r="H213" s="181">
        <v>0</v>
      </c>
      <c r="I213" s="181"/>
      <c r="J213" s="170">
        <v>49800</v>
      </c>
      <c r="K213" s="171"/>
      <c r="L213" s="144">
        <f t="shared" si="121"/>
        <v>0</v>
      </c>
      <c r="M213" s="98">
        <v>49800</v>
      </c>
      <c r="N213" s="181"/>
      <c r="O213" s="181"/>
      <c r="P213" s="170"/>
      <c r="Q213" s="180"/>
    </row>
    <row r="214" spans="1:17" x14ac:dyDescent="0.25">
      <c r="A214" s="94"/>
      <c r="B214" s="95"/>
      <c r="C214" s="96">
        <v>52</v>
      </c>
      <c r="D214" s="375" t="s">
        <v>27</v>
      </c>
      <c r="E214" s="376"/>
      <c r="F214" s="170">
        <v>28267.15</v>
      </c>
      <c r="G214" s="171"/>
      <c r="H214" s="170">
        <v>0</v>
      </c>
      <c r="I214" s="171"/>
      <c r="J214" s="170">
        <v>0</v>
      </c>
      <c r="K214" s="171"/>
      <c r="L214" s="144"/>
      <c r="M214" s="98"/>
      <c r="N214" s="170"/>
      <c r="O214" s="171"/>
      <c r="P214" s="170"/>
      <c r="Q214" s="171"/>
    </row>
    <row r="215" spans="1:17" ht="15.75" thickBot="1" x14ac:dyDescent="0.3">
      <c r="A215" s="116"/>
      <c r="B215" s="117"/>
      <c r="C215" s="118">
        <v>55</v>
      </c>
      <c r="D215" s="450" t="s">
        <v>28</v>
      </c>
      <c r="E215" s="450"/>
      <c r="F215" s="451">
        <v>34903.919999999998</v>
      </c>
      <c r="G215" s="452"/>
      <c r="H215" s="453">
        <v>0</v>
      </c>
      <c r="I215" s="453"/>
      <c r="J215" s="451">
        <v>0</v>
      </c>
      <c r="K215" s="452"/>
      <c r="L215" s="154">
        <f t="shared" si="121"/>
        <v>0</v>
      </c>
      <c r="M215" s="119">
        <v>0</v>
      </c>
      <c r="N215" s="453"/>
      <c r="O215" s="453"/>
      <c r="P215" s="451"/>
      <c r="Q215" s="454"/>
    </row>
    <row r="216" spans="1:17" ht="50.25" customHeight="1" x14ac:dyDescent="0.25">
      <c r="F216" s="152"/>
    </row>
    <row r="217" spans="1:17" ht="50.25" customHeight="1" x14ac:dyDescent="0.25"/>
    <row r="218" spans="1:17" ht="50.25" customHeight="1" x14ac:dyDescent="0.25"/>
    <row r="219" spans="1:17" ht="50.25" customHeight="1" x14ac:dyDescent="0.25"/>
    <row r="220" spans="1:17" ht="57" customHeight="1" x14ac:dyDescent="0.25"/>
    <row r="221" spans="1:17" ht="21.75" customHeight="1" x14ac:dyDescent="0.25">
      <c r="A221" s="308" t="s">
        <v>349</v>
      </c>
      <c r="B221" s="308"/>
      <c r="C221" s="308"/>
      <c r="D221" s="308"/>
      <c r="E221" s="308"/>
      <c r="F221" s="308"/>
      <c r="G221" s="308"/>
      <c r="H221" s="308"/>
      <c r="I221" s="308"/>
      <c r="J221" s="308"/>
      <c r="K221" s="308"/>
      <c r="L221" s="308"/>
      <c r="M221" s="308"/>
      <c r="N221" s="308"/>
      <c r="O221" s="308"/>
      <c r="P221" s="308"/>
      <c r="Q221" s="308"/>
    </row>
    <row r="222" spans="1:17" ht="31.5" customHeight="1" x14ac:dyDescent="0.25">
      <c r="A222" s="470" t="s">
        <v>350</v>
      </c>
      <c r="B222" s="470"/>
      <c r="C222" s="470"/>
      <c r="D222" s="470"/>
      <c r="E222" s="470"/>
      <c r="F222" s="470"/>
      <c r="G222" s="470"/>
      <c r="H222" s="470"/>
      <c r="I222" s="470"/>
      <c r="J222" s="470"/>
      <c r="K222" s="470"/>
      <c r="L222" s="470"/>
      <c r="M222" s="470"/>
      <c r="N222" s="470"/>
      <c r="O222" s="470"/>
      <c r="P222" s="470"/>
      <c r="Q222" s="470"/>
    </row>
    <row r="223" spans="1:17" ht="15.75" customHeight="1" x14ac:dyDescent="0.25"/>
    <row r="224" spans="1:17" ht="23.25" customHeight="1" x14ac:dyDescent="0.25">
      <c r="A224" s="308" t="s">
        <v>99</v>
      </c>
      <c r="B224" s="308"/>
      <c r="C224" s="308"/>
      <c r="D224" s="308"/>
      <c r="E224" s="308"/>
      <c r="F224" s="308"/>
      <c r="G224" s="308"/>
      <c r="H224" s="308"/>
      <c r="I224" s="308"/>
      <c r="J224" s="308"/>
      <c r="K224" s="308"/>
      <c r="L224" s="308"/>
      <c r="M224" s="308"/>
      <c r="N224" s="308"/>
      <c r="O224" s="308"/>
      <c r="P224" s="308"/>
      <c r="Q224" s="308"/>
    </row>
    <row r="225" spans="1:21" ht="24.75" customHeight="1" thickBo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21" ht="33.75" customHeight="1" x14ac:dyDescent="0.25">
      <c r="A226" s="85" t="s">
        <v>100</v>
      </c>
      <c r="B226" s="462" t="s">
        <v>101</v>
      </c>
      <c r="C226" s="463"/>
      <c r="D226" s="461" t="s">
        <v>93</v>
      </c>
      <c r="E226" s="461"/>
      <c r="F226" s="458" t="s">
        <v>400</v>
      </c>
      <c r="G226" s="459"/>
      <c r="H226" s="460" t="s">
        <v>401</v>
      </c>
      <c r="I226" s="460"/>
      <c r="J226" s="458" t="s">
        <v>402</v>
      </c>
      <c r="K226" s="459"/>
      <c r="L226" s="86" t="s">
        <v>388</v>
      </c>
      <c r="M226" s="87" t="s">
        <v>411</v>
      </c>
      <c r="N226" s="457" t="s">
        <v>2</v>
      </c>
      <c r="O226" s="457"/>
      <c r="P226" s="455" t="s">
        <v>50</v>
      </c>
      <c r="Q226" s="456"/>
      <c r="R226" s="88" t="s">
        <v>358</v>
      </c>
    </row>
    <row r="227" spans="1:21" x14ac:dyDescent="0.25">
      <c r="A227" s="25"/>
      <c r="B227" s="233" t="s">
        <v>102</v>
      </c>
      <c r="C227" s="234"/>
      <c r="D227" s="235" t="s">
        <v>103</v>
      </c>
      <c r="E227" s="235"/>
      <c r="F227" s="219">
        <f>F228</f>
        <v>3511.04</v>
      </c>
      <c r="G227" s="220"/>
      <c r="H227" s="219">
        <f t="shared" ref="H227:H228" si="122">H228</f>
        <v>3000</v>
      </c>
      <c r="I227" s="220"/>
      <c r="J227" s="219">
        <f t="shared" ref="J227" si="123">J228</f>
        <v>30600</v>
      </c>
      <c r="K227" s="220"/>
      <c r="L227" s="77">
        <f>L228</f>
        <v>0</v>
      </c>
      <c r="M227" s="77">
        <f>M228</f>
        <v>30600</v>
      </c>
      <c r="N227" s="232">
        <f t="shared" ref="N227:N228" si="124">N228</f>
        <v>15600</v>
      </c>
      <c r="O227" s="220"/>
      <c r="P227" s="219">
        <f t="shared" ref="P227:P228" si="125">P228</f>
        <v>5600</v>
      </c>
      <c r="Q227" s="220"/>
      <c r="R227" s="26"/>
    </row>
    <row r="228" spans="1:21" x14ac:dyDescent="0.25">
      <c r="A228" s="27"/>
      <c r="B228" s="272" t="s">
        <v>104</v>
      </c>
      <c r="C228" s="273"/>
      <c r="D228" s="274" t="s">
        <v>105</v>
      </c>
      <c r="E228" s="274"/>
      <c r="F228" s="275">
        <f>F229</f>
        <v>3511.04</v>
      </c>
      <c r="G228" s="276"/>
      <c r="H228" s="275">
        <f t="shared" si="122"/>
        <v>3000</v>
      </c>
      <c r="I228" s="276"/>
      <c r="J228" s="275">
        <f>J229</f>
        <v>30600</v>
      </c>
      <c r="K228" s="276"/>
      <c r="L228" s="78">
        <f>L229</f>
        <v>0</v>
      </c>
      <c r="M228" s="78">
        <f>M229</f>
        <v>30600</v>
      </c>
      <c r="N228" s="277">
        <f t="shared" si="124"/>
        <v>15600</v>
      </c>
      <c r="O228" s="276"/>
      <c r="P228" s="275">
        <f t="shared" si="125"/>
        <v>5600</v>
      </c>
      <c r="Q228" s="276"/>
      <c r="R228" s="28"/>
    </row>
    <row r="229" spans="1:21" ht="27.75" customHeight="1" x14ac:dyDescent="0.25">
      <c r="A229" s="29"/>
      <c r="B229" s="187" t="s">
        <v>106</v>
      </c>
      <c r="C229" s="188"/>
      <c r="D229" s="189" t="s">
        <v>108</v>
      </c>
      <c r="E229" s="189"/>
      <c r="F229" s="190">
        <f>F230+F235+F239</f>
        <v>3511.04</v>
      </c>
      <c r="G229" s="191"/>
      <c r="H229" s="190">
        <f t="shared" ref="H229" si="126">H230+H235+H239</f>
        <v>3000</v>
      </c>
      <c r="I229" s="191"/>
      <c r="J229" s="190">
        <f>J230+J235+J239</f>
        <v>30600</v>
      </c>
      <c r="K229" s="191"/>
      <c r="L229" s="79">
        <f>L230+L235+L239</f>
        <v>0</v>
      </c>
      <c r="M229" s="79">
        <f>M230+M235+M239</f>
        <v>30600</v>
      </c>
      <c r="N229" s="192">
        <f t="shared" ref="N229" si="127">N230+N235+N239</f>
        <v>15600</v>
      </c>
      <c r="O229" s="191"/>
      <c r="P229" s="190">
        <f t="shared" ref="P229" si="128">P230+P235+P239</f>
        <v>5600</v>
      </c>
      <c r="Q229" s="191"/>
      <c r="R229" s="30"/>
      <c r="U229" s="2"/>
    </row>
    <row r="230" spans="1:21" ht="33" customHeight="1" x14ac:dyDescent="0.25">
      <c r="A230" s="31"/>
      <c r="B230" s="240" t="s">
        <v>107</v>
      </c>
      <c r="C230" s="241"/>
      <c r="D230" s="242" t="s">
        <v>109</v>
      </c>
      <c r="E230" s="242"/>
      <c r="F230" s="243">
        <f>F233</f>
        <v>2414.0100000000002</v>
      </c>
      <c r="G230" s="244"/>
      <c r="H230" s="243">
        <f t="shared" ref="H230" si="129">H233</f>
        <v>2000</v>
      </c>
      <c r="I230" s="244"/>
      <c r="J230" s="243">
        <f t="shared" ref="J230" si="130">J233</f>
        <v>4000</v>
      </c>
      <c r="K230" s="244"/>
      <c r="L230" s="69">
        <f>M230-J230</f>
        <v>0</v>
      </c>
      <c r="M230" s="69">
        <f>M233</f>
        <v>4000</v>
      </c>
      <c r="N230" s="245">
        <f t="shared" ref="N230" si="131">N233</f>
        <v>14000</v>
      </c>
      <c r="O230" s="244"/>
      <c r="P230" s="243">
        <f t="shared" ref="P230" si="132">P233</f>
        <v>4000</v>
      </c>
      <c r="Q230" s="244"/>
      <c r="R230" s="32"/>
      <c r="U230" s="2"/>
    </row>
    <row r="231" spans="1:21" ht="18" customHeight="1" x14ac:dyDescent="0.25">
      <c r="A231" s="120"/>
      <c r="B231" s="172" t="s">
        <v>112</v>
      </c>
      <c r="C231" s="173"/>
      <c r="D231" s="186" t="s">
        <v>25</v>
      </c>
      <c r="E231" s="186"/>
      <c r="F231" s="170">
        <v>2414.0100000000002</v>
      </c>
      <c r="G231" s="171"/>
      <c r="H231" s="181">
        <v>2000</v>
      </c>
      <c r="I231" s="181"/>
      <c r="J231" s="170">
        <v>4000</v>
      </c>
      <c r="K231" s="171"/>
      <c r="L231" s="97">
        <f>M231-J231</f>
        <v>0</v>
      </c>
      <c r="M231" s="98">
        <v>4000</v>
      </c>
      <c r="N231" s="181"/>
      <c r="O231" s="181"/>
      <c r="P231" s="170"/>
      <c r="Q231" s="171"/>
      <c r="R231" s="121"/>
    </row>
    <row r="232" spans="1:21" x14ac:dyDescent="0.25">
      <c r="A232" s="122"/>
      <c r="B232" s="248" t="s">
        <v>113</v>
      </c>
      <c r="C232" s="249"/>
      <c r="D232" s="250" t="s">
        <v>27</v>
      </c>
      <c r="E232" s="250"/>
      <c r="F232" s="251">
        <v>0</v>
      </c>
      <c r="G232" s="252"/>
      <c r="H232" s="253">
        <v>0</v>
      </c>
      <c r="I232" s="253"/>
      <c r="J232" s="251">
        <v>0</v>
      </c>
      <c r="K232" s="252"/>
      <c r="L232" s="97">
        <f>M232-J232</f>
        <v>0</v>
      </c>
      <c r="M232" s="102">
        <v>0</v>
      </c>
      <c r="N232" s="253"/>
      <c r="O232" s="253"/>
      <c r="P232" s="251"/>
      <c r="Q232" s="252"/>
      <c r="R232" s="121"/>
    </row>
    <row r="233" spans="1:21" x14ac:dyDescent="0.25">
      <c r="A233" s="33"/>
      <c r="B233" s="174">
        <v>3</v>
      </c>
      <c r="C233" s="175"/>
      <c r="D233" s="195" t="s">
        <v>39</v>
      </c>
      <c r="E233" s="195"/>
      <c r="F233" s="176">
        <f>F234</f>
        <v>2414.0100000000002</v>
      </c>
      <c r="G233" s="177"/>
      <c r="H233" s="176">
        <f t="shared" ref="H233" si="133">H234</f>
        <v>2000</v>
      </c>
      <c r="I233" s="177"/>
      <c r="J233" s="176">
        <f t="shared" ref="J233" si="134">J234</f>
        <v>4000</v>
      </c>
      <c r="K233" s="177"/>
      <c r="L233" s="66"/>
      <c r="M233" s="66">
        <f>SUM(M234)</f>
        <v>4000</v>
      </c>
      <c r="N233" s="196">
        <f t="shared" ref="N233" si="135">N234</f>
        <v>14000</v>
      </c>
      <c r="O233" s="177"/>
      <c r="P233" s="176">
        <f t="shared" ref="P233" si="136">P234</f>
        <v>4000</v>
      </c>
      <c r="Q233" s="177"/>
      <c r="R233" s="32"/>
    </row>
    <row r="234" spans="1:21" x14ac:dyDescent="0.25">
      <c r="A234" s="34"/>
      <c r="B234" s="246">
        <v>32</v>
      </c>
      <c r="C234" s="247"/>
      <c r="D234" s="215" t="s">
        <v>41</v>
      </c>
      <c r="E234" s="215"/>
      <c r="F234" s="207">
        <v>2414.0100000000002</v>
      </c>
      <c r="G234" s="208"/>
      <c r="H234" s="212">
        <v>2000</v>
      </c>
      <c r="I234" s="212"/>
      <c r="J234" s="207">
        <v>4000</v>
      </c>
      <c r="K234" s="208"/>
      <c r="L234" s="66"/>
      <c r="M234" s="68">
        <v>4000</v>
      </c>
      <c r="N234" s="212">
        <v>14000</v>
      </c>
      <c r="O234" s="212"/>
      <c r="P234" s="207">
        <v>4000</v>
      </c>
      <c r="Q234" s="208"/>
      <c r="R234" s="32" t="s">
        <v>359</v>
      </c>
    </row>
    <row r="235" spans="1:21" ht="33.75" customHeight="1" x14ac:dyDescent="0.25">
      <c r="A235" s="35"/>
      <c r="B235" s="204" t="s">
        <v>110</v>
      </c>
      <c r="C235" s="205"/>
      <c r="D235" s="206" t="s">
        <v>111</v>
      </c>
      <c r="E235" s="206"/>
      <c r="F235" s="198">
        <f>F237</f>
        <v>0</v>
      </c>
      <c r="G235" s="199"/>
      <c r="H235" s="198">
        <f t="shared" ref="H235" si="137">H237</f>
        <v>0</v>
      </c>
      <c r="I235" s="199"/>
      <c r="J235" s="198">
        <f t="shared" ref="J235" si="138">J237</f>
        <v>25000</v>
      </c>
      <c r="K235" s="199"/>
      <c r="L235" s="69">
        <f>M235-J235</f>
        <v>0</v>
      </c>
      <c r="M235" s="72">
        <f>M237</f>
        <v>25000</v>
      </c>
      <c r="N235" s="200">
        <f t="shared" ref="N235" si="139">N237</f>
        <v>0</v>
      </c>
      <c r="O235" s="199"/>
      <c r="P235" s="198">
        <f t="shared" ref="P235" si="140">P237</f>
        <v>0</v>
      </c>
      <c r="Q235" s="199"/>
      <c r="R235" s="32"/>
    </row>
    <row r="236" spans="1:21" ht="15" customHeight="1" x14ac:dyDescent="0.25">
      <c r="A236" s="120"/>
      <c r="B236" s="172" t="s">
        <v>112</v>
      </c>
      <c r="C236" s="173"/>
      <c r="D236" s="186" t="s">
        <v>25</v>
      </c>
      <c r="E236" s="186"/>
      <c r="F236" s="170">
        <v>0</v>
      </c>
      <c r="G236" s="171"/>
      <c r="H236" s="181">
        <v>0</v>
      </c>
      <c r="I236" s="181"/>
      <c r="J236" s="170">
        <v>25000</v>
      </c>
      <c r="K236" s="171"/>
      <c r="L236" s="97">
        <f>M236-J236</f>
        <v>0</v>
      </c>
      <c r="M236" s="98">
        <v>25000</v>
      </c>
      <c r="N236" s="181"/>
      <c r="O236" s="181"/>
      <c r="P236" s="170"/>
      <c r="Q236" s="171"/>
      <c r="R236" s="121"/>
    </row>
    <row r="237" spans="1:21" x14ac:dyDescent="0.25">
      <c r="A237" s="33"/>
      <c r="B237" s="174">
        <v>3</v>
      </c>
      <c r="C237" s="175"/>
      <c r="D237" s="195" t="s">
        <v>39</v>
      </c>
      <c r="E237" s="195"/>
      <c r="F237" s="176">
        <f>F238</f>
        <v>0</v>
      </c>
      <c r="G237" s="177"/>
      <c r="H237" s="176">
        <f t="shared" ref="H237" si="141">H238</f>
        <v>0</v>
      </c>
      <c r="I237" s="177"/>
      <c r="J237" s="176">
        <f t="shared" ref="J237" si="142">J238</f>
        <v>25000</v>
      </c>
      <c r="K237" s="177"/>
      <c r="L237" s="45"/>
      <c r="M237" s="66">
        <f>SUM(M238)</f>
        <v>25000</v>
      </c>
      <c r="N237" s="196">
        <f t="shared" ref="N237" si="143">N238</f>
        <v>0</v>
      </c>
      <c r="O237" s="177"/>
      <c r="P237" s="176">
        <f t="shared" ref="P237" si="144">P238</f>
        <v>0</v>
      </c>
      <c r="Q237" s="177"/>
      <c r="R237" s="32"/>
    </row>
    <row r="238" spans="1:21" x14ac:dyDescent="0.25">
      <c r="A238" s="34"/>
      <c r="B238" s="246">
        <v>32</v>
      </c>
      <c r="C238" s="247"/>
      <c r="D238" s="215" t="s">
        <v>41</v>
      </c>
      <c r="E238" s="215"/>
      <c r="F238" s="207">
        <v>0</v>
      </c>
      <c r="G238" s="208"/>
      <c r="H238" s="212">
        <v>0</v>
      </c>
      <c r="I238" s="212"/>
      <c r="J238" s="207">
        <v>25000</v>
      </c>
      <c r="K238" s="208"/>
      <c r="L238" s="22"/>
      <c r="M238" s="68">
        <v>25000</v>
      </c>
      <c r="N238" s="212">
        <v>0</v>
      </c>
      <c r="O238" s="212"/>
      <c r="P238" s="207">
        <v>0</v>
      </c>
      <c r="Q238" s="208"/>
      <c r="R238" s="32" t="s">
        <v>360</v>
      </c>
    </row>
    <row r="239" spans="1:21" ht="30.75" customHeight="1" x14ac:dyDescent="0.25">
      <c r="A239" s="35"/>
      <c r="B239" s="204" t="s">
        <v>115</v>
      </c>
      <c r="C239" s="205"/>
      <c r="D239" s="206" t="s">
        <v>116</v>
      </c>
      <c r="E239" s="206"/>
      <c r="F239" s="198">
        <f>F241</f>
        <v>1097.03</v>
      </c>
      <c r="G239" s="199"/>
      <c r="H239" s="198">
        <f t="shared" ref="H239" si="145">H241</f>
        <v>1000</v>
      </c>
      <c r="I239" s="199"/>
      <c r="J239" s="198">
        <f t="shared" ref="J239" si="146">J241</f>
        <v>1600</v>
      </c>
      <c r="K239" s="199"/>
      <c r="L239" s="72">
        <f>M239-J239</f>
        <v>0</v>
      </c>
      <c r="M239" s="72">
        <f>M241</f>
        <v>1600</v>
      </c>
      <c r="N239" s="200">
        <f t="shared" ref="N239" si="147">N241</f>
        <v>1600</v>
      </c>
      <c r="O239" s="199"/>
      <c r="P239" s="198">
        <f t="shared" ref="P239" si="148">P241</f>
        <v>1600</v>
      </c>
      <c r="Q239" s="199"/>
      <c r="R239" s="32"/>
    </row>
    <row r="240" spans="1:21" ht="16.5" customHeight="1" x14ac:dyDescent="0.25">
      <c r="A240" s="122"/>
      <c r="B240" s="248" t="s">
        <v>112</v>
      </c>
      <c r="C240" s="249"/>
      <c r="D240" s="250" t="s">
        <v>25</v>
      </c>
      <c r="E240" s="250"/>
      <c r="F240" s="251">
        <v>1097.03</v>
      </c>
      <c r="G240" s="252"/>
      <c r="H240" s="253">
        <v>1000</v>
      </c>
      <c r="I240" s="253"/>
      <c r="J240" s="251">
        <v>1600</v>
      </c>
      <c r="K240" s="252"/>
      <c r="L240" s="97">
        <f>M240-J240</f>
        <v>0</v>
      </c>
      <c r="M240" s="102">
        <v>1600</v>
      </c>
      <c r="N240" s="253"/>
      <c r="O240" s="253"/>
      <c r="P240" s="251"/>
      <c r="Q240" s="252"/>
      <c r="R240" s="121"/>
    </row>
    <row r="241" spans="1:18" ht="22.5" customHeight="1" x14ac:dyDescent="0.25">
      <c r="A241" s="33"/>
      <c r="B241" s="174">
        <v>3</v>
      </c>
      <c r="C241" s="175"/>
      <c r="D241" s="195" t="s">
        <v>39</v>
      </c>
      <c r="E241" s="195"/>
      <c r="F241" s="176">
        <f>F242</f>
        <v>1097.03</v>
      </c>
      <c r="G241" s="177"/>
      <c r="H241" s="176">
        <f t="shared" ref="H241" si="149">H242</f>
        <v>1000</v>
      </c>
      <c r="I241" s="177"/>
      <c r="J241" s="176">
        <f t="shared" ref="J241" si="150">J242</f>
        <v>1600</v>
      </c>
      <c r="K241" s="177"/>
      <c r="L241" s="45"/>
      <c r="M241" s="66">
        <f>SUM(M242)</f>
        <v>1600</v>
      </c>
      <c r="N241" s="196">
        <f t="shared" ref="N241" si="151">N242</f>
        <v>1600</v>
      </c>
      <c r="O241" s="177"/>
      <c r="P241" s="176">
        <f t="shared" ref="P241" si="152">P242</f>
        <v>1600</v>
      </c>
      <c r="Q241" s="177"/>
      <c r="R241" s="32"/>
    </row>
    <row r="242" spans="1:18" ht="19.5" customHeight="1" x14ac:dyDescent="0.25">
      <c r="A242" s="33"/>
      <c r="B242" s="193">
        <v>38</v>
      </c>
      <c r="C242" s="194"/>
      <c r="D242" s="195" t="s">
        <v>45</v>
      </c>
      <c r="E242" s="195"/>
      <c r="F242" s="176">
        <v>1097.03</v>
      </c>
      <c r="G242" s="177"/>
      <c r="H242" s="196">
        <v>1000</v>
      </c>
      <c r="I242" s="196"/>
      <c r="J242" s="176">
        <v>1600</v>
      </c>
      <c r="K242" s="177"/>
      <c r="L242" s="45"/>
      <c r="M242" s="66">
        <v>1600</v>
      </c>
      <c r="N242" s="196">
        <v>1600</v>
      </c>
      <c r="O242" s="196"/>
      <c r="P242" s="176">
        <v>1600</v>
      </c>
      <c r="Q242" s="177"/>
      <c r="R242" s="32" t="s">
        <v>359</v>
      </c>
    </row>
    <row r="243" spans="1:18" ht="33" customHeight="1" x14ac:dyDescent="0.25">
      <c r="A243" s="36"/>
      <c r="B243" s="233" t="s">
        <v>117</v>
      </c>
      <c r="C243" s="234"/>
      <c r="D243" s="235" t="s">
        <v>118</v>
      </c>
      <c r="E243" s="235"/>
      <c r="F243" s="219">
        <f>F244+F284+F406+F445+F470+F513+F558+F584</f>
        <v>952816.20000000007</v>
      </c>
      <c r="G243" s="220"/>
      <c r="H243" s="219">
        <f>H244+H284+H406+H445+H470+H513+H558+H584</f>
        <v>1855835</v>
      </c>
      <c r="I243" s="220"/>
      <c r="J243" s="270">
        <f>J244+J284+J406+J445+J470+J513+J558+J584</f>
        <v>6366000</v>
      </c>
      <c r="K243" s="271"/>
      <c r="L243" s="137">
        <f>L244+L284+L406+L445+L470+L513+L558+L584</f>
        <v>-4284900</v>
      </c>
      <c r="M243" s="77">
        <f>M244+M284+M406+M445+M470+M513+M558+M584</f>
        <v>2081100</v>
      </c>
      <c r="N243" s="232">
        <f>N244+N284+N406+N445+N470+N513+N558+N584</f>
        <v>3360500</v>
      </c>
      <c r="O243" s="220"/>
      <c r="P243" s="270">
        <f>P244+P284+P406+P445+P470+P513+P558+P584</f>
        <v>3120000</v>
      </c>
      <c r="Q243" s="271"/>
      <c r="R243" s="26"/>
    </row>
    <row r="244" spans="1:18" ht="28.5" customHeight="1" x14ac:dyDescent="0.25">
      <c r="A244" s="27"/>
      <c r="B244" s="272" t="s">
        <v>119</v>
      </c>
      <c r="C244" s="273"/>
      <c r="D244" s="274" t="s">
        <v>120</v>
      </c>
      <c r="E244" s="274"/>
      <c r="F244" s="275">
        <f>F245+F279</f>
        <v>339038.62000000005</v>
      </c>
      <c r="G244" s="276"/>
      <c r="H244" s="275">
        <f>H245+H279</f>
        <v>359310</v>
      </c>
      <c r="I244" s="276"/>
      <c r="J244" s="275">
        <f>J245+J279</f>
        <v>388500</v>
      </c>
      <c r="K244" s="276"/>
      <c r="L244" s="78">
        <f>L245+L279</f>
        <v>190000</v>
      </c>
      <c r="M244" s="78">
        <f>M245+M279</f>
        <v>578500</v>
      </c>
      <c r="N244" s="277">
        <f>N245+N279</f>
        <v>383500</v>
      </c>
      <c r="O244" s="276"/>
      <c r="P244" s="275">
        <f>P245+P279</f>
        <v>383500</v>
      </c>
      <c r="Q244" s="276"/>
      <c r="R244" s="28"/>
    </row>
    <row r="245" spans="1:18" ht="27" customHeight="1" x14ac:dyDescent="0.25">
      <c r="A245" s="29"/>
      <c r="B245" s="187" t="s">
        <v>121</v>
      </c>
      <c r="C245" s="188"/>
      <c r="D245" s="189" t="s">
        <v>122</v>
      </c>
      <c r="E245" s="189"/>
      <c r="F245" s="190">
        <f>F246+F251+F255+F259+F263+F267+F271</f>
        <v>336503.61000000004</v>
      </c>
      <c r="G245" s="191"/>
      <c r="H245" s="190">
        <f>H246+H251+H255+H259+H263+H267+H271</f>
        <v>355310</v>
      </c>
      <c r="I245" s="191"/>
      <c r="J245" s="190">
        <f>J246+J251+J255+J259+J263+J267+J271</f>
        <v>384500</v>
      </c>
      <c r="K245" s="191"/>
      <c r="L245" s="79">
        <f>L246+L251+L255+L259+L263+L267+L271</f>
        <v>188500</v>
      </c>
      <c r="M245" s="79">
        <f>M246+M251+M255+M259+M263+M267+M271</f>
        <v>573000</v>
      </c>
      <c r="N245" s="192">
        <f t="shared" ref="N245" si="153">N246+N251+N255+N259+N263+N267+N271</f>
        <v>379500</v>
      </c>
      <c r="O245" s="191"/>
      <c r="P245" s="190">
        <f t="shared" ref="P245" si="154">P246+P251+P255+P259+P263+P267+P271</f>
        <v>379500</v>
      </c>
      <c r="Q245" s="191"/>
      <c r="R245" s="30"/>
    </row>
    <row r="246" spans="1:18" ht="28.5" customHeight="1" x14ac:dyDescent="0.25">
      <c r="A246" s="35"/>
      <c r="B246" s="204" t="s">
        <v>123</v>
      </c>
      <c r="C246" s="205"/>
      <c r="D246" s="206" t="s">
        <v>40</v>
      </c>
      <c r="E246" s="206"/>
      <c r="F246" s="198">
        <f>F248</f>
        <v>194024.92</v>
      </c>
      <c r="G246" s="199"/>
      <c r="H246" s="198">
        <f t="shared" ref="H246" si="155">H248</f>
        <v>208450</v>
      </c>
      <c r="I246" s="199"/>
      <c r="J246" s="198">
        <f t="shared" ref="J246" si="156">J248</f>
        <v>220000</v>
      </c>
      <c r="K246" s="199"/>
      <c r="L246" s="72">
        <f>M246-J246</f>
        <v>20000</v>
      </c>
      <c r="M246" s="72">
        <f>M248</f>
        <v>240000</v>
      </c>
      <c r="N246" s="200">
        <f t="shared" ref="N246" si="157">N248</f>
        <v>220000</v>
      </c>
      <c r="O246" s="199"/>
      <c r="P246" s="198">
        <f t="shared" ref="P246" si="158">P248</f>
        <v>220000</v>
      </c>
      <c r="Q246" s="199"/>
      <c r="R246" s="32"/>
    </row>
    <row r="247" spans="1:18" ht="16.5" customHeight="1" x14ac:dyDescent="0.25">
      <c r="A247" s="122"/>
      <c r="B247" s="248" t="s">
        <v>112</v>
      </c>
      <c r="C247" s="249"/>
      <c r="D247" s="250" t="s">
        <v>25</v>
      </c>
      <c r="E247" s="250"/>
      <c r="F247" s="251">
        <v>194024.92</v>
      </c>
      <c r="G247" s="252"/>
      <c r="H247" s="253">
        <v>208450</v>
      </c>
      <c r="I247" s="253"/>
      <c r="J247" s="251">
        <v>220000</v>
      </c>
      <c r="K247" s="252"/>
      <c r="L247" s="97">
        <f>M247-J247</f>
        <v>20000</v>
      </c>
      <c r="M247" s="102">
        <v>240000</v>
      </c>
      <c r="N247" s="253"/>
      <c r="O247" s="253"/>
      <c r="P247" s="251"/>
      <c r="Q247" s="252"/>
      <c r="R247" s="121"/>
    </row>
    <row r="248" spans="1:18" ht="15" customHeight="1" x14ac:dyDescent="0.25">
      <c r="A248" s="33"/>
      <c r="B248" s="174">
        <v>3</v>
      </c>
      <c r="C248" s="175"/>
      <c r="D248" s="195" t="s">
        <v>39</v>
      </c>
      <c r="E248" s="195"/>
      <c r="F248" s="176">
        <f>F249+F250</f>
        <v>194024.92</v>
      </c>
      <c r="G248" s="177"/>
      <c r="H248" s="176">
        <f t="shared" ref="H248" si="159">H249+H250</f>
        <v>208450</v>
      </c>
      <c r="I248" s="177"/>
      <c r="J248" s="176">
        <f t="shared" ref="J248" si="160">J249+J250</f>
        <v>220000</v>
      </c>
      <c r="K248" s="177"/>
      <c r="L248" s="45"/>
      <c r="M248" s="66">
        <f>SUM(M249:M250)</f>
        <v>240000</v>
      </c>
      <c r="N248" s="196">
        <f t="shared" ref="N248" si="161">N249+N250</f>
        <v>220000</v>
      </c>
      <c r="O248" s="177"/>
      <c r="P248" s="176">
        <f t="shared" ref="P248" si="162">P249+P250</f>
        <v>220000</v>
      </c>
      <c r="Q248" s="177"/>
      <c r="R248" s="32"/>
    </row>
    <row r="249" spans="1:18" x14ac:dyDescent="0.25">
      <c r="A249" s="33"/>
      <c r="B249" s="268">
        <v>31</v>
      </c>
      <c r="C249" s="269"/>
      <c r="D249" s="195" t="s">
        <v>40</v>
      </c>
      <c r="E249" s="195"/>
      <c r="F249" s="176">
        <v>179419.54</v>
      </c>
      <c r="G249" s="177"/>
      <c r="H249" s="196">
        <v>192450</v>
      </c>
      <c r="I249" s="196"/>
      <c r="J249" s="176">
        <v>200000</v>
      </c>
      <c r="K249" s="177"/>
      <c r="L249" s="45"/>
      <c r="M249" s="66">
        <v>220000</v>
      </c>
      <c r="N249" s="196">
        <v>200000</v>
      </c>
      <c r="O249" s="196"/>
      <c r="P249" s="176">
        <v>200000</v>
      </c>
      <c r="Q249" s="177"/>
      <c r="R249" s="32" t="s">
        <v>359</v>
      </c>
    </row>
    <row r="250" spans="1:18" x14ac:dyDescent="0.25">
      <c r="A250" s="34"/>
      <c r="B250" s="246">
        <v>32</v>
      </c>
      <c r="C250" s="247"/>
      <c r="D250" s="215" t="s">
        <v>41</v>
      </c>
      <c r="E250" s="215"/>
      <c r="F250" s="207">
        <v>14605.38</v>
      </c>
      <c r="G250" s="208"/>
      <c r="H250" s="212">
        <v>16000</v>
      </c>
      <c r="I250" s="212"/>
      <c r="J250" s="207">
        <v>20000</v>
      </c>
      <c r="K250" s="208"/>
      <c r="L250" s="22"/>
      <c r="M250" s="68">
        <v>20000</v>
      </c>
      <c r="N250" s="212">
        <v>20000</v>
      </c>
      <c r="O250" s="212"/>
      <c r="P250" s="207">
        <v>20000</v>
      </c>
      <c r="Q250" s="208"/>
      <c r="R250" s="32" t="s">
        <v>359</v>
      </c>
    </row>
    <row r="251" spans="1:18" ht="27" customHeight="1" x14ac:dyDescent="0.25">
      <c r="A251" s="35"/>
      <c r="B251" s="204" t="s">
        <v>124</v>
      </c>
      <c r="C251" s="205"/>
      <c r="D251" s="206" t="s">
        <v>125</v>
      </c>
      <c r="E251" s="206"/>
      <c r="F251" s="198">
        <f>F253</f>
        <v>10182.31</v>
      </c>
      <c r="G251" s="199"/>
      <c r="H251" s="198">
        <f t="shared" ref="H251" si="163">H253</f>
        <v>12000</v>
      </c>
      <c r="I251" s="199"/>
      <c r="J251" s="198">
        <f t="shared" ref="J251" si="164">J253</f>
        <v>12000</v>
      </c>
      <c r="K251" s="199"/>
      <c r="L251" s="72">
        <f>M251-J251</f>
        <v>0</v>
      </c>
      <c r="M251" s="72">
        <f>M253</f>
        <v>12000</v>
      </c>
      <c r="N251" s="200">
        <f t="shared" ref="N251" si="165">N253</f>
        <v>12000</v>
      </c>
      <c r="O251" s="199"/>
      <c r="P251" s="198">
        <f t="shared" ref="P251" si="166">P253</f>
        <v>12000</v>
      </c>
      <c r="Q251" s="199"/>
      <c r="R251" s="32"/>
    </row>
    <row r="252" spans="1:18" ht="15" customHeight="1" x14ac:dyDescent="0.25">
      <c r="A252" s="122"/>
      <c r="B252" s="248" t="s">
        <v>112</v>
      </c>
      <c r="C252" s="249"/>
      <c r="D252" s="250" t="s">
        <v>25</v>
      </c>
      <c r="E252" s="250"/>
      <c r="F252" s="251">
        <v>10182.31</v>
      </c>
      <c r="G252" s="252"/>
      <c r="H252" s="253">
        <v>12000</v>
      </c>
      <c r="I252" s="253"/>
      <c r="J252" s="251">
        <v>12000</v>
      </c>
      <c r="K252" s="252"/>
      <c r="L252" s="97">
        <f>M252-J252</f>
        <v>0</v>
      </c>
      <c r="M252" s="102">
        <v>12000</v>
      </c>
      <c r="N252" s="253"/>
      <c r="O252" s="253"/>
      <c r="P252" s="251"/>
      <c r="Q252" s="252"/>
      <c r="R252" s="121"/>
    </row>
    <row r="253" spans="1:18" ht="15" customHeight="1" x14ac:dyDescent="0.25">
      <c r="A253" s="33"/>
      <c r="B253" s="174">
        <v>3</v>
      </c>
      <c r="C253" s="175"/>
      <c r="D253" s="195" t="s">
        <v>39</v>
      </c>
      <c r="E253" s="195"/>
      <c r="F253" s="176">
        <f>F254</f>
        <v>10182.31</v>
      </c>
      <c r="G253" s="177"/>
      <c r="H253" s="176">
        <f t="shared" ref="H253" si="167">H254</f>
        <v>12000</v>
      </c>
      <c r="I253" s="177"/>
      <c r="J253" s="176">
        <f t="shared" ref="J253" si="168">J254</f>
        <v>12000</v>
      </c>
      <c r="K253" s="177"/>
      <c r="L253" s="45"/>
      <c r="M253" s="66">
        <f>SUM(M254)</f>
        <v>12000</v>
      </c>
      <c r="N253" s="196">
        <f t="shared" ref="N253" si="169">N254</f>
        <v>12000</v>
      </c>
      <c r="O253" s="177"/>
      <c r="P253" s="176">
        <f t="shared" ref="P253" si="170">P254</f>
        <v>12000</v>
      </c>
      <c r="Q253" s="177"/>
      <c r="R253" s="32"/>
    </row>
    <row r="254" spans="1:18" ht="15" customHeight="1" x14ac:dyDescent="0.25">
      <c r="A254" s="33"/>
      <c r="B254" s="193">
        <v>32</v>
      </c>
      <c r="C254" s="194"/>
      <c r="D254" s="195" t="s">
        <v>41</v>
      </c>
      <c r="E254" s="195"/>
      <c r="F254" s="176">
        <v>10182.31</v>
      </c>
      <c r="G254" s="177"/>
      <c r="H254" s="196">
        <v>12000</v>
      </c>
      <c r="I254" s="196"/>
      <c r="J254" s="176">
        <v>12000</v>
      </c>
      <c r="K254" s="177"/>
      <c r="L254" s="45"/>
      <c r="M254" s="66">
        <v>12000</v>
      </c>
      <c r="N254" s="196">
        <v>12000</v>
      </c>
      <c r="O254" s="196"/>
      <c r="P254" s="176">
        <v>12000</v>
      </c>
      <c r="Q254" s="177"/>
      <c r="R254" s="32" t="s">
        <v>359</v>
      </c>
    </row>
    <row r="255" spans="1:18" ht="30.75" customHeight="1" x14ac:dyDescent="0.25">
      <c r="A255" s="31"/>
      <c r="B255" s="240" t="s">
        <v>126</v>
      </c>
      <c r="C255" s="241"/>
      <c r="D255" s="242" t="s">
        <v>127</v>
      </c>
      <c r="E255" s="242"/>
      <c r="F255" s="243">
        <f>F257</f>
        <v>71798.81</v>
      </c>
      <c r="G255" s="244"/>
      <c r="H255" s="243">
        <f t="shared" ref="H255" si="171">H257</f>
        <v>66360</v>
      </c>
      <c r="I255" s="244"/>
      <c r="J255" s="243">
        <f t="shared" ref="J255" si="172">J257</f>
        <v>71500</v>
      </c>
      <c r="K255" s="244"/>
      <c r="L255" s="72">
        <f>M255-J255</f>
        <v>69500</v>
      </c>
      <c r="M255" s="69">
        <f>M257</f>
        <v>141000</v>
      </c>
      <c r="N255" s="245">
        <f t="shared" ref="N255" si="173">N257</f>
        <v>66500</v>
      </c>
      <c r="O255" s="244"/>
      <c r="P255" s="243">
        <f t="shared" ref="P255" si="174">P257</f>
        <v>66500</v>
      </c>
      <c r="Q255" s="244"/>
      <c r="R255" s="32"/>
    </row>
    <row r="256" spans="1:18" ht="15" customHeight="1" x14ac:dyDescent="0.25">
      <c r="A256" s="120"/>
      <c r="B256" s="172" t="s">
        <v>112</v>
      </c>
      <c r="C256" s="173"/>
      <c r="D256" s="186" t="s">
        <v>25</v>
      </c>
      <c r="E256" s="186"/>
      <c r="F256" s="170">
        <v>71798.81</v>
      </c>
      <c r="G256" s="171"/>
      <c r="H256" s="181">
        <v>66360</v>
      </c>
      <c r="I256" s="181"/>
      <c r="J256" s="170">
        <v>71500</v>
      </c>
      <c r="K256" s="171"/>
      <c r="L256" s="97">
        <f>M256-J256</f>
        <v>69500</v>
      </c>
      <c r="M256" s="98">
        <v>141000</v>
      </c>
      <c r="N256" s="181"/>
      <c r="O256" s="181"/>
      <c r="P256" s="170"/>
      <c r="Q256" s="171"/>
      <c r="R256" s="121"/>
    </row>
    <row r="257" spans="1:18" ht="15" customHeight="1" x14ac:dyDescent="0.25">
      <c r="A257" s="34"/>
      <c r="B257" s="213">
        <v>3</v>
      </c>
      <c r="C257" s="214"/>
      <c r="D257" s="215" t="s">
        <v>39</v>
      </c>
      <c r="E257" s="215"/>
      <c r="F257" s="207">
        <f>F258</f>
        <v>71798.81</v>
      </c>
      <c r="G257" s="208"/>
      <c r="H257" s="207">
        <f t="shared" ref="H257" si="175">H258</f>
        <v>66360</v>
      </c>
      <c r="I257" s="208"/>
      <c r="J257" s="207">
        <f t="shared" ref="J257" si="176">J258</f>
        <v>71500</v>
      </c>
      <c r="K257" s="208"/>
      <c r="L257" s="22"/>
      <c r="M257" s="68">
        <f>SUM(M258)</f>
        <v>141000</v>
      </c>
      <c r="N257" s="212">
        <f t="shared" ref="N257" si="177">N258</f>
        <v>66500</v>
      </c>
      <c r="O257" s="208"/>
      <c r="P257" s="207">
        <f t="shared" ref="P257" si="178">P258</f>
        <v>66500</v>
      </c>
      <c r="Q257" s="208"/>
      <c r="R257" s="32"/>
    </row>
    <row r="258" spans="1:18" ht="15" customHeight="1" x14ac:dyDescent="0.25">
      <c r="A258" s="33"/>
      <c r="B258" s="193">
        <v>32</v>
      </c>
      <c r="C258" s="194"/>
      <c r="D258" s="195" t="s">
        <v>41</v>
      </c>
      <c r="E258" s="195"/>
      <c r="F258" s="176">
        <v>71798.81</v>
      </c>
      <c r="G258" s="177"/>
      <c r="H258" s="196">
        <v>66360</v>
      </c>
      <c r="I258" s="196"/>
      <c r="J258" s="176">
        <v>71500</v>
      </c>
      <c r="K258" s="177"/>
      <c r="L258" s="45"/>
      <c r="M258" s="66">
        <v>141000</v>
      </c>
      <c r="N258" s="196">
        <v>66500</v>
      </c>
      <c r="O258" s="196"/>
      <c r="P258" s="176">
        <v>66500</v>
      </c>
      <c r="Q258" s="177"/>
      <c r="R258" s="32" t="s">
        <v>360</v>
      </c>
    </row>
    <row r="259" spans="1:18" ht="31.5" customHeight="1" x14ac:dyDescent="0.25">
      <c r="A259" s="31"/>
      <c r="B259" s="240" t="s">
        <v>128</v>
      </c>
      <c r="C259" s="241"/>
      <c r="D259" s="242" t="s">
        <v>42</v>
      </c>
      <c r="E259" s="242"/>
      <c r="F259" s="243">
        <f t="shared" ref="F259:H259" si="179">F261</f>
        <v>6896.95</v>
      </c>
      <c r="G259" s="244"/>
      <c r="H259" s="243">
        <f t="shared" si="179"/>
        <v>7200</v>
      </c>
      <c r="I259" s="244"/>
      <c r="J259" s="243">
        <f t="shared" ref="J259" si="180">J261</f>
        <v>8000</v>
      </c>
      <c r="K259" s="244"/>
      <c r="L259" s="72">
        <f>M259-J259</f>
        <v>0</v>
      </c>
      <c r="M259" s="69">
        <f>M261</f>
        <v>8000</v>
      </c>
      <c r="N259" s="245">
        <f t="shared" ref="N259" si="181">N261</f>
        <v>8000</v>
      </c>
      <c r="O259" s="244"/>
      <c r="P259" s="243">
        <f t="shared" ref="P259" si="182">P261</f>
        <v>8000</v>
      </c>
      <c r="Q259" s="244"/>
      <c r="R259" s="32"/>
    </row>
    <row r="260" spans="1:18" x14ac:dyDescent="0.25">
      <c r="A260" s="120"/>
      <c r="B260" s="172" t="s">
        <v>112</v>
      </c>
      <c r="C260" s="173"/>
      <c r="D260" s="186" t="s">
        <v>25</v>
      </c>
      <c r="E260" s="186"/>
      <c r="F260" s="170">
        <v>6896.95</v>
      </c>
      <c r="G260" s="171"/>
      <c r="H260" s="181">
        <v>7200</v>
      </c>
      <c r="I260" s="181"/>
      <c r="J260" s="170">
        <v>8000</v>
      </c>
      <c r="K260" s="171"/>
      <c r="L260" s="97">
        <f>M260-J260</f>
        <v>0</v>
      </c>
      <c r="M260" s="98">
        <v>8000</v>
      </c>
      <c r="N260" s="181"/>
      <c r="O260" s="181"/>
      <c r="P260" s="170"/>
      <c r="Q260" s="171"/>
      <c r="R260" s="121"/>
    </row>
    <row r="261" spans="1:18" ht="16.5" customHeight="1" x14ac:dyDescent="0.25">
      <c r="A261" s="34"/>
      <c r="B261" s="213">
        <v>3</v>
      </c>
      <c r="C261" s="214"/>
      <c r="D261" s="215" t="s">
        <v>39</v>
      </c>
      <c r="E261" s="215"/>
      <c r="F261" s="207">
        <f>F262</f>
        <v>6896.95</v>
      </c>
      <c r="G261" s="208"/>
      <c r="H261" s="207">
        <f t="shared" ref="H261" si="183">H262</f>
        <v>7200</v>
      </c>
      <c r="I261" s="208"/>
      <c r="J261" s="207">
        <f t="shared" ref="J261" si="184">J262</f>
        <v>8000</v>
      </c>
      <c r="K261" s="208"/>
      <c r="L261" s="22"/>
      <c r="M261" s="68">
        <f>SUM(M262)</f>
        <v>8000</v>
      </c>
      <c r="N261" s="212">
        <f t="shared" ref="N261" si="185">N262</f>
        <v>8000</v>
      </c>
      <c r="O261" s="208"/>
      <c r="P261" s="207">
        <f t="shared" ref="P261" si="186">P262</f>
        <v>8000</v>
      </c>
      <c r="Q261" s="208"/>
      <c r="R261" s="32"/>
    </row>
    <row r="262" spans="1:18" ht="19.5" customHeight="1" x14ac:dyDescent="0.25">
      <c r="A262" s="33"/>
      <c r="B262" s="193">
        <v>34</v>
      </c>
      <c r="C262" s="194"/>
      <c r="D262" s="262" t="s">
        <v>42</v>
      </c>
      <c r="E262" s="262"/>
      <c r="F262" s="176">
        <v>6896.95</v>
      </c>
      <c r="G262" s="177"/>
      <c r="H262" s="196">
        <v>7200</v>
      </c>
      <c r="I262" s="196"/>
      <c r="J262" s="176">
        <v>8000</v>
      </c>
      <c r="K262" s="177"/>
      <c r="L262" s="45"/>
      <c r="M262" s="66">
        <v>8000</v>
      </c>
      <c r="N262" s="196">
        <v>8000</v>
      </c>
      <c r="O262" s="196"/>
      <c r="P262" s="176">
        <v>8000</v>
      </c>
      <c r="Q262" s="177"/>
      <c r="R262" s="32" t="s">
        <v>359</v>
      </c>
    </row>
    <row r="263" spans="1:18" ht="29.25" customHeight="1" x14ac:dyDescent="0.25">
      <c r="A263" s="31"/>
      <c r="B263" s="240" t="s">
        <v>338</v>
      </c>
      <c r="C263" s="241"/>
      <c r="D263" s="242" t="s">
        <v>339</v>
      </c>
      <c r="E263" s="242"/>
      <c r="F263" s="243">
        <f>F265</f>
        <v>0</v>
      </c>
      <c r="G263" s="244"/>
      <c r="H263" s="243">
        <f t="shared" ref="H263" si="187">H265</f>
        <v>5300</v>
      </c>
      <c r="I263" s="244"/>
      <c r="J263" s="243">
        <f t="shared" ref="J263" si="188">J265</f>
        <v>10000</v>
      </c>
      <c r="K263" s="244"/>
      <c r="L263" s="72">
        <f>M263-J263</f>
        <v>0</v>
      </c>
      <c r="M263" s="69">
        <f>M265</f>
        <v>10000</v>
      </c>
      <c r="N263" s="245">
        <f t="shared" ref="N263" si="189">N265</f>
        <v>10000</v>
      </c>
      <c r="O263" s="244"/>
      <c r="P263" s="243">
        <f t="shared" ref="P263" si="190">P265</f>
        <v>10000</v>
      </c>
      <c r="Q263" s="244"/>
      <c r="R263" s="32"/>
    </row>
    <row r="264" spans="1:18" x14ac:dyDescent="0.25">
      <c r="A264" s="120"/>
      <c r="B264" s="172" t="s">
        <v>112</v>
      </c>
      <c r="C264" s="173"/>
      <c r="D264" s="186" t="s">
        <v>25</v>
      </c>
      <c r="E264" s="186"/>
      <c r="F264" s="170">
        <v>0</v>
      </c>
      <c r="G264" s="171"/>
      <c r="H264" s="181">
        <v>5300</v>
      </c>
      <c r="I264" s="181"/>
      <c r="J264" s="170">
        <v>10000</v>
      </c>
      <c r="K264" s="171"/>
      <c r="L264" s="97">
        <f>M264-J264</f>
        <v>0</v>
      </c>
      <c r="M264" s="98">
        <v>10000</v>
      </c>
      <c r="N264" s="181"/>
      <c r="O264" s="181"/>
      <c r="P264" s="170"/>
      <c r="Q264" s="171"/>
      <c r="R264" s="121"/>
    </row>
    <row r="265" spans="1:18" ht="26.25" customHeight="1" x14ac:dyDescent="0.25">
      <c r="A265" s="34"/>
      <c r="B265" s="213">
        <v>3</v>
      </c>
      <c r="C265" s="214"/>
      <c r="D265" s="215" t="s">
        <v>39</v>
      </c>
      <c r="E265" s="215"/>
      <c r="F265" s="207">
        <f>F266</f>
        <v>0</v>
      </c>
      <c r="G265" s="208"/>
      <c r="H265" s="207">
        <f t="shared" ref="H265" si="191">H266</f>
        <v>5300</v>
      </c>
      <c r="I265" s="208"/>
      <c r="J265" s="207">
        <f t="shared" ref="J265" si="192">J266</f>
        <v>10000</v>
      </c>
      <c r="K265" s="208"/>
      <c r="L265" s="22"/>
      <c r="M265" s="68">
        <f>SUM(M266)</f>
        <v>10000</v>
      </c>
      <c r="N265" s="212">
        <f t="shared" ref="N265" si="193">N266</f>
        <v>10000</v>
      </c>
      <c r="O265" s="208"/>
      <c r="P265" s="207">
        <f t="shared" ref="P265" si="194">P266</f>
        <v>10000</v>
      </c>
      <c r="Q265" s="208"/>
      <c r="R265" s="32"/>
    </row>
    <row r="266" spans="1:18" ht="27" customHeight="1" x14ac:dyDescent="0.25">
      <c r="A266" s="33"/>
      <c r="B266" s="193">
        <v>32</v>
      </c>
      <c r="C266" s="194"/>
      <c r="D266" s="195" t="s">
        <v>41</v>
      </c>
      <c r="E266" s="195"/>
      <c r="F266" s="176">
        <v>0</v>
      </c>
      <c r="G266" s="177"/>
      <c r="H266" s="196">
        <v>5300</v>
      </c>
      <c r="I266" s="196"/>
      <c r="J266" s="176">
        <v>10000</v>
      </c>
      <c r="K266" s="177"/>
      <c r="L266" s="45"/>
      <c r="M266" s="66">
        <v>10000</v>
      </c>
      <c r="N266" s="196">
        <v>10000</v>
      </c>
      <c r="O266" s="196"/>
      <c r="P266" s="176">
        <v>10000</v>
      </c>
      <c r="Q266" s="177"/>
      <c r="R266" s="32" t="s">
        <v>359</v>
      </c>
    </row>
    <row r="267" spans="1:18" ht="30.75" customHeight="1" x14ac:dyDescent="0.25">
      <c r="A267" s="31"/>
      <c r="B267" s="240" t="s">
        <v>129</v>
      </c>
      <c r="C267" s="241"/>
      <c r="D267" s="242" t="s">
        <v>130</v>
      </c>
      <c r="E267" s="242"/>
      <c r="F267" s="243">
        <f>F269</f>
        <v>24667.3</v>
      </c>
      <c r="G267" s="244"/>
      <c r="H267" s="243">
        <f t="shared" ref="H267" si="195">H269</f>
        <v>13000</v>
      </c>
      <c r="I267" s="244"/>
      <c r="J267" s="243">
        <f t="shared" ref="J267" si="196">J269</f>
        <v>13000</v>
      </c>
      <c r="K267" s="244"/>
      <c r="L267" s="72">
        <f>M267-J267</f>
        <v>7000</v>
      </c>
      <c r="M267" s="69">
        <f>M269</f>
        <v>20000</v>
      </c>
      <c r="N267" s="245">
        <f t="shared" ref="N267" si="197">N269</f>
        <v>13000</v>
      </c>
      <c r="O267" s="244"/>
      <c r="P267" s="243">
        <f t="shared" ref="P267" si="198">P269</f>
        <v>13000</v>
      </c>
      <c r="Q267" s="244"/>
      <c r="R267" s="32"/>
    </row>
    <row r="268" spans="1:18" ht="17.25" customHeight="1" x14ac:dyDescent="0.25">
      <c r="A268" s="120"/>
      <c r="B268" s="172" t="s">
        <v>112</v>
      </c>
      <c r="C268" s="173"/>
      <c r="D268" s="186" t="s">
        <v>25</v>
      </c>
      <c r="E268" s="186"/>
      <c r="F268" s="170">
        <v>24667.3</v>
      </c>
      <c r="G268" s="171"/>
      <c r="H268" s="181">
        <v>13000</v>
      </c>
      <c r="I268" s="181"/>
      <c r="J268" s="170">
        <v>13000</v>
      </c>
      <c r="K268" s="171"/>
      <c r="L268" s="97">
        <f>M268-J268</f>
        <v>7000</v>
      </c>
      <c r="M268" s="98">
        <v>20000</v>
      </c>
      <c r="N268" s="181"/>
      <c r="O268" s="181"/>
      <c r="P268" s="170"/>
      <c r="Q268" s="171"/>
      <c r="R268" s="121"/>
    </row>
    <row r="269" spans="1:18" ht="29.25" customHeight="1" x14ac:dyDescent="0.25">
      <c r="A269" s="34"/>
      <c r="B269" s="213">
        <v>4</v>
      </c>
      <c r="C269" s="214"/>
      <c r="D269" s="215" t="s">
        <v>46</v>
      </c>
      <c r="E269" s="215"/>
      <c r="F269" s="207">
        <f>F270</f>
        <v>24667.3</v>
      </c>
      <c r="G269" s="208"/>
      <c r="H269" s="207">
        <f t="shared" ref="H269" si="199">H270</f>
        <v>13000</v>
      </c>
      <c r="I269" s="208"/>
      <c r="J269" s="207">
        <f t="shared" ref="J269" si="200">J270</f>
        <v>13000</v>
      </c>
      <c r="K269" s="208"/>
      <c r="L269" s="22"/>
      <c r="M269" s="68">
        <f>SUM(M270)</f>
        <v>20000</v>
      </c>
      <c r="N269" s="212">
        <f t="shared" ref="N269" si="201">N270</f>
        <v>13000</v>
      </c>
      <c r="O269" s="208"/>
      <c r="P269" s="207">
        <f t="shared" ref="P269" si="202">P270</f>
        <v>13000</v>
      </c>
      <c r="Q269" s="208"/>
      <c r="R269" s="32"/>
    </row>
    <row r="270" spans="1:18" ht="27.75" customHeight="1" x14ac:dyDescent="0.25">
      <c r="A270" s="33"/>
      <c r="B270" s="193">
        <v>42</v>
      </c>
      <c r="C270" s="194"/>
      <c r="D270" s="195" t="s">
        <v>52</v>
      </c>
      <c r="E270" s="195"/>
      <c r="F270" s="176">
        <v>24667.3</v>
      </c>
      <c r="G270" s="177"/>
      <c r="H270" s="196">
        <v>13000</v>
      </c>
      <c r="I270" s="196"/>
      <c r="J270" s="176">
        <v>13000</v>
      </c>
      <c r="K270" s="177"/>
      <c r="L270" s="45"/>
      <c r="M270" s="66">
        <v>20000</v>
      </c>
      <c r="N270" s="196">
        <v>13000</v>
      </c>
      <c r="O270" s="196"/>
      <c r="P270" s="176">
        <v>13000</v>
      </c>
      <c r="Q270" s="177"/>
      <c r="R270" s="32" t="s">
        <v>360</v>
      </c>
    </row>
    <row r="271" spans="1:18" ht="42" customHeight="1" x14ac:dyDescent="0.25">
      <c r="A271" s="31"/>
      <c r="B271" s="240" t="s">
        <v>129</v>
      </c>
      <c r="C271" s="241"/>
      <c r="D271" s="242" t="s">
        <v>340</v>
      </c>
      <c r="E271" s="242"/>
      <c r="F271" s="243">
        <f>F273+F276</f>
        <v>28933.320000000003</v>
      </c>
      <c r="G271" s="244"/>
      <c r="H271" s="243">
        <f t="shared" ref="H271" si="203">H273+H276</f>
        <v>43000</v>
      </c>
      <c r="I271" s="244"/>
      <c r="J271" s="243">
        <f t="shared" ref="J271" si="204">J273+J276</f>
        <v>50000</v>
      </c>
      <c r="K271" s="244"/>
      <c r="L271" s="72">
        <f>M271-J271</f>
        <v>92000</v>
      </c>
      <c r="M271" s="69">
        <f>M273+M276</f>
        <v>142000</v>
      </c>
      <c r="N271" s="245">
        <f t="shared" ref="N271" si="205">N273+N276</f>
        <v>50000</v>
      </c>
      <c r="O271" s="244"/>
      <c r="P271" s="243">
        <f t="shared" ref="P271" si="206">P273+P276</f>
        <v>50000</v>
      </c>
      <c r="Q271" s="244"/>
      <c r="R271" s="32"/>
    </row>
    <row r="272" spans="1:18" ht="22.5" customHeight="1" x14ac:dyDescent="0.25">
      <c r="A272" s="120"/>
      <c r="B272" s="172" t="s">
        <v>114</v>
      </c>
      <c r="C272" s="173"/>
      <c r="D272" s="186" t="s">
        <v>30</v>
      </c>
      <c r="E272" s="186"/>
      <c r="F272" s="170">
        <v>28933.32</v>
      </c>
      <c r="G272" s="171"/>
      <c r="H272" s="181">
        <v>38000</v>
      </c>
      <c r="I272" s="181"/>
      <c r="J272" s="170">
        <v>50000</v>
      </c>
      <c r="K272" s="171"/>
      <c r="L272" s="97">
        <f>M272-J272</f>
        <v>92000</v>
      </c>
      <c r="M272" s="98">
        <v>142000</v>
      </c>
      <c r="N272" s="181"/>
      <c r="O272" s="181"/>
      <c r="P272" s="170"/>
      <c r="Q272" s="171"/>
      <c r="R272" s="121"/>
    </row>
    <row r="273" spans="1:18" ht="18.75" customHeight="1" x14ac:dyDescent="0.25">
      <c r="A273" s="34"/>
      <c r="B273" s="213">
        <v>3</v>
      </c>
      <c r="C273" s="214"/>
      <c r="D273" s="215" t="s">
        <v>39</v>
      </c>
      <c r="E273" s="215"/>
      <c r="F273" s="207">
        <f>F274</f>
        <v>24933.58</v>
      </c>
      <c r="G273" s="208"/>
      <c r="H273" s="207">
        <f t="shared" ref="H273" si="207">H274</f>
        <v>35000</v>
      </c>
      <c r="I273" s="208"/>
      <c r="J273" s="207">
        <f t="shared" ref="J273" si="208">J274</f>
        <v>30000</v>
      </c>
      <c r="K273" s="208"/>
      <c r="L273" s="22"/>
      <c r="M273" s="68">
        <f>SUM(M274:M275)</f>
        <v>130000</v>
      </c>
      <c r="N273" s="212">
        <f t="shared" ref="N273" si="209">N274</f>
        <v>30000</v>
      </c>
      <c r="O273" s="208"/>
      <c r="P273" s="207">
        <f t="shared" ref="P273" si="210">P274</f>
        <v>30000</v>
      </c>
      <c r="Q273" s="208"/>
      <c r="R273" s="32"/>
    </row>
    <row r="274" spans="1:18" ht="15" customHeight="1" x14ac:dyDescent="0.25">
      <c r="A274" s="33"/>
      <c r="B274" s="193">
        <v>32</v>
      </c>
      <c r="C274" s="194"/>
      <c r="D274" s="195" t="s">
        <v>41</v>
      </c>
      <c r="E274" s="195"/>
      <c r="F274" s="176">
        <v>24933.58</v>
      </c>
      <c r="G274" s="177"/>
      <c r="H274" s="196">
        <v>35000</v>
      </c>
      <c r="I274" s="196"/>
      <c r="J274" s="176">
        <v>30000</v>
      </c>
      <c r="K274" s="177"/>
      <c r="L274" s="45"/>
      <c r="M274" s="66">
        <v>130000</v>
      </c>
      <c r="N274" s="196">
        <v>30000</v>
      </c>
      <c r="O274" s="196"/>
      <c r="P274" s="176">
        <v>30000</v>
      </c>
      <c r="Q274" s="177"/>
      <c r="R274" s="32" t="s">
        <v>361</v>
      </c>
    </row>
    <row r="275" spans="1:18" ht="15" customHeight="1" x14ac:dyDescent="0.25">
      <c r="A275" s="33"/>
      <c r="B275" s="193">
        <v>35</v>
      </c>
      <c r="C275" s="194"/>
      <c r="D275" s="174" t="s">
        <v>396</v>
      </c>
      <c r="E275" s="175"/>
      <c r="F275" s="176">
        <v>0</v>
      </c>
      <c r="G275" s="177"/>
      <c r="H275" s="176">
        <v>0</v>
      </c>
      <c r="I275" s="177"/>
      <c r="J275" s="176">
        <v>0</v>
      </c>
      <c r="K275" s="177"/>
      <c r="L275" s="45"/>
      <c r="M275" s="66">
        <v>0</v>
      </c>
      <c r="N275" s="176"/>
      <c r="O275" s="177"/>
      <c r="P275" s="176"/>
      <c r="Q275" s="177"/>
      <c r="R275" s="32" t="s">
        <v>361</v>
      </c>
    </row>
    <row r="276" spans="1:18" ht="31.5" customHeight="1" x14ac:dyDescent="0.25">
      <c r="A276" s="34"/>
      <c r="B276" s="213">
        <v>4</v>
      </c>
      <c r="C276" s="214"/>
      <c r="D276" s="215" t="s">
        <v>46</v>
      </c>
      <c r="E276" s="215"/>
      <c r="F276" s="207">
        <f>F277+F278</f>
        <v>3999.7400000000002</v>
      </c>
      <c r="G276" s="208"/>
      <c r="H276" s="207">
        <f>H278+H277</f>
        <v>8000</v>
      </c>
      <c r="I276" s="208"/>
      <c r="J276" s="207">
        <f t="shared" ref="J276" si="211">J278+J277</f>
        <v>20000</v>
      </c>
      <c r="K276" s="208"/>
      <c r="L276" s="22"/>
      <c r="M276" s="68">
        <f>SUM(M277:M278)</f>
        <v>12000</v>
      </c>
      <c r="N276" s="212">
        <f t="shared" ref="N276" si="212">N278+N277</f>
        <v>20000</v>
      </c>
      <c r="O276" s="208"/>
      <c r="P276" s="207">
        <f t="shared" ref="P276" si="213">P278+P277</f>
        <v>20000</v>
      </c>
      <c r="Q276" s="208"/>
      <c r="R276" s="32"/>
    </row>
    <row r="277" spans="1:18" ht="43.5" customHeight="1" x14ac:dyDescent="0.25">
      <c r="A277" s="33"/>
      <c r="B277" s="193">
        <v>42</v>
      </c>
      <c r="C277" s="194"/>
      <c r="D277" s="195" t="s">
        <v>52</v>
      </c>
      <c r="E277" s="195"/>
      <c r="F277" s="176">
        <v>2223.11</v>
      </c>
      <c r="G277" s="177"/>
      <c r="H277" s="196">
        <v>8000</v>
      </c>
      <c r="I277" s="196"/>
      <c r="J277" s="176">
        <v>10000</v>
      </c>
      <c r="K277" s="177"/>
      <c r="L277" s="45"/>
      <c r="M277" s="66">
        <v>2000</v>
      </c>
      <c r="N277" s="196">
        <v>10000</v>
      </c>
      <c r="O277" s="196"/>
      <c r="P277" s="176">
        <v>10000</v>
      </c>
      <c r="Q277" s="177"/>
      <c r="R277" s="32" t="s">
        <v>361</v>
      </c>
    </row>
    <row r="278" spans="1:18" ht="42.75" customHeight="1" x14ac:dyDescent="0.25">
      <c r="A278" s="33"/>
      <c r="B278" s="193">
        <v>45</v>
      </c>
      <c r="C278" s="194"/>
      <c r="D278" s="195" t="s">
        <v>132</v>
      </c>
      <c r="E278" s="195"/>
      <c r="F278" s="176">
        <v>1776.63</v>
      </c>
      <c r="G278" s="177"/>
      <c r="H278" s="196">
        <v>0</v>
      </c>
      <c r="I278" s="196"/>
      <c r="J278" s="176">
        <v>10000</v>
      </c>
      <c r="K278" s="177"/>
      <c r="L278" s="45"/>
      <c r="M278" s="66">
        <v>10000</v>
      </c>
      <c r="N278" s="196">
        <v>10000</v>
      </c>
      <c r="O278" s="196"/>
      <c r="P278" s="176">
        <v>10000</v>
      </c>
      <c r="Q278" s="177"/>
      <c r="R278" s="32" t="s">
        <v>361</v>
      </c>
    </row>
    <row r="279" spans="1:18" x14ac:dyDescent="0.25">
      <c r="A279" s="37"/>
      <c r="B279" s="187" t="s">
        <v>133</v>
      </c>
      <c r="C279" s="188"/>
      <c r="D279" s="189" t="s">
        <v>134</v>
      </c>
      <c r="E279" s="189"/>
      <c r="F279" s="190">
        <f>F280</f>
        <v>2535.0100000000002</v>
      </c>
      <c r="G279" s="191"/>
      <c r="H279" s="190">
        <f t="shared" ref="H279" si="214">H280</f>
        <v>4000</v>
      </c>
      <c r="I279" s="191"/>
      <c r="J279" s="190">
        <f t="shared" ref="J279" si="215">J280</f>
        <v>4000</v>
      </c>
      <c r="K279" s="191"/>
      <c r="L279" s="79">
        <f>L280</f>
        <v>1500</v>
      </c>
      <c r="M279" s="79">
        <f>M280</f>
        <v>5500</v>
      </c>
      <c r="N279" s="192">
        <f t="shared" ref="N279" si="216">N280</f>
        <v>4000</v>
      </c>
      <c r="O279" s="191"/>
      <c r="P279" s="190">
        <f t="shared" ref="P279" si="217">P280</f>
        <v>4000</v>
      </c>
      <c r="Q279" s="191"/>
      <c r="R279" s="30"/>
    </row>
    <row r="280" spans="1:18" ht="42" customHeight="1" x14ac:dyDescent="0.25">
      <c r="A280" s="31"/>
      <c r="B280" s="240" t="s">
        <v>135</v>
      </c>
      <c r="C280" s="241"/>
      <c r="D280" s="242" t="s">
        <v>136</v>
      </c>
      <c r="E280" s="242"/>
      <c r="F280" s="243">
        <f>F282</f>
        <v>2535.0100000000002</v>
      </c>
      <c r="G280" s="244"/>
      <c r="H280" s="243">
        <f t="shared" ref="H280" si="218">H282</f>
        <v>4000</v>
      </c>
      <c r="I280" s="244"/>
      <c r="J280" s="243">
        <f t="shared" ref="J280" si="219">J282</f>
        <v>4000</v>
      </c>
      <c r="K280" s="244"/>
      <c r="L280" s="72">
        <f>M280-J280</f>
        <v>1500</v>
      </c>
      <c r="M280" s="69">
        <f>M282</f>
        <v>5500</v>
      </c>
      <c r="N280" s="245">
        <f t="shared" ref="N280" si="220">N282</f>
        <v>4000</v>
      </c>
      <c r="O280" s="244"/>
      <c r="P280" s="243">
        <f t="shared" ref="P280" si="221">P282</f>
        <v>4000</v>
      </c>
      <c r="Q280" s="244"/>
      <c r="R280" s="32"/>
    </row>
    <row r="281" spans="1:18" x14ac:dyDescent="0.25">
      <c r="A281" s="120"/>
      <c r="B281" s="172" t="s">
        <v>112</v>
      </c>
      <c r="C281" s="173"/>
      <c r="D281" s="186" t="s">
        <v>25</v>
      </c>
      <c r="E281" s="186"/>
      <c r="F281" s="170">
        <v>2535.0100000000002</v>
      </c>
      <c r="G281" s="171"/>
      <c r="H281" s="181">
        <v>4000</v>
      </c>
      <c r="I281" s="181"/>
      <c r="J281" s="170">
        <v>4000</v>
      </c>
      <c r="K281" s="171"/>
      <c r="L281" s="97">
        <f>M281-J281</f>
        <v>1500</v>
      </c>
      <c r="M281" s="98">
        <v>5500</v>
      </c>
      <c r="N281" s="181"/>
      <c r="O281" s="181"/>
      <c r="P281" s="170"/>
      <c r="Q281" s="171"/>
      <c r="R281" s="121"/>
    </row>
    <row r="282" spans="1:18" ht="18.75" customHeight="1" x14ac:dyDescent="0.25">
      <c r="A282" s="34"/>
      <c r="B282" s="213">
        <v>3</v>
      </c>
      <c r="C282" s="214"/>
      <c r="D282" s="215" t="s">
        <v>39</v>
      </c>
      <c r="E282" s="215"/>
      <c r="F282" s="207">
        <f>F283</f>
        <v>2535.0100000000002</v>
      </c>
      <c r="G282" s="208"/>
      <c r="H282" s="207">
        <f t="shared" ref="H282" si="222">H283</f>
        <v>4000</v>
      </c>
      <c r="I282" s="208"/>
      <c r="J282" s="207">
        <f t="shared" ref="J282" si="223">J283</f>
        <v>4000</v>
      </c>
      <c r="K282" s="208"/>
      <c r="L282" s="22"/>
      <c r="M282" s="68">
        <f>SUM(M283)</f>
        <v>5500</v>
      </c>
      <c r="N282" s="212">
        <f t="shared" ref="N282" si="224">N283</f>
        <v>4000</v>
      </c>
      <c r="O282" s="208"/>
      <c r="P282" s="207">
        <f t="shared" ref="P282" si="225">P283</f>
        <v>4000</v>
      </c>
      <c r="Q282" s="208"/>
      <c r="R282" s="32"/>
    </row>
    <row r="283" spans="1:18" x14ac:dyDescent="0.25">
      <c r="A283" s="33"/>
      <c r="B283" s="193">
        <v>38</v>
      </c>
      <c r="C283" s="194"/>
      <c r="D283" s="195" t="s">
        <v>45</v>
      </c>
      <c r="E283" s="195"/>
      <c r="F283" s="176">
        <v>2535.0100000000002</v>
      </c>
      <c r="G283" s="177"/>
      <c r="H283" s="196">
        <v>4000</v>
      </c>
      <c r="I283" s="196"/>
      <c r="J283" s="176">
        <v>4000</v>
      </c>
      <c r="K283" s="177"/>
      <c r="L283" s="45"/>
      <c r="M283" s="66">
        <v>5500</v>
      </c>
      <c r="N283" s="196">
        <v>4000</v>
      </c>
      <c r="O283" s="196"/>
      <c r="P283" s="176">
        <v>4000</v>
      </c>
      <c r="Q283" s="177"/>
      <c r="R283" s="32" t="s">
        <v>361</v>
      </c>
    </row>
    <row r="284" spans="1:18" ht="27.75" customHeight="1" x14ac:dyDescent="0.25">
      <c r="A284" s="38"/>
      <c r="B284" s="229" t="s">
        <v>137</v>
      </c>
      <c r="C284" s="230"/>
      <c r="D284" s="231" t="s">
        <v>138</v>
      </c>
      <c r="E284" s="231"/>
      <c r="F284" s="216">
        <f>F285+F296+F316+F339+F353+F369+F390+F401</f>
        <v>341750.13999999996</v>
      </c>
      <c r="G284" s="217"/>
      <c r="H284" s="216">
        <f t="shared" ref="H284" si="226">H285+H296+H316+H339+H353+H369+H390+H401</f>
        <v>995000</v>
      </c>
      <c r="I284" s="217"/>
      <c r="J284" s="236">
        <f>J285+J296+J316+J339+J353+J369+J390+J401</f>
        <v>2277300</v>
      </c>
      <c r="K284" s="237"/>
      <c r="L284" s="163">
        <f>L285+L296+L316+L339+L353+L369+L390+L401</f>
        <v>-1211000</v>
      </c>
      <c r="M284" s="80">
        <f>M285+M296+M316+M339+M353+M369+M390+M401</f>
        <v>1066300</v>
      </c>
      <c r="N284" s="218">
        <f t="shared" ref="N284" si="227">N285+N296+N316+N339+N353+N369+N390+N401</f>
        <v>986300</v>
      </c>
      <c r="O284" s="217"/>
      <c r="P284" s="216">
        <f t="shared" ref="P284" si="228">P285+P296+P316+P339+P353+P369+P390+P401</f>
        <v>785800</v>
      </c>
      <c r="Q284" s="217"/>
      <c r="R284" s="28"/>
    </row>
    <row r="285" spans="1:18" x14ac:dyDescent="0.25">
      <c r="A285" s="39"/>
      <c r="B285" s="263" t="s">
        <v>139</v>
      </c>
      <c r="C285" s="264"/>
      <c r="D285" s="256" t="s">
        <v>140</v>
      </c>
      <c r="E285" s="256"/>
      <c r="F285" s="265">
        <f>F286+F290</f>
        <v>76471.98</v>
      </c>
      <c r="G285" s="266"/>
      <c r="H285" s="267">
        <f t="shared" ref="H285" si="229">H286+H290</f>
        <v>94300</v>
      </c>
      <c r="I285" s="267"/>
      <c r="J285" s="257">
        <f t="shared" ref="J285" si="230">J286+J290</f>
        <v>102000</v>
      </c>
      <c r="K285" s="258"/>
      <c r="L285" s="81">
        <f>L286+L290</f>
        <v>3000</v>
      </c>
      <c r="M285" s="81">
        <f>M286+M290</f>
        <v>105000</v>
      </c>
      <c r="N285" s="267">
        <f t="shared" ref="N285" si="231">N286+N290</f>
        <v>102000</v>
      </c>
      <c r="O285" s="267"/>
      <c r="P285" s="257">
        <f t="shared" ref="P285" si="232">P286+P290</f>
        <v>102000</v>
      </c>
      <c r="Q285" s="258"/>
      <c r="R285" s="30"/>
    </row>
    <row r="286" spans="1:18" ht="31.5" customHeight="1" x14ac:dyDescent="0.25">
      <c r="A286" s="35"/>
      <c r="B286" s="204" t="s">
        <v>141</v>
      </c>
      <c r="C286" s="205"/>
      <c r="D286" s="206" t="s">
        <v>142</v>
      </c>
      <c r="E286" s="206"/>
      <c r="F286" s="198">
        <f>F288</f>
        <v>76471.98</v>
      </c>
      <c r="G286" s="199"/>
      <c r="H286" s="200">
        <f t="shared" ref="H286" si="233">H288</f>
        <v>86300</v>
      </c>
      <c r="I286" s="200"/>
      <c r="J286" s="198">
        <f t="shared" ref="J286" si="234">J288</f>
        <v>87000</v>
      </c>
      <c r="K286" s="199"/>
      <c r="L286" s="46">
        <f>M286-J286</f>
        <v>3000</v>
      </c>
      <c r="M286" s="72">
        <f>M288</f>
        <v>90000</v>
      </c>
      <c r="N286" s="200">
        <f t="shared" ref="N286" si="235">N288</f>
        <v>87000</v>
      </c>
      <c r="O286" s="200"/>
      <c r="P286" s="198">
        <f t="shared" ref="P286" si="236">P288</f>
        <v>87000</v>
      </c>
      <c r="Q286" s="199"/>
      <c r="R286" s="32"/>
    </row>
    <row r="287" spans="1:18" ht="24" customHeight="1" x14ac:dyDescent="0.25">
      <c r="A287" s="122"/>
      <c r="B287" s="248" t="s">
        <v>114</v>
      </c>
      <c r="C287" s="249"/>
      <c r="D287" s="250" t="s">
        <v>30</v>
      </c>
      <c r="E287" s="250"/>
      <c r="F287" s="251">
        <v>76471.98</v>
      </c>
      <c r="G287" s="252"/>
      <c r="H287" s="253">
        <v>86300</v>
      </c>
      <c r="I287" s="253"/>
      <c r="J287" s="251">
        <v>87000</v>
      </c>
      <c r="K287" s="252"/>
      <c r="L287" s="97">
        <f>M287-J287</f>
        <v>3000</v>
      </c>
      <c r="M287" s="102">
        <v>90000</v>
      </c>
      <c r="N287" s="253"/>
      <c r="O287" s="253"/>
      <c r="P287" s="251"/>
      <c r="Q287" s="252"/>
      <c r="R287" s="121"/>
    </row>
    <row r="288" spans="1:18" x14ac:dyDescent="0.25">
      <c r="A288" s="33"/>
      <c r="B288" s="174">
        <v>3</v>
      </c>
      <c r="C288" s="175"/>
      <c r="D288" s="195" t="s">
        <v>39</v>
      </c>
      <c r="E288" s="195"/>
      <c r="F288" s="176">
        <f>F289</f>
        <v>76471.98</v>
      </c>
      <c r="G288" s="177"/>
      <c r="H288" s="196">
        <f t="shared" ref="H288" si="237">H289</f>
        <v>86300</v>
      </c>
      <c r="I288" s="196"/>
      <c r="J288" s="176">
        <f t="shared" ref="J288" si="238">J289</f>
        <v>87000</v>
      </c>
      <c r="K288" s="177"/>
      <c r="L288" s="45"/>
      <c r="M288" s="66">
        <f>SUM(M289)</f>
        <v>90000</v>
      </c>
      <c r="N288" s="196">
        <f t="shared" ref="N288" si="239">N289</f>
        <v>87000</v>
      </c>
      <c r="O288" s="196"/>
      <c r="P288" s="176">
        <f t="shared" ref="P288" si="240">P289</f>
        <v>87000</v>
      </c>
      <c r="Q288" s="177"/>
      <c r="R288" s="32"/>
    </row>
    <row r="289" spans="1:18" ht="15" customHeight="1" x14ac:dyDescent="0.25">
      <c r="A289" s="34"/>
      <c r="B289" s="246">
        <v>32</v>
      </c>
      <c r="C289" s="247"/>
      <c r="D289" s="215" t="s">
        <v>41</v>
      </c>
      <c r="E289" s="215"/>
      <c r="F289" s="207">
        <v>76471.98</v>
      </c>
      <c r="G289" s="208"/>
      <c r="H289" s="212">
        <v>86300</v>
      </c>
      <c r="I289" s="212"/>
      <c r="J289" s="207">
        <v>87000</v>
      </c>
      <c r="K289" s="208"/>
      <c r="L289" s="22"/>
      <c r="M289" s="68">
        <v>90000</v>
      </c>
      <c r="N289" s="212">
        <v>87000</v>
      </c>
      <c r="O289" s="212"/>
      <c r="P289" s="207">
        <v>87000</v>
      </c>
      <c r="Q289" s="208"/>
      <c r="R289" s="32" t="s">
        <v>362</v>
      </c>
    </row>
    <row r="290" spans="1:18" ht="40.5" customHeight="1" x14ac:dyDescent="0.25">
      <c r="A290" s="35"/>
      <c r="B290" s="204" t="s">
        <v>131</v>
      </c>
      <c r="C290" s="205"/>
      <c r="D290" s="206" t="s">
        <v>143</v>
      </c>
      <c r="E290" s="206"/>
      <c r="F290" s="198">
        <f>F292+F294</f>
        <v>0</v>
      </c>
      <c r="G290" s="199"/>
      <c r="H290" s="200">
        <f t="shared" ref="H290" si="241">H292+H294</f>
        <v>8000</v>
      </c>
      <c r="I290" s="200"/>
      <c r="J290" s="198">
        <f t="shared" ref="J290" si="242">J292+J294</f>
        <v>15000</v>
      </c>
      <c r="K290" s="199"/>
      <c r="L290" s="46">
        <f>M290-J290</f>
        <v>0</v>
      </c>
      <c r="M290" s="72">
        <f>M292+M294</f>
        <v>15000</v>
      </c>
      <c r="N290" s="200">
        <f t="shared" ref="N290" si="243">N292+N294</f>
        <v>15000</v>
      </c>
      <c r="O290" s="200"/>
      <c r="P290" s="198">
        <f t="shared" ref="P290" si="244">P292+P294</f>
        <v>15000</v>
      </c>
      <c r="Q290" s="199"/>
      <c r="R290" s="32"/>
    </row>
    <row r="291" spans="1:18" ht="26.25" customHeight="1" x14ac:dyDescent="0.25">
      <c r="A291" s="122"/>
      <c r="B291" s="248" t="s">
        <v>114</v>
      </c>
      <c r="C291" s="249"/>
      <c r="D291" s="250" t="s">
        <v>30</v>
      </c>
      <c r="E291" s="250"/>
      <c r="F291" s="251">
        <v>0</v>
      </c>
      <c r="G291" s="252"/>
      <c r="H291" s="253">
        <v>8000</v>
      </c>
      <c r="I291" s="253"/>
      <c r="J291" s="251">
        <v>15000</v>
      </c>
      <c r="K291" s="252"/>
      <c r="L291" s="97">
        <f>M291-J291</f>
        <v>0</v>
      </c>
      <c r="M291" s="102">
        <v>15000</v>
      </c>
      <c r="N291" s="253"/>
      <c r="O291" s="253"/>
      <c r="P291" s="251"/>
      <c r="Q291" s="252"/>
      <c r="R291" s="121"/>
    </row>
    <row r="292" spans="1:18" ht="15" customHeight="1" x14ac:dyDescent="0.25">
      <c r="A292" s="33"/>
      <c r="B292" s="174">
        <v>3</v>
      </c>
      <c r="C292" s="175"/>
      <c r="D292" s="195" t="s">
        <v>39</v>
      </c>
      <c r="E292" s="195"/>
      <c r="F292" s="176">
        <f>F293</f>
        <v>0</v>
      </c>
      <c r="G292" s="177"/>
      <c r="H292" s="196">
        <f t="shared" ref="H292" si="245">H293</f>
        <v>0</v>
      </c>
      <c r="I292" s="196"/>
      <c r="J292" s="176">
        <f t="shared" ref="J292" si="246">J293</f>
        <v>0</v>
      </c>
      <c r="K292" s="177"/>
      <c r="L292" s="45"/>
      <c r="M292" s="66">
        <f>SUM(M293)</f>
        <v>0</v>
      </c>
      <c r="N292" s="196">
        <f t="shared" ref="N292" si="247">N293</f>
        <v>0</v>
      </c>
      <c r="O292" s="196"/>
      <c r="P292" s="176">
        <f t="shared" ref="P292" si="248">P293</f>
        <v>0</v>
      </c>
      <c r="Q292" s="177"/>
      <c r="R292" s="32"/>
    </row>
    <row r="293" spans="1:18" ht="21.75" customHeight="1" x14ac:dyDescent="0.25">
      <c r="A293" s="34"/>
      <c r="B293" s="246">
        <v>32</v>
      </c>
      <c r="C293" s="247"/>
      <c r="D293" s="215" t="s">
        <v>41</v>
      </c>
      <c r="E293" s="215"/>
      <c r="F293" s="207">
        <v>0</v>
      </c>
      <c r="G293" s="208"/>
      <c r="H293" s="212">
        <v>0</v>
      </c>
      <c r="I293" s="212"/>
      <c r="J293" s="207">
        <v>0</v>
      </c>
      <c r="K293" s="208"/>
      <c r="L293" s="22"/>
      <c r="M293" s="68">
        <v>0</v>
      </c>
      <c r="N293" s="212">
        <v>0</v>
      </c>
      <c r="O293" s="212"/>
      <c r="P293" s="207">
        <v>0</v>
      </c>
      <c r="Q293" s="208"/>
      <c r="R293" s="32" t="s">
        <v>362</v>
      </c>
    </row>
    <row r="294" spans="1:18" ht="30" customHeight="1" x14ac:dyDescent="0.25">
      <c r="A294" s="33"/>
      <c r="B294" s="174">
        <v>4</v>
      </c>
      <c r="C294" s="175"/>
      <c r="D294" s="195" t="s">
        <v>46</v>
      </c>
      <c r="E294" s="195"/>
      <c r="F294" s="176">
        <f>F295</f>
        <v>0</v>
      </c>
      <c r="G294" s="177"/>
      <c r="H294" s="196">
        <f t="shared" ref="H294" si="249">H295</f>
        <v>8000</v>
      </c>
      <c r="I294" s="196"/>
      <c r="J294" s="176">
        <f t="shared" ref="J294" si="250">J295</f>
        <v>15000</v>
      </c>
      <c r="K294" s="177"/>
      <c r="L294" s="45"/>
      <c r="M294" s="66">
        <f>SUM(M295)</f>
        <v>15000</v>
      </c>
      <c r="N294" s="196">
        <f t="shared" ref="N294" si="251">N295</f>
        <v>15000</v>
      </c>
      <c r="O294" s="196"/>
      <c r="P294" s="176">
        <f t="shared" ref="P294" si="252">P295</f>
        <v>15000</v>
      </c>
      <c r="Q294" s="177"/>
      <c r="R294" s="32"/>
    </row>
    <row r="295" spans="1:18" ht="45" customHeight="1" x14ac:dyDescent="0.25">
      <c r="A295" s="34"/>
      <c r="B295" s="246">
        <v>42</v>
      </c>
      <c r="C295" s="247"/>
      <c r="D295" s="215" t="s">
        <v>52</v>
      </c>
      <c r="E295" s="215"/>
      <c r="F295" s="207">
        <v>0</v>
      </c>
      <c r="G295" s="208"/>
      <c r="H295" s="212">
        <v>8000</v>
      </c>
      <c r="I295" s="212"/>
      <c r="J295" s="207">
        <v>15000</v>
      </c>
      <c r="K295" s="208"/>
      <c r="L295" s="22"/>
      <c r="M295" s="68">
        <v>15000</v>
      </c>
      <c r="N295" s="212">
        <v>15000</v>
      </c>
      <c r="O295" s="212"/>
      <c r="P295" s="207">
        <v>15000</v>
      </c>
      <c r="Q295" s="208"/>
      <c r="R295" s="32" t="s">
        <v>362</v>
      </c>
    </row>
    <row r="296" spans="1:18" ht="25.5" customHeight="1" x14ac:dyDescent="0.25">
      <c r="A296" s="37"/>
      <c r="B296" s="187" t="s">
        <v>144</v>
      </c>
      <c r="C296" s="188"/>
      <c r="D296" s="189" t="s">
        <v>145</v>
      </c>
      <c r="E296" s="189"/>
      <c r="F296" s="190">
        <f>F297+F305</f>
        <v>62956.44</v>
      </c>
      <c r="G296" s="191"/>
      <c r="H296" s="192">
        <f t="shared" ref="H296" si="253">H297+H305</f>
        <v>260000</v>
      </c>
      <c r="I296" s="192"/>
      <c r="J296" s="190">
        <f t="shared" ref="J296" si="254">J297+J305</f>
        <v>600000</v>
      </c>
      <c r="K296" s="191"/>
      <c r="L296" s="129">
        <f>L297+L305</f>
        <v>-349000</v>
      </c>
      <c r="M296" s="79">
        <f>M297+M305</f>
        <v>251000</v>
      </c>
      <c r="N296" s="192">
        <f t="shared" ref="N296" si="255">N297+N305</f>
        <v>390000</v>
      </c>
      <c r="O296" s="192"/>
      <c r="P296" s="190">
        <f t="shared" ref="P296" si="256">P297+P305</f>
        <v>390000</v>
      </c>
      <c r="Q296" s="191"/>
      <c r="R296" s="30"/>
    </row>
    <row r="297" spans="1:18" ht="37.5" customHeight="1" x14ac:dyDescent="0.25">
      <c r="A297" s="31"/>
      <c r="B297" s="240" t="s">
        <v>146</v>
      </c>
      <c r="C297" s="241"/>
      <c r="D297" s="242" t="s">
        <v>355</v>
      </c>
      <c r="E297" s="242"/>
      <c r="F297" s="243">
        <f>F303</f>
        <v>47859.22</v>
      </c>
      <c r="G297" s="244"/>
      <c r="H297" s="245">
        <f t="shared" ref="H297" si="257">H303</f>
        <v>60000</v>
      </c>
      <c r="I297" s="245"/>
      <c r="J297" s="243">
        <f t="shared" ref="J297" si="258">J303</f>
        <v>200000</v>
      </c>
      <c r="K297" s="244"/>
      <c r="L297" s="46">
        <f>M297-J297</f>
        <v>0</v>
      </c>
      <c r="M297" s="69">
        <f>M303</f>
        <v>200000</v>
      </c>
      <c r="N297" s="245">
        <f t="shared" ref="N297" si="259">N303</f>
        <v>200000</v>
      </c>
      <c r="O297" s="245"/>
      <c r="P297" s="243">
        <f t="shared" ref="P297" si="260">P303</f>
        <v>200000</v>
      </c>
      <c r="Q297" s="244"/>
      <c r="R297" s="32"/>
    </row>
    <row r="298" spans="1:18" x14ac:dyDescent="0.25">
      <c r="A298" s="120"/>
      <c r="B298" s="172" t="s">
        <v>112</v>
      </c>
      <c r="C298" s="173"/>
      <c r="D298" s="186" t="s">
        <v>25</v>
      </c>
      <c r="E298" s="186"/>
      <c r="F298" s="170">
        <v>0</v>
      </c>
      <c r="G298" s="171"/>
      <c r="H298" s="181">
        <v>0</v>
      </c>
      <c r="I298" s="181"/>
      <c r="J298" s="170">
        <v>0</v>
      </c>
      <c r="K298" s="171"/>
      <c r="L298" s="97">
        <f t="shared" ref="L298:L302" si="261">M298-J298</f>
        <v>0</v>
      </c>
      <c r="M298" s="98">
        <v>0</v>
      </c>
      <c r="N298" s="181"/>
      <c r="O298" s="181"/>
      <c r="P298" s="170"/>
      <c r="Q298" s="171"/>
      <c r="R298" s="121"/>
    </row>
    <row r="299" spans="1:18" ht="24.75" customHeight="1" x14ac:dyDescent="0.25">
      <c r="A299" s="122"/>
      <c r="B299" s="248" t="s">
        <v>114</v>
      </c>
      <c r="C299" s="249"/>
      <c r="D299" s="250" t="s">
        <v>30</v>
      </c>
      <c r="E299" s="250"/>
      <c r="F299" s="251">
        <v>19291.759999999998</v>
      </c>
      <c r="G299" s="252"/>
      <c r="H299" s="253">
        <v>60000</v>
      </c>
      <c r="I299" s="253"/>
      <c r="J299" s="251">
        <v>100000</v>
      </c>
      <c r="K299" s="252"/>
      <c r="L299" s="97">
        <f t="shared" si="261"/>
        <v>40000</v>
      </c>
      <c r="M299" s="102">
        <v>140000</v>
      </c>
      <c r="N299" s="253"/>
      <c r="O299" s="253"/>
      <c r="P299" s="251"/>
      <c r="Q299" s="252"/>
      <c r="R299" s="121"/>
    </row>
    <row r="300" spans="1:18" ht="17.25" customHeight="1" x14ac:dyDescent="0.25">
      <c r="A300" s="120"/>
      <c r="B300" s="172" t="s">
        <v>113</v>
      </c>
      <c r="C300" s="173"/>
      <c r="D300" s="186" t="s">
        <v>27</v>
      </c>
      <c r="E300" s="186"/>
      <c r="F300" s="170">
        <v>28567.46</v>
      </c>
      <c r="G300" s="171"/>
      <c r="H300" s="181">
        <v>0</v>
      </c>
      <c r="I300" s="181"/>
      <c r="J300" s="170">
        <v>100000</v>
      </c>
      <c r="K300" s="171"/>
      <c r="L300" s="97">
        <f t="shared" si="261"/>
        <v>-40000</v>
      </c>
      <c r="M300" s="98">
        <v>60000</v>
      </c>
      <c r="N300" s="181"/>
      <c r="O300" s="181"/>
      <c r="P300" s="170"/>
      <c r="Q300" s="171"/>
      <c r="R300" s="121"/>
    </row>
    <row r="301" spans="1:18" ht="21.75" customHeight="1" x14ac:dyDescent="0.25">
      <c r="A301" s="120"/>
      <c r="B301" s="172" t="s">
        <v>147</v>
      </c>
      <c r="C301" s="173"/>
      <c r="D301" s="179" t="s">
        <v>28</v>
      </c>
      <c r="E301" s="179"/>
      <c r="F301" s="170">
        <v>0</v>
      </c>
      <c r="G301" s="171"/>
      <c r="H301" s="181">
        <v>0</v>
      </c>
      <c r="I301" s="181"/>
      <c r="J301" s="170">
        <v>0</v>
      </c>
      <c r="K301" s="171"/>
      <c r="L301" s="97">
        <f t="shared" si="261"/>
        <v>0</v>
      </c>
      <c r="M301" s="98">
        <v>0</v>
      </c>
      <c r="N301" s="181"/>
      <c r="O301" s="181"/>
      <c r="P301" s="170"/>
      <c r="Q301" s="171"/>
      <c r="R301" s="121"/>
    </row>
    <row r="302" spans="1:18" x14ac:dyDescent="0.25">
      <c r="A302" s="122"/>
      <c r="B302" s="476" t="s">
        <v>341</v>
      </c>
      <c r="C302" s="477"/>
      <c r="D302" s="478" t="s">
        <v>342</v>
      </c>
      <c r="E302" s="479"/>
      <c r="F302" s="464">
        <v>0</v>
      </c>
      <c r="G302" s="465"/>
      <c r="H302" s="464">
        <v>0</v>
      </c>
      <c r="I302" s="465"/>
      <c r="J302" s="464">
        <v>0</v>
      </c>
      <c r="K302" s="465"/>
      <c r="L302" s="97">
        <f t="shared" si="261"/>
        <v>0</v>
      </c>
      <c r="M302" s="123">
        <v>0</v>
      </c>
      <c r="N302" s="466"/>
      <c r="O302" s="465"/>
      <c r="P302" s="464"/>
      <c r="Q302" s="465"/>
      <c r="R302" s="121"/>
    </row>
    <row r="303" spans="1:18" x14ac:dyDescent="0.25">
      <c r="A303" s="33"/>
      <c r="B303" s="174">
        <v>3</v>
      </c>
      <c r="C303" s="175"/>
      <c r="D303" s="195" t="s">
        <v>39</v>
      </c>
      <c r="E303" s="195"/>
      <c r="F303" s="176">
        <f>F304</f>
        <v>47859.22</v>
      </c>
      <c r="G303" s="177"/>
      <c r="H303" s="196">
        <f t="shared" ref="H303" si="262">H304</f>
        <v>60000</v>
      </c>
      <c r="I303" s="196"/>
      <c r="J303" s="176">
        <f t="shared" ref="J303" si="263">J304</f>
        <v>200000</v>
      </c>
      <c r="K303" s="177"/>
      <c r="L303" s="45"/>
      <c r="M303" s="66">
        <f>SUM(M304)</f>
        <v>200000</v>
      </c>
      <c r="N303" s="196">
        <f t="shared" ref="N303" si="264">N304</f>
        <v>200000</v>
      </c>
      <c r="O303" s="196"/>
      <c r="P303" s="176">
        <f t="shared" ref="P303" si="265">P304</f>
        <v>200000</v>
      </c>
      <c r="Q303" s="177"/>
      <c r="R303" s="32"/>
    </row>
    <row r="304" spans="1:18" ht="15.75" customHeight="1" x14ac:dyDescent="0.25">
      <c r="A304" s="34"/>
      <c r="B304" s="246">
        <v>32</v>
      </c>
      <c r="C304" s="247"/>
      <c r="D304" s="215" t="s">
        <v>41</v>
      </c>
      <c r="E304" s="215"/>
      <c r="F304" s="207">
        <v>47859.22</v>
      </c>
      <c r="G304" s="208"/>
      <c r="H304" s="212">
        <v>60000</v>
      </c>
      <c r="I304" s="212"/>
      <c r="J304" s="207">
        <v>200000</v>
      </c>
      <c r="K304" s="208"/>
      <c r="L304" s="22"/>
      <c r="M304" s="68">
        <v>200000</v>
      </c>
      <c r="N304" s="260">
        <v>200000</v>
      </c>
      <c r="O304" s="261"/>
      <c r="P304" s="212">
        <v>200000</v>
      </c>
      <c r="Q304" s="208"/>
      <c r="R304" s="32" t="s">
        <v>363</v>
      </c>
    </row>
    <row r="305" spans="1:18" ht="41.25" customHeight="1" x14ac:dyDescent="0.25">
      <c r="A305" s="35"/>
      <c r="B305" s="204" t="s">
        <v>148</v>
      </c>
      <c r="C305" s="205"/>
      <c r="D305" s="206" t="s">
        <v>356</v>
      </c>
      <c r="E305" s="206"/>
      <c r="F305" s="198">
        <f>F311+F313</f>
        <v>15097.22</v>
      </c>
      <c r="G305" s="199"/>
      <c r="H305" s="200">
        <f t="shared" ref="H305" si="266">H311+H313</f>
        <v>200000</v>
      </c>
      <c r="I305" s="200"/>
      <c r="J305" s="198">
        <f t="shared" ref="J305" si="267">J311+J313</f>
        <v>400000</v>
      </c>
      <c r="K305" s="199"/>
      <c r="L305" s="127">
        <f>M305-J305</f>
        <v>-349000</v>
      </c>
      <c r="M305" s="72">
        <f>M311+M313</f>
        <v>51000</v>
      </c>
      <c r="N305" s="198">
        <f t="shared" ref="N305:P305" si="268">N311+N313</f>
        <v>190000</v>
      </c>
      <c r="O305" s="199"/>
      <c r="P305" s="200">
        <f t="shared" si="268"/>
        <v>190000</v>
      </c>
      <c r="Q305" s="200"/>
      <c r="R305" s="32"/>
    </row>
    <row r="306" spans="1:18" ht="15.75" customHeight="1" x14ac:dyDescent="0.25">
      <c r="A306" s="122"/>
      <c r="B306" s="248" t="s">
        <v>112</v>
      </c>
      <c r="C306" s="249"/>
      <c r="D306" s="250" t="s">
        <v>25</v>
      </c>
      <c r="E306" s="250"/>
      <c r="F306" s="251">
        <v>0</v>
      </c>
      <c r="G306" s="252"/>
      <c r="H306" s="253">
        <v>40000</v>
      </c>
      <c r="I306" s="253"/>
      <c r="J306" s="251">
        <v>0</v>
      </c>
      <c r="K306" s="252"/>
      <c r="L306" s="97">
        <f t="shared" ref="L306:L310" si="269">M306-J306</f>
        <v>10736</v>
      </c>
      <c r="M306" s="102">
        <v>10736</v>
      </c>
      <c r="N306" s="253"/>
      <c r="O306" s="253"/>
      <c r="P306" s="251"/>
      <c r="Q306" s="252"/>
      <c r="R306" s="121"/>
    </row>
    <row r="307" spans="1:18" ht="26.25" customHeight="1" x14ac:dyDescent="0.25">
      <c r="A307" s="120"/>
      <c r="B307" s="172" t="s">
        <v>114</v>
      </c>
      <c r="C307" s="173"/>
      <c r="D307" s="186" t="s">
        <v>30</v>
      </c>
      <c r="E307" s="186"/>
      <c r="F307" s="170">
        <v>15097.22</v>
      </c>
      <c r="G307" s="171"/>
      <c r="H307" s="181">
        <v>40000</v>
      </c>
      <c r="I307" s="181"/>
      <c r="J307" s="170">
        <v>50000</v>
      </c>
      <c r="K307" s="171"/>
      <c r="L307" s="97">
        <f t="shared" si="269"/>
        <v>-9736</v>
      </c>
      <c r="M307" s="98">
        <v>40264</v>
      </c>
      <c r="N307" s="181"/>
      <c r="O307" s="181"/>
      <c r="P307" s="170"/>
      <c r="Q307" s="171"/>
      <c r="R307" s="121"/>
    </row>
    <row r="308" spans="1:18" ht="15" customHeight="1" x14ac:dyDescent="0.25">
      <c r="A308" s="122"/>
      <c r="B308" s="248" t="s">
        <v>113</v>
      </c>
      <c r="C308" s="249"/>
      <c r="D308" s="250" t="s">
        <v>27</v>
      </c>
      <c r="E308" s="250"/>
      <c r="F308" s="251">
        <v>0</v>
      </c>
      <c r="G308" s="252"/>
      <c r="H308" s="253">
        <v>120000</v>
      </c>
      <c r="I308" s="253"/>
      <c r="J308" s="251">
        <v>350000</v>
      </c>
      <c r="K308" s="252"/>
      <c r="L308" s="97">
        <f t="shared" si="269"/>
        <v>-350000</v>
      </c>
      <c r="M308" s="102">
        <v>0</v>
      </c>
      <c r="N308" s="253"/>
      <c r="O308" s="253"/>
      <c r="P308" s="251"/>
      <c r="Q308" s="252"/>
      <c r="R308" s="121"/>
    </row>
    <row r="309" spans="1:18" ht="14.25" customHeight="1" x14ac:dyDescent="0.25">
      <c r="A309" s="120"/>
      <c r="B309" s="172" t="s">
        <v>147</v>
      </c>
      <c r="C309" s="173"/>
      <c r="D309" s="179" t="s">
        <v>28</v>
      </c>
      <c r="E309" s="179"/>
      <c r="F309" s="170">
        <v>0</v>
      </c>
      <c r="G309" s="171"/>
      <c r="H309" s="181">
        <v>0</v>
      </c>
      <c r="I309" s="181"/>
      <c r="J309" s="170">
        <v>0</v>
      </c>
      <c r="K309" s="171"/>
      <c r="L309" s="97">
        <f t="shared" si="269"/>
        <v>0</v>
      </c>
      <c r="M309" s="98">
        <v>0</v>
      </c>
      <c r="N309" s="181"/>
      <c r="O309" s="181"/>
      <c r="P309" s="170"/>
      <c r="Q309" s="171"/>
      <c r="R309" s="121"/>
    </row>
    <row r="310" spans="1:18" ht="35.25" customHeight="1" x14ac:dyDescent="0.25">
      <c r="A310" s="94"/>
      <c r="B310" s="210" t="s">
        <v>153</v>
      </c>
      <c r="C310" s="210"/>
      <c r="D310" s="210" t="s">
        <v>38</v>
      </c>
      <c r="E310" s="210"/>
      <c r="F310" s="211">
        <v>0</v>
      </c>
      <c r="G310" s="211"/>
      <c r="H310" s="211">
        <v>0</v>
      </c>
      <c r="I310" s="211"/>
      <c r="J310" s="211">
        <v>0</v>
      </c>
      <c r="K310" s="211"/>
      <c r="L310" s="97">
        <f t="shared" si="269"/>
        <v>0</v>
      </c>
      <c r="M310" s="98">
        <v>0</v>
      </c>
      <c r="N310" s="171"/>
      <c r="O310" s="211"/>
      <c r="P310" s="211"/>
      <c r="Q310" s="211"/>
      <c r="R310" s="121"/>
    </row>
    <row r="311" spans="1:18" ht="18" customHeight="1" x14ac:dyDescent="0.25">
      <c r="A311" s="34"/>
      <c r="B311" s="213">
        <v>3</v>
      </c>
      <c r="C311" s="214"/>
      <c r="D311" s="215" t="s">
        <v>39</v>
      </c>
      <c r="E311" s="215"/>
      <c r="F311" s="207">
        <f>F312</f>
        <v>6470.24</v>
      </c>
      <c r="G311" s="208"/>
      <c r="H311" s="212">
        <f t="shared" ref="H311" si="270">H312</f>
        <v>180000</v>
      </c>
      <c r="I311" s="212"/>
      <c r="J311" s="207">
        <f t="shared" ref="J311" si="271">J312</f>
        <v>100000</v>
      </c>
      <c r="K311" s="208"/>
      <c r="L311" s="22"/>
      <c r="M311" s="68">
        <f>SUM(M312)</f>
        <v>51000</v>
      </c>
      <c r="N311" s="212">
        <f t="shared" ref="N311" si="272">N312</f>
        <v>10000</v>
      </c>
      <c r="O311" s="212"/>
      <c r="P311" s="207">
        <f t="shared" ref="P311" si="273">P312</f>
        <v>10000</v>
      </c>
      <c r="Q311" s="208"/>
      <c r="R311" s="40"/>
    </row>
    <row r="312" spans="1:18" ht="15" customHeight="1" x14ac:dyDescent="0.25">
      <c r="A312" s="33"/>
      <c r="B312" s="193">
        <v>32</v>
      </c>
      <c r="C312" s="194"/>
      <c r="D312" s="195" t="s">
        <v>41</v>
      </c>
      <c r="E312" s="195"/>
      <c r="F312" s="176">
        <v>6470.24</v>
      </c>
      <c r="G312" s="177"/>
      <c r="H312" s="196">
        <v>180000</v>
      </c>
      <c r="I312" s="196"/>
      <c r="J312" s="176">
        <v>100000</v>
      </c>
      <c r="K312" s="177"/>
      <c r="L312" s="45"/>
      <c r="M312" s="66">
        <v>51000</v>
      </c>
      <c r="N312" s="196">
        <v>10000</v>
      </c>
      <c r="O312" s="196"/>
      <c r="P312" s="176">
        <v>10000</v>
      </c>
      <c r="Q312" s="177"/>
      <c r="R312" s="32" t="s">
        <v>363</v>
      </c>
    </row>
    <row r="313" spans="1:18" ht="28.5" customHeight="1" x14ac:dyDescent="0.25">
      <c r="A313" s="34"/>
      <c r="B313" s="213">
        <v>4</v>
      </c>
      <c r="C313" s="214"/>
      <c r="D313" s="215" t="s">
        <v>46</v>
      </c>
      <c r="E313" s="215"/>
      <c r="F313" s="207">
        <f>F314+F315</f>
        <v>8626.98</v>
      </c>
      <c r="G313" s="208"/>
      <c r="H313" s="212">
        <f t="shared" ref="H313" si="274">H314+H315</f>
        <v>20000</v>
      </c>
      <c r="I313" s="212"/>
      <c r="J313" s="207">
        <f t="shared" ref="J313" si="275">J314+J315</f>
        <v>300000</v>
      </c>
      <c r="K313" s="208"/>
      <c r="L313" s="22"/>
      <c r="M313" s="68">
        <f>SUM(M314:M315)</f>
        <v>0</v>
      </c>
      <c r="N313" s="212">
        <f t="shared" ref="N313" si="276">N314+N315</f>
        <v>180000</v>
      </c>
      <c r="O313" s="212"/>
      <c r="P313" s="207">
        <f t="shared" ref="P313" si="277">P314+P315</f>
        <v>180000</v>
      </c>
      <c r="Q313" s="208"/>
      <c r="R313" s="32"/>
    </row>
    <row r="314" spans="1:18" ht="44.25" customHeight="1" x14ac:dyDescent="0.25">
      <c r="A314" s="33"/>
      <c r="B314" s="193">
        <v>42</v>
      </c>
      <c r="C314" s="194"/>
      <c r="D314" s="195" t="s">
        <v>52</v>
      </c>
      <c r="E314" s="195"/>
      <c r="F314" s="176">
        <v>1990.84</v>
      </c>
      <c r="G314" s="177"/>
      <c r="H314" s="196">
        <v>15000</v>
      </c>
      <c r="I314" s="196"/>
      <c r="J314" s="176">
        <v>200000</v>
      </c>
      <c r="K314" s="177"/>
      <c r="L314" s="45"/>
      <c r="M314" s="66">
        <v>0</v>
      </c>
      <c r="N314" s="196">
        <v>30000</v>
      </c>
      <c r="O314" s="196"/>
      <c r="P314" s="176">
        <v>30000</v>
      </c>
      <c r="Q314" s="177"/>
      <c r="R314" s="32" t="s">
        <v>363</v>
      </c>
    </row>
    <row r="315" spans="1:18" ht="42.75" customHeight="1" x14ac:dyDescent="0.25">
      <c r="A315" s="34"/>
      <c r="B315" s="246">
        <v>45</v>
      </c>
      <c r="C315" s="247"/>
      <c r="D315" s="215" t="s">
        <v>132</v>
      </c>
      <c r="E315" s="215"/>
      <c r="F315" s="207">
        <v>6636.14</v>
      </c>
      <c r="G315" s="208"/>
      <c r="H315" s="212">
        <v>5000</v>
      </c>
      <c r="I315" s="212"/>
      <c r="J315" s="207">
        <v>100000</v>
      </c>
      <c r="K315" s="208"/>
      <c r="L315" s="22"/>
      <c r="M315" s="68">
        <v>0</v>
      </c>
      <c r="N315" s="212">
        <v>150000</v>
      </c>
      <c r="O315" s="212"/>
      <c r="P315" s="207">
        <v>150000</v>
      </c>
      <c r="Q315" s="208"/>
      <c r="R315" s="32" t="s">
        <v>363</v>
      </c>
    </row>
    <row r="316" spans="1:18" ht="15" customHeight="1" x14ac:dyDescent="0.25">
      <c r="A316" s="37"/>
      <c r="B316" s="187" t="s">
        <v>149</v>
      </c>
      <c r="C316" s="188"/>
      <c r="D316" s="189" t="s">
        <v>157</v>
      </c>
      <c r="E316" s="189"/>
      <c r="F316" s="190">
        <f>F317+F321+F329</f>
        <v>73602.48</v>
      </c>
      <c r="G316" s="191"/>
      <c r="H316" s="192">
        <f t="shared" ref="H316" si="278">H317+H321+H329</f>
        <v>122000</v>
      </c>
      <c r="I316" s="192"/>
      <c r="J316" s="190">
        <f>J317+J321+J329</f>
        <v>137000</v>
      </c>
      <c r="K316" s="191"/>
      <c r="L316" s="79">
        <f>L317+L321+L329</f>
        <v>64000</v>
      </c>
      <c r="M316" s="79">
        <f>M317+M321+M329</f>
        <v>201000</v>
      </c>
      <c r="N316" s="192">
        <f t="shared" ref="N316" si="279">N317+N321+N329</f>
        <v>120000</v>
      </c>
      <c r="O316" s="192"/>
      <c r="P316" s="190">
        <f t="shared" ref="P316" si="280">P317+P321+P329</f>
        <v>120000</v>
      </c>
      <c r="Q316" s="191"/>
      <c r="R316" s="30"/>
    </row>
    <row r="317" spans="1:18" ht="33.75" customHeight="1" x14ac:dyDescent="0.25">
      <c r="A317" s="31"/>
      <c r="B317" s="240" t="s">
        <v>150</v>
      </c>
      <c r="C317" s="241"/>
      <c r="D317" s="242" t="s">
        <v>158</v>
      </c>
      <c r="E317" s="242"/>
      <c r="F317" s="243">
        <f>F319</f>
        <v>42230.77</v>
      </c>
      <c r="G317" s="244"/>
      <c r="H317" s="245">
        <f t="shared" ref="H317" si="281">H319</f>
        <v>80000</v>
      </c>
      <c r="I317" s="245"/>
      <c r="J317" s="243">
        <f t="shared" ref="J317" si="282">J319</f>
        <v>70000</v>
      </c>
      <c r="K317" s="244"/>
      <c r="L317" s="46">
        <f>M317-J317</f>
        <v>110000</v>
      </c>
      <c r="M317" s="69">
        <f>M319</f>
        <v>180000</v>
      </c>
      <c r="N317" s="245">
        <f t="shared" ref="N317" si="283">N319</f>
        <v>70000</v>
      </c>
      <c r="O317" s="245"/>
      <c r="P317" s="243">
        <f t="shared" ref="P317" si="284">P319</f>
        <v>70000</v>
      </c>
      <c r="Q317" s="244"/>
      <c r="R317" s="32"/>
    </row>
    <row r="318" spans="1:18" ht="23.25" customHeight="1" x14ac:dyDescent="0.25">
      <c r="A318" s="120"/>
      <c r="B318" s="172" t="s">
        <v>114</v>
      </c>
      <c r="C318" s="173"/>
      <c r="D318" s="186" t="s">
        <v>30</v>
      </c>
      <c r="E318" s="186"/>
      <c r="F318" s="170">
        <v>42230.77</v>
      </c>
      <c r="G318" s="171"/>
      <c r="H318" s="181">
        <v>80000</v>
      </c>
      <c r="I318" s="181"/>
      <c r="J318" s="170">
        <v>70000</v>
      </c>
      <c r="K318" s="171"/>
      <c r="L318" s="97">
        <f>M318-J318</f>
        <v>110000</v>
      </c>
      <c r="M318" s="98">
        <v>180000</v>
      </c>
      <c r="N318" s="181"/>
      <c r="O318" s="181"/>
      <c r="P318" s="170"/>
      <c r="Q318" s="171"/>
      <c r="R318" s="121"/>
    </row>
    <row r="319" spans="1:18" ht="18" customHeight="1" x14ac:dyDescent="0.25">
      <c r="A319" s="34"/>
      <c r="B319" s="213">
        <v>3</v>
      </c>
      <c r="C319" s="214"/>
      <c r="D319" s="215" t="s">
        <v>39</v>
      </c>
      <c r="E319" s="215"/>
      <c r="F319" s="207">
        <f>F320</f>
        <v>42230.77</v>
      </c>
      <c r="G319" s="208"/>
      <c r="H319" s="212">
        <f t="shared" ref="H319" si="285">H320</f>
        <v>80000</v>
      </c>
      <c r="I319" s="212"/>
      <c r="J319" s="207">
        <f t="shared" ref="J319" si="286">J320</f>
        <v>70000</v>
      </c>
      <c r="K319" s="208"/>
      <c r="L319" s="22"/>
      <c r="M319" s="68">
        <f>SUM(M320)</f>
        <v>180000</v>
      </c>
      <c r="N319" s="212">
        <f t="shared" ref="N319" si="287">N320</f>
        <v>70000</v>
      </c>
      <c r="O319" s="212"/>
      <c r="P319" s="207">
        <f t="shared" ref="P319" si="288">P320</f>
        <v>70000</v>
      </c>
      <c r="Q319" s="208"/>
      <c r="R319" s="32"/>
    </row>
    <row r="320" spans="1:18" ht="17.25" customHeight="1" x14ac:dyDescent="0.25">
      <c r="A320" s="33"/>
      <c r="B320" s="193">
        <v>32</v>
      </c>
      <c r="C320" s="194"/>
      <c r="D320" s="195" t="s">
        <v>41</v>
      </c>
      <c r="E320" s="195"/>
      <c r="F320" s="176">
        <v>42230.77</v>
      </c>
      <c r="G320" s="177"/>
      <c r="H320" s="196">
        <v>80000</v>
      </c>
      <c r="I320" s="196"/>
      <c r="J320" s="176">
        <v>70000</v>
      </c>
      <c r="K320" s="177"/>
      <c r="L320" s="45"/>
      <c r="M320" s="66">
        <v>180000</v>
      </c>
      <c r="N320" s="196">
        <v>70000</v>
      </c>
      <c r="O320" s="196"/>
      <c r="P320" s="176">
        <v>70000</v>
      </c>
      <c r="Q320" s="177"/>
      <c r="R320" s="32" t="s">
        <v>361</v>
      </c>
    </row>
    <row r="321" spans="1:18" ht="42" customHeight="1" x14ac:dyDescent="0.25">
      <c r="A321" s="31"/>
      <c r="B321" s="240" t="s">
        <v>151</v>
      </c>
      <c r="C321" s="241"/>
      <c r="D321" s="242" t="s">
        <v>159</v>
      </c>
      <c r="E321" s="242"/>
      <c r="F321" s="243">
        <f>F324+F326</f>
        <v>16051.17</v>
      </c>
      <c r="G321" s="244"/>
      <c r="H321" s="245">
        <f t="shared" ref="H321" si="289">H324+H326</f>
        <v>5000</v>
      </c>
      <c r="I321" s="245"/>
      <c r="J321" s="243">
        <f t="shared" ref="J321" si="290">J324+J326</f>
        <v>30000</v>
      </c>
      <c r="K321" s="244"/>
      <c r="L321" s="46">
        <f>M321-J321</f>
        <v>-30000</v>
      </c>
      <c r="M321" s="69">
        <f>M324+M326</f>
        <v>0</v>
      </c>
      <c r="N321" s="245">
        <f t="shared" ref="N321" si="291">N324+N326</f>
        <v>30000</v>
      </c>
      <c r="O321" s="245"/>
      <c r="P321" s="243">
        <f t="shared" ref="P321" si="292">P324+P326</f>
        <v>30000</v>
      </c>
      <c r="Q321" s="244"/>
      <c r="R321" s="32"/>
    </row>
    <row r="322" spans="1:18" ht="21.75" customHeight="1" x14ac:dyDescent="0.25">
      <c r="A322" s="120"/>
      <c r="B322" s="172" t="s">
        <v>114</v>
      </c>
      <c r="C322" s="173"/>
      <c r="D322" s="186" t="s">
        <v>30</v>
      </c>
      <c r="E322" s="186"/>
      <c r="F322" s="170">
        <v>14120.05</v>
      </c>
      <c r="G322" s="171"/>
      <c r="H322" s="181">
        <v>5000</v>
      </c>
      <c r="I322" s="181"/>
      <c r="J322" s="170">
        <v>20000</v>
      </c>
      <c r="K322" s="171"/>
      <c r="L322" s="97">
        <f t="shared" ref="L322:L323" si="293">M322-J322</f>
        <v>-20000</v>
      </c>
      <c r="M322" s="98">
        <v>0</v>
      </c>
      <c r="N322" s="181"/>
      <c r="O322" s="181"/>
      <c r="P322" s="170"/>
      <c r="Q322" s="171"/>
      <c r="R322" s="121"/>
    </row>
    <row r="323" spans="1:18" ht="36" customHeight="1" x14ac:dyDescent="0.25">
      <c r="A323" s="122"/>
      <c r="B323" s="248" t="s">
        <v>153</v>
      </c>
      <c r="C323" s="249"/>
      <c r="D323" s="250" t="s">
        <v>38</v>
      </c>
      <c r="E323" s="250"/>
      <c r="F323" s="251">
        <v>1931.12</v>
      </c>
      <c r="G323" s="252"/>
      <c r="H323" s="253">
        <v>0</v>
      </c>
      <c r="I323" s="253"/>
      <c r="J323" s="251">
        <v>10000</v>
      </c>
      <c r="K323" s="252"/>
      <c r="L323" s="97">
        <f t="shared" si="293"/>
        <v>-10000</v>
      </c>
      <c r="M323" s="102">
        <v>0</v>
      </c>
      <c r="N323" s="253"/>
      <c r="O323" s="253"/>
      <c r="P323" s="251"/>
      <c r="Q323" s="252"/>
      <c r="R323" s="121"/>
    </row>
    <row r="324" spans="1:18" ht="18.75" customHeight="1" x14ac:dyDescent="0.25">
      <c r="A324" s="33"/>
      <c r="B324" s="174">
        <v>3</v>
      </c>
      <c r="C324" s="175"/>
      <c r="D324" s="195" t="s">
        <v>39</v>
      </c>
      <c r="E324" s="195"/>
      <c r="F324" s="176">
        <f>F325</f>
        <v>7465.66</v>
      </c>
      <c r="G324" s="177"/>
      <c r="H324" s="196">
        <f t="shared" ref="H324" si="294">H325</f>
        <v>5000</v>
      </c>
      <c r="I324" s="196"/>
      <c r="J324" s="176">
        <f t="shared" ref="J324" si="295">J325</f>
        <v>10000</v>
      </c>
      <c r="K324" s="177"/>
      <c r="L324" s="45"/>
      <c r="M324" s="66">
        <f>SUM(M325)</f>
        <v>0</v>
      </c>
      <c r="N324" s="196">
        <f t="shared" ref="N324" si="296">N325</f>
        <v>10000</v>
      </c>
      <c r="O324" s="196"/>
      <c r="P324" s="176">
        <f t="shared" ref="P324" si="297">P325</f>
        <v>10000</v>
      </c>
      <c r="Q324" s="177"/>
      <c r="R324" s="32"/>
    </row>
    <row r="325" spans="1:18" ht="17.25" customHeight="1" x14ac:dyDescent="0.25">
      <c r="A325" s="34"/>
      <c r="B325" s="246">
        <v>32</v>
      </c>
      <c r="C325" s="247"/>
      <c r="D325" s="215" t="s">
        <v>41</v>
      </c>
      <c r="E325" s="215"/>
      <c r="F325" s="207">
        <v>7465.66</v>
      </c>
      <c r="G325" s="208"/>
      <c r="H325" s="212">
        <v>5000</v>
      </c>
      <c r="I325" s="212"/>
      <c r="J325" s="207">
        <v>10000</v>
      </c>
      <c r="K325" s="208"/>
      <c r="L325" s="22"/>
      <c r="M325" s="68">
        <v>0</v>
      </c>
      <c r="N325" s="212">
        <v>10000</v>
      </c>
      <c r="O325" s="212"/>
      <c r="P325" s="207">
        <v>10000</v>
      </c>
      <c r="Q325" s="208"/>
      <c r="R325" s="32" t="s">
        <v>363</v>
      </c>
    </row>
    <row r="326" spans="1:18" ht="32.25" customHeight="1" x14ac:dyDescent="0.25">
      <c r="A326" s="33"/>
      <c r="B326" s="174">
        <v>4</v>
      </c>
      <c r="C326" s="175"/>
      <c r="D326" s="195" t="s">
        <v>46</v>
      </c>
      <c r="E326" s="195"/>
      <c r="F326" s="176">
        <f>F327+F328</f>
        <v>8585.51</v>
      </c>
      <c r="G326" s="177"/>
      <c r="H326" s="196">
        <f t="shared" ref="H326" si="298">H327+H328</f>
        <v>0</v>
      </c>
      <c r="I326" s="196"/>
      <c r="J326" s="176">
        <f t="shared" ref="J326" si="299">J327+J328</f>
        <v>20000</v>
      </c>
      <c r="K326" s="177"/>
      <c r="L326" s="45"/>
      <c r="M326" s="66">
        <f>SUM(M327:M328)</f>
        <v>0</v>
      </c>
      <c r="N326" s="196">
        <f t="shared" ref="N326" si="300">N327+N328</f>
        <v>20000</v>
      </c>
      <c r="O326" s="196"/>
      <c r="P326" s="176">
        <f t="shared" ref="P326" si="301">P327+P328</f>
        <v>20000</v>
      </c>
      <c r="Q326" s="177"/>
      <c r="R326" s="32"/>
    </row>
    <row r="327" spans="1:18" ht="27" customHeight="1" x14ac:dyDescent="0.25">
      <c r="A327" s="34"/>
      <c r="B327" s="246">
        <v>41</v>
      </c>
      <c r="C327" s="247"/>
      <c r="D327" s="215" t="s">
        <v>47</v>
      </c>
      <c r="E327" s="215"/>
      <c r="F327" s="207">
        <v>0</v>
      </c>
      <c r="G327" s="208"/>
      <c r="H327" s="212">
        <v>0</v>
      </c>
      <c r="I327" s="212"/>
      <c r="J327" s="207">
        <v>0</v>
      </c>
      <c r="K327" s="208"/>
      <c r="L327" s="22"/>
      <c r="M327" s="68">
        <v>0</v>
      </c>
      <c r="N327" s="212">
        <v>10000</v>
      </c>
      <c r="O327" s="212"/>
      <c r="P327" s="207">
        <v>10000</v>
      </c>
      <c r="Q327" s="208"/>
      <c r="R327" s="32" t="s">
        <v>363</v>
      </c>
    </row>
    <row r="328" spans="1:18" ht="28.5" customHeight="1" x14ac:dyDescent="0.25">
      <c r="A328" s="33"/>
      <c r="B328" s="193">
        <v>42</v>
      </c>
      <c r="C328" s="194"/>
      <c r="D328" s="195" t="s">
        <v>52</v>
      </c>
      <c r="E328" s="195"/>
      <c r="F328" s="176">
        <v>8585.51</v>
      </c>
      <c r="G328" s="177"/>
      <c r="H328" s="196">
        <v>0</v>
      </c>
      <c r="I328" s="196"/>
      <c r="J328" s="176">
        <v>20000</v>
      </c>
      <c r="K328" s="177"/>
      <c r="L328" s="45"/>
      <c r="M328" s="66">
        <v>0</v>
      </c>
      <c r="N328" s="196">
        <v>10000</v>
      </c>
      <c r="O328" s="196"/>
      <c r="P328" s="176">
        <v>10000</v>
      </c>
      <c r="Q328" s="177"/>
      <c r="R328" s="32" t="s">
        <v>363</v>
      </c>
    </row>
    <row r="329" spans="1:18" ht="28.5" customHeight="1" x14ac:dyDescent="0.25">
      <c r="A329" s="31"/>
      <c r="B329" s="240" t="s">
        <v>152</v>
      </c>
      <c r="C329" s="241"/>
      <c r="D329" s="242" t="s">
        <v>160</v>
      </c>
      <c r="E329" s="242"/>
      <c r="F329" s="243">
        <f>F334+F336</f>
        <v>15320.54</v>
      </c>
      <c r="G329" s="244"/>
      <c r="H329" s="245">
        <f t="shared" ref="H329" si="302">H334+H336</f>
        <v>37000</v>
      </c>
      <c r="I329" s="245"/>
      <c r="J329" s="243">
        <f t="shared" ref="J329" si="303">J334+J336</f>
        <v>37000</v>
      </c>
      <c r="K329" s="244"/>
      <c r="L329" s="46">
        <f>M329-J329</f>
        <v>-16000</v>
      </c>
      <c r="M329" s="69">
        <f>M334+M336</f>
        <v>21000</v>
      </c>
      <c r="N329" s="245">
        <f t="shared" ref="N329" si="304">N334+N336</f>
        <v>20000</v>
      </c>
      <c r="O329" s="245"/>
      <c r="P329" s="243">
        <f t="shared" ref="P329" si="305">P334+P336</f>
        <v>20000</v>
      </c>
      <c r="Q329" s="244"/>
      <c r="R329" s="32"/>
    </row>
    <row r="330" spans="1:18" ht="22.5" customHeight="1" x14ac:dyDescent="0.25">
      <c r="A330" s="120"/>
      <c r="B330" s="172" t="s">
        <v>114</v>
      </c>
      <c r="C330" s="173"/>
      <c r="D330" s="186" t="s">
        <v>30</v>
      </c>
      <c r="E330" s="186"/>
      <c r="F330" s="170">
        <v>8846.16</v>
      </c>
      <c r="G330" s="171"/>
      <c r="H330" s="181">
        <v>4000</v>
      </c>
      <c r="I330" s="181"/>
      <c r="J330" s="170">
        <v>10000</v>
      </c>
      <c r="K330" s="171"/>
      <c r="L330" s="97">
        <f t="shared" ref="L330:L333" si="306">M330-J330</f>
        <v>-6000</v>
      </c>
      <c r="M330" s="98">
        <v>4000</v>
      </c>
      <c r="N330" s="181"/>
      <c r="O330" s="181"/>
      <c r="P330" s="170"/>
      <c r="Q330" s="171"/>
      <c r="R330" s="121"/>
    </row>
    <row r="331" spans="1:18" ht="22.5" customHeight="1" x14ac:dyDescent="0.25">
      <c r="A331" s="120"/>
      <c r="B331" s="172" t="s">
        <v>113</v>
      </c>
      <c r="C331" s="173"/>
      <c r="D331" s="250" t="s">
        <v>27</v>
      </c>
      <c r="E331" s="250"/>
      <c r="F331" s="170">
        <v>6474.38</v>
      </c>
      <c r="G331" s="171"/>
      <c r="H331" s="170">
        <v>33000</v>
      </c>
      <c r="I331" s="171"/>
      <c r="J331" s="170">
        <v>27000</v>
      </c>
      <c r="K331" s="171"/>
      <c r="L331" s="97"/>
      <c r="M331" s="98">
        <v>0</v>
      </c>
      <c r="N331" s="474"/>
      <c r="O331" s="475"/>
      <c r="P331" s="150"/>
      <c r="Q331" s="151"/>
      <c r="R331" s="121"/>
    </row>
    <row r="332" spans="1:18" ht="15" customHeight="1" x14ac:dyDescent="0.25">
      <c r="A332" s="120"/>
      <c r="B332" s="172" t="s">
        <v>147</v>
      </c>
      <c r="C332" s="173"/>
      <c r="D332" s="186" t="s">
        <v>28</v>
      </c>
      <c r="E332" s="186"/>
      <c r="F332" s="170">
        <v>0</v>
      </c>
      <c r="G332" s="171"/>
      <c r="H332" s="181">
        <v>0</v>
      </c>
      <c r="I332" s="181"/>
      <c r="J332" s="170">
        <v>0</v>
      </c>
      <c r="K332" s="171"/>
      <c r="L332" s="97">
        <f t="shared" si="306"/>
        <v>17000</v>
      </c>
      <c r="M332" s="98">
        <v>17000</v>
      </c>
      <c r="N332" s="181"/>
      <c r="O332" s="181"/>
      <c r="P332" s="170"/>
      <c r="Q332" s="171"/>
      <c r="R332" s="121"/>
    </row>
    <row r="333" spans="1:18" ht="15.75" customHeight="1" x14ac:dyDescent="0.25">
      <c r="A333" s="122"/>
      <c r="B333" s="248" t="s">
        <v>154</v>
      </c>
      <c r="C333" s="249"/>
      <c r="D333" s="250" t="s">
        <v>34</v>
      </c>
      <c r="E333" s="250"/>
      <c r="F333" s="251">
        <v>0</v>
      </c>
      <c r="G333" s="252"/>
      <c r="H333" s="253">
        <v>0</v>
      </c>
      <c r="I333" s="253"/>
      <c r="J333" s="251">
        <v>0</v>
      </c>
      <c r="K333" s="252"/>
      <c r="L333" s="97">
        <f t="shared" si="306"/>
        <v>0</v>
      </c>
      <c r="M333" s="102">
        <v>0</v>
      </c>
      <c r="N333" s="253"/>
      <c r="O333" s="253"/>
      <c r="P333" s="251"/>
      <c r="Q333" s="252"/>
      <c r="R333" s="121"/>
    </row>
    <row r="334" spans="1:18" ht="19.5" customHeight="1" x14ac:dyDescent="0.25">
      <c r="A334" s="33"/>
      <c r="B334" s="174">
        <v>3</v>
      </c>
      <c r="C334" s="175"/>
      <c r="D334" s="195" t="s">
        <v>39</v>
      </c>
      <c r="E334" s="195"/>
      <c r="F334" s="176">
        <f>F335</f>
        <v>8392.41</v>
      </c>
      <c r="G334" s="177"/>
      <c r="H334" s="196">
        <f t="shared" ref="H334" si="307">H335</f>
        <v>4000</v>
      </c>
      <c r="I334" s="196"/>
      <c r="J334" s="176">
        <f t="shared" ref="J334" si="308">J335</f>
        <v>4000</v>
      </c>
      <c r="K334" s="177"/>
      <c r="L334" s="45"/>
      <c r="M334" s="66">
        <f>SUM(M335)</f>
        <v>4000</v>
      </c>
      <c r="N334" s="196">
        <f t="shared" ref="N334" si="309">N335</f>
        <v>5000</v>
      </c>
      <c r="O334" s="196"/>
      <c r="P334" s="176">
        <f t="shared" ref="P334" si="310">P335</f>
        <v>5000</v>
      </c>
      <c r="Q334" s="177"/>
      <c r="R334" s="32"/>
    </row>
    <row r="335" spans="1:18" ht="15" customHeight="1" x14ac:dyDescent="0.25">
      <c r="A335" s="34"/>
      <c r="B335" s="246">
        <v>32</v>
      </c>
      <c r="C335" s="247"/>
      <c r="D335" s="215" t="s">
        <v>41</v>
      </c>
      <c r="E335" s="215"/>
      <c r="F335" s="207">
        <v>8392.41</v>
      </c>
      <c r="G335" s="208"/>
      <c r="H335" s="212">
        <v>4000</v>
      </c>
      <c r="I335" s="212"/>
      <c r="J335" s="207">
        <v>4000</v>
      </c>
      <c r="K335" s="208"/>
      <c r="L335" s="22"/>
      <c r="M335" s="68">
        <v>4000</v>
      </c>
      <c r="N335" s="212">
        <v>5000</v>
      </c>
      <c r="O335" s="212"/>
      <c r="P335" s="207">
        <v>5000</v>
      </c>
      <c r="Q335" s="208"/>
      <c r="R335" s="32" t="s">
        <v>364</v>
      </c>
    </row>
    <row r="336" spans="1:18" ht="28.5" customHeight="1" x14ac:dyDescent="0.25">
      <c r="A336" s="33"/>
      <c r="B336" s="174">
        <v>4</v>
      </c>
      <c r="C336" s="175"/>
      <c r="D336" s="195" t="s">
        <v>46</v>
      </c>
      <c r="E336" s="195"/>
      <c r="F336" s="176">
        <f>F337+F338</f>
        <v>6928.13</v>
      </c>
      <c r="G336" s="177"/>
      <c r="H336" s="196">
        <f t="shared" ref="H336" si="311">H337+H338</f>
        <v>33000</v>
      </c>
      <c r="I336" s="196"/>
      <c r="J336" s="176">
        <f t="shared" ref="J336" si="312">J337+J338</f>
        <v>33000</v>
      </c>
      <c r="K336" s="177"/>
      <c r="L336" s="45"/>
      <c r="M336" s="66">
        <f>SUM(M337:M338)</f>
        <v>17000</v>
      </c>
      <c r="N336" s="196">
        <f t="shared" ref="N336" si="313">N337+N338</f>
        <v>15000</v>
      </c>
      <c r="O336" s="196"/>
      <c r="P336" s="176">
        <f t="shared" ref="P336" si="314">P337+P338</f>
        <v>15000</v>
      </c>
      <c r="Q336" s="177"/>
      <c r="R336" s="32"/>
    </row>
    <row r="337" spans="1:18" ht="42.75" customHeight="1" x14ac:dyDescent="0.25">
      <c r="A337" s="34"/>
      <c r="B337" s="246">
        <v>42</v>
      </c>
      <c r="C337" s="247"/>
      <c r="D337" s="215" t="s">
        <v>52</v>
      </c>
      <c r="E337" s="215"/>
      <c r="F337" s="207">
        <v>6928.13</v>
      </c>
      <c r="G337" s="208"/>
      <c r="H337" s="212">
        <v>33000</v>
      </c>
      <c r="I337" s="212"/>
      <c r="J337" s="207">
        <v>33000</v>
      </c>
      <c r="K337" s="208"/>
      <c r="L337" s="22"/>
      <c r="M337" s="68">
        <v>17000</v>
      </c>
      <c r="N337" s="212">
        <v>10000</v>
      </c>
      <c r="O337" s="212"/>
      <c r="P337" s="207">
        <v>10000</v>
      </c>
      <c r="Q337" s="208"/>
      <c r="R337" s="32" t="s">
        <v>364</v>
      </c>
    </row>
    <row r="338" spans="1:18" ht="43.5" customHeight="1" x14ac:dyDescent="0.25">
      <c r="A338" s="33"/>
      <c r="B338" s="193">
        <v>45</v>
      </c>
      <c r="C338" s="194"/>
      <c r="D338" s="195" t="s">
        <v>132</v>
      </c>
      <c r="E338" s="195"/>
      <c r="F338" s="176">
        <v>0</v>
      </c>
      <c r="G338" s="177"/>
      <c r="H338" s="196">
        <v>0</v>
      </c>
      <c r="I338" s="196"/>
      <c r="J338" s="176">
        <v>0</v>
      </c>
      <c r="K338" s="177"/>
      <c r="L338" s="45"/>
      <c r="M338" s="66">
        <v>0</v>
      </c>
      <c r="N338" s="196">
        <v>5000</v>
      </c>
      <c r="O338" s="196"/>
      <c r="P338" s="176">
        <v>5000</v>
      </c>
      <c r="Q338" s="177"/>
      <c r="R338" s="32" t="s">
        <v>364</v>
      </c>
    </row>
    <row r="339" spans="1:18" ht="16.5" customHeight="1" x14ac:dyDescent="0.25">
      <c r="A339" s="39"/>
      <c r="B339" s="254" t="s">
        <v>155</v>
      </c>
      <c r="C339" s="255"/>
      <c r="D339" s="256" t="s">
        <v>161</v>
      </c>
      <c r="E339" s="256"/>
      <c r="F339" s="257">
        <f>F340+F347</f>
        <v>4576.8100000000004</v>
      </c>
      <c r="G339" s="258"/>
      <c r="H339" s="257">
        <f t="shared" ref="H339" si="315">H340+H347</f>
        <v>6300</v>
      </c>
      <c r="I339" s="258"/>
      <c r="J339" s="257">
        <f>J340+J347</f>
        <v>47000</v>
      </c>
      <c r="K339" s="258"/>
      <c r="L339" s="82">
        <f>L340+L347</f>
        <v>-26000</v>
      </c>
      <c r="M339" s="82">
        <f>M340+M347</f>
        <v>21000</v>
      </c>
      <c r="N339" s="259">
        <f t="shared" ref="N339" si="316">N340+N347</f>
        <v>21000</v>
      </c>
      <c r="O339" s="258"/>
      <c r="P339" s="257">
        <f t="shared" ref="P339" si="317">P340+P347</f>
        <v>21000</v>
      </c>
      <c r="Q339" s="258"/>
      <c r="R339" s="30"/>
    </row>
    <row r="340" spans="1:18" ht="28.5" customHeight="1" x14ac:dyDescent="0.25">
      <c r="A340" s="35"/>
      <c r="B340" s="204" t="s">
        <v>156</v>
      </c>
      <c r="C340" s="205"/>
      <c r="D340" s="206" t="s">
        <v>162</v>
      </c>
      <c r="E340" s="206"/>
      <c r="F340" s="198">
        <f>F343+F345</f>
        <v>4576.8100000000004</v>
      </c>
      <c r="G340" s="199"/>
      <c r="H340" s="198">
        <f t="shared" ref="H340" si="318">H343+H345</f>
        <v>6300</v>
      </c>
      <c r="I340" s="199"/>
      <c r="J340" s="198">
        <f t="shared" ref="J340" si="319">J343+J345</f>
        <v>21000</v>
      </c>
      <c r="K340" s="199"/>
      <c r="L340" s="46">
        <f>M340-J340</f>
        <v>0</v>
      </c>
      <c r="M340" s="72">
        <f>M343+M345</f>
        <v>21000</v>
      </c>
      <c r="N340" s="200">
        <f t="shared" ref="N340" si="320">N343+N345</f>
        <v>21000</v>
      </c>
      <c r="O340" s="199"/>
      <c r="P340" s="198">
        <f t="shared" ref="P340" si="321">P343+P345</f>
        <v>21000</v>
      </c>
      <c r="Q340" s="199"/>
      <c r="R340" s="32"/>
    </row>
    <row r="341" spans="1:18" ht="23.25" customHeight="1" x14ac:dyDescent="0.25">
      <c r="A341" s="122"/>
      <c r="B341" s="248" t="s">
        <v>114</v>
      </c>
      <c r="C341" s="249"/>
      <c r="D341" s="250" t="s">
        <v>30</v>
      </c>
      <c r="E341" s="250"/>
      <c r="F341" s="251">
        <v>4576.8100000000004</v>
      </c>
      <c r="G341" s="252"/>
      <c r="H341" s="253">
        <v>6300</v>
      </c>
      <c r="I341" s="253"/>
      <c r="J341" s="251">
        <v>11000</v>
      </c>
      <c r="K341" s="252"/>
      <c r="L341" s="97">
        <f>M341-J341</f>
        <v>4000</v>
      </c>
      <c r="M341" s="102">
        <v>15000</v>
      </c>
      <c r="N341" s="253"/>
      <c r="O341" s="253"/>
      <c r="P341" s="251"/>
      <c r="Q341" s="252"/>
      <c r="R341" s="121"/>
    </row>
    <row r="342" spans="1:18" ht="23.25" customHeight="1" x14ac:dyDescent="0.25">
      <c r="A342" s="122"/>
      <c r="B342" s="248" t="s">
        <v>153</v>
      </c>
      <c r="C342" s="249"/>
      <c r="D342" s="250" t="s">
        <v>38</v>
      </c>
      <c r="E342" s="250"/>
      <c r="F342" s="251">
        <v>0</v>
      </c>
      <c r="G342" s="252"/>
      <c r="H342" s="253">
        <v>0</v>
      </c>
      <c r="I342" s="253"/>
      <c r="J342" s="251">
        <v>10000</v>
      </c>
      <c r="K342" s="252"/>
      <c r="L342" s="97">
        <f t="shared" ref="L342" si="322">M342-J342</f>
        <v>-4000</v>
      </c>
      <c r="M342" s="102">
        <v>6000</v>
      </c>
      <c r="N342" s="253"/>
      <c r="O342" s="253"/>
      <c r="P342" s="251"/>
      <c r="Q342" s="252"/>
      <c r="R342" s="121"/>
    </row>
    <row r="343" spans="1:18" ht="16.5" customHeight="1" x14ac:dyDescent="0.25">
      <c r="A343" s="33"/>
      <c r="B343" s="174">
        <v>3</v>
      </c>
      <c r="C343" s="175"/>
      <c r="D343" s="195" t="s">
        <v>39</v>
      </c>
      <c r="E343" s="195"/>
      <c r="F343" s="176">
        <f>F344</f>
        <v>4576.8100000000004</v>
      </c>
      <c r="G343" s="177"/>
      <c r="H343" s="176">
        <f t="shared" ref="H343" si="323">H344</f>
        <v>5300</v>
      </c>
      <c r="I343" s="177"/>
      <c r="J343" s="176">
        <f t="shared" ref="J343" si="324">J344</f>
        <v>6000</v>
      </c>
      <c r="K343" s="177"/>
      <c r="L343" s="45"/>
      <c r="M343" s="66">
        <f>SUM(M344)</f>
        <v>6000</v>
      </c>
      <c r="N343" s="196">
        <f t="shared" ref="N343" si="325">N344</f>
        <v>6000</v>
      </c>
      <c r="O343" s="177"/>
      <c r="P343" s="176">
        <f t="shared" ref="P343" si="326">P344</f>
        <v>6000</v>
      </c>
      <c r="Q343" s="177"/>
      <c r="R343" s="32"/>
    </row>
    <row r="344" spans="1:18" ht="18" customHeight="1" x14ac:dyDescent="0.25">
      <c r="A344" s="34"/>
      <c r="B344" s="246">
        <v>32</v>
      </c>
      <c r="C344" s="247"/>
      <c r="D344" s="215" t="s">
        <v>41</v>
      </c>
      <c r="E344" s="215"/>
      <c r="F344" s="207">
        <v>4576.8100000000004</v>
      </c>
      <c r="G344" s="208"/>
      <c r="H344" s="212">
        <v>5300</v>
      </c>
      <c r="I344" s="212"/>
      <c r="J344" s="207">
        <v>6000</v>
      </c>
      <c r="K344" s="208"/>
      <c r="L344" s="22"/>
      <c r="M344" s="68">
        <v>6000</v>
      </c>
      <c r="N344" s="212">
        <v>6000</v>
      </c>
      <c r="O344" s="212"/>
      <c r="P344" s="207">
        <v>6000</v>
      </c>
      <c r="Q344" s="208"/>
      <c r="R344" s="32" t="s">
        <v>361</v>
      </c>
    </row>
    <row r="345" spans="1:18" ht="27" customHeight="1" x14ac:dyDescent="0.25">
      <c r="A345" s="33"/>
      <c r="B345" s="174">
        <v>4</v>
      </c>
      <c r="C345" s="175"/>
      <c r="D345" s="195" t="s">
        <v>46</v>
      </c>
      <c r="E345" s="195"/>
      <c r="F345" s="176">
        <f>F346</f>
        <v>0</v>
      </c>
      <c r="G345" s="177"/>
      <c r="H345" s="176">
        <f t="shared" ref="H345" si="327">H346</f>
        <v>1000</v>
      </c>
      <c r="I345" s="177"/>
      <c r="J345" s="176">
        <f t="shared" ref="J345" si="328">J346</f>
        <v>15000</v>
      </c>
      <c r="K345" s="177"/>
      <c r="L345" s="45"/>
      <c r="M345" s="66">
        <f>SUM(M346)</f>
        <v>15000</v>
      </c>
      <c r="N345" s="196">
        <f t="shared" ref="N345" si="329">N346</f>
        <v>15000</v>
      </c>
      <c r="O345" s="177"/>
      <c r="P345" s="176">
        <f t="shared" ref="P345" si="330">P346</f>
        <v>15000</v>
      </c>
      <c r="Q345" s="177"/>
      <c r="R345" s="32"/>
    </row>
    <row r="346" spans="1:18" ht="45.75" customHeight="1" x14ac:dyDescent="0.25">
      <c r="A346" s="34"/>
      <c r="B346" s="246">
        <v>41</v>
      </c>
      <c r="C346" s="247"/>
      <c r="D346" s="215" t="s">
        <v>47</v>
      </c>
      <c r="E346" s="215"/>
      <c r="F346" s="207">
        <v>0</v>
      </c>
      <c r="G346" s="208"/>
      <c r="H346" s="212">
        <v>1000</v>
      </c>
      <c r="I346" s="212"/>
      <c r="J346" s="207">
        <v>15000</v>
      </c>
      <c r="K346" s="208"/>
      <c r="L346" s="22"/>
      <c r="M346" s="68">
        <v>15000</v>
      </c>
      <c r="N346" s="212">
        <v>15000</v>
      </c>
      <c r="O346" s="212"/>
      <c r="P346" s="207">
        <v>15000</v>
      </c>
      <c r="Q346" s="208"/>
      <c r="R346" s="32" t="s">
        <v>361</v>
      </c>
    </row>
    <row r="347" spans="1:18" ht="44.25" customHeight="1" x14ac:dyDescent="0.25">
      <c r="A347" s="35"/>
      <c r="B347" s="204" t="s">
        <v>163</v>
      </c>
      <c r="C347" s="205"/>
      <c r="D347" s="206" t="s">
        <v>343</v>
      </c>
      <c r="E347" s="206"/>
      <c r="F347" s="198">
        <f>F349+F351</f>
        <v>0</v>
      </c>
      <c r="G347" s="199"/>
      <c r="H347" s="198">
        <f t="shared" ref="H347" si="331">H349+H351</f>
        <v>0</v>
      </c>
      <c r="I347" s="199"/>
      <c r="J347" s="198">
        <f t="shared" ref="J347" si="332">J349+J351</f>
        <v>26000</v>
      </c>
      <c r="K347" s="199"/>
      <c r="L347" s="46">
        <f>M347-J347</f>
        <v>-26000</v>
      </c>
      <c r="M347" s="72">
        <f>M349+M351</f>
        <v>0</v>
      </c>
      <c r="N347" s="200">
        <f t="shared" ref="N347" si="333">N349+N351</f>
        <v>0</v>
      </c>
      <c r="O347" s="199"/>
      <c r="P347" s="198">
        <f t="shared" ref="P347" si="334">P349+P351</f>
        <v>0</v>
      </c>
      <c r="Q347" s="199"/>
      <c r="R347" s="32"/>
    </row>
    <row r="348" spans="1:18" ht="24" customHeight="1" x14ac:dyDescent="0.25">
      <c r="A348" s="124"/>
      <c r="B348" s="172" t="s">
        <v>114</v>
      </c>
      <c r="C348" s="173"/>
      <c r="D348" s="186" t="s">
        <v>30</v>
      </c>
      <c r="E348" s="186"/>
      <c r="F348" s="170">
        <v>0</v>
      </c>
      <c r="G348" s="171"/>
      <c r="H348" s="170">
        <v>0</v>
      </c>
      <c r="I348" s="171"/>
      <c r="J348" s="170">
        <v>26000</v>
      </c>
      <c r="K348" s="171"/>
      <c r="L348" s="97">
        <f>M348-J348</f>
        <v>-26000</v>
      </c>
      <c r="M348" s="98">
        <v>0</v>
      </c>
      <c r="N348" s="181"/>
      <c r="O348" s="171"/>
      <c r="P348" s="170"/>
      <c r="Q348" s="171"/>
      <c r="R348" s="121"/>
    </row>
    <row r="349" spans="1:18" ht="15" customHeight="1" x14ac:dyDescent="0.25">
      <c r="A349" s="34"/>
      <c r="B349" s="213">
        <v>3</v>
      </c>
      <c r="C349" s="214"/>
      <c r="D349" s="215" t="s">
        <v>39</v>
      </c>
      <c r="E349" s="215"/>
      <c r="F349" s="207">
        <f>F350</f>
        <v>0</v>
      </c>
      <c r="G349" s="208"/>
      <c r="H349" s="207">
        <f t="shared" ref="H349" si="335">H350</f>
        <v>0</v>
      </c>
      <c r="I349" s="208"/>
      <c r="J349" s="207">
        <f t="shared" ref="J349" si="336">J350</f>
        <v>0</v>
      </c>
      <c r="K349" s="208"/>
      <c r="L349" s="22"/>
      <c r="M349" s="68">
        <f>SUM(M350)</f>
        <v>0</v>
      </c>
      <c r="N349" s="212">
        <f t="shared" ref="N349" si="337">N350</f>
        <v>0</v>
      </c>
      <c r="O349" s="208"/>
      <c r="P349" s="207">
        <f t="shared" ref="P349" si="338">P350</f>
        <v>0</v>
      </c>
      <c r="Q349" s="208"/>
      <c r="R349" s="32"/>
    </row>
    <row r="350" spans="1:18" ht="15" customHeight="1" x14ac:dyDescent="0.25">
      <c r="A350" s="33"/>
      <c r="B350" s="193">
        <v>32</v>
      </c>
      <c r="C350" s="194"/>
      <c r="D350" s="195" t="s">
        <v>41</v>
      </c>
      <c r="E350" s="195"/>
      <c r="F350" s="176">
        <v>0</v>
      </c>
      <c r="G350" s="177"/>
      <c r="H350" s="196">
        <v>0</v>
      </c>
      <c r="I350" s="196"/>
      <c r="J350" s="176">
        <v>0</v>
      </c>
      <c r="K350" s="177"/>
      <c r="L350" s="45"/>
      <c r="M350" s="66">
        <v>0</v>
      </c>
      <c r="N350" s="196">
        <v>0</v>
      </c>
      <c r="O350" s="196"/>
      <c r="P350" s="176">
        <v>0</v>
      </c>
      <c r="Q350" s="177"/>
      <c r="R350" s="32" t="s">
        <v>361</v>
      </c>
    </row>
    <row r="351" spans="1:18" ht="26.25" customHeight="1" x14ac:dyDescent="0.25">
      <c r="A351" s="34"/>
      <c r="B351" s="213">
        <v>4</v>
      </c>
      <c r="C351" s="214"/>
      <c r="D351" s="215" t="s">
        <v>46</v>
      </c>
      <c r="E351" s="215"/>
      <c r="F351" s="207">
        <f>F352</f>
        <v>0</v>
      </c>
      <c r="G351" s="208"/>
      <c r="H351" s="207">
        <f t="shared" ref="H351" si="339">H352</f>
        <v>0</v>
      </c>
      <c r="I351" s="208"/>
      <c r="J351" s="207">
        <f t="shared" ref="J351" si="340">J352</f>
        <v>26000</v>
      </c>
      <c r="K351" s="208"/>
      <c r="L351" s="22"/>
      <c r="M351" s="68">
        <f>SUM(M352)</f>
        <v>0</v>
      </c>
      <c r="N351" s="212">
        <f t="shared" ref="N351" si="341">N352</f>
        <v>0</v>
      </c>
      <c r="O351" s="208"/>
      <c r="P351" s="207">
        <f t="shared" ref="P351" si="342">P352</f>
        <v>0</v>
      </c>
      <c r="Q351" s="208"/>
      <c r="R351" s="32"/>
    </row>
    <row r="352" spans="1:18" ht="43.5" customHeight="1" x14ac:dyDescent="0.25">
      <c r="A352" s="33"/>
      <c r="B352" s="193">
        <v>42</v>
      </c>
      <c r="C352" s="194"/>
      <c r="D352" s="195" t="s">
        <v>52</v>
      </c>
      <c r="E352" s="195"/>
      <c r="F352" s="176">
        <v>0</v>
      </c>
      <c r="G352" s="177"/>
      <c r="H352" s="196">
        <v>0</v>
      </c>
      <c r="I352" s="196"/>
      <c r="J352" s="176">
        <v>26000</v>
      </c>
      <c r="K352" s="177"/>
      <c r="L352" s="45"/>
      <c r="M352" s="66">
        <v>0</v>
      </c>
      <c r="N352" s="196">
        <v>0</v>
      </c>
      <c r="O352" s="196"/>
      <c r="P352" s="176">
        <v>0</v>
      </c>
      <c r="Q352" s="177"/>
      <c r="R352" s="32" t="s">
        <v>361</v>
      </c>
    </row>
    <row r="353" spans="1:18" ht="17.25" customHeight="1" x14ac:dyDescent="0.25">
      <c r="A353" s="39"/>
      <c r="B353" s="254" t="s">
        <v>164</v>
      </c>
      <c r="C353" s="255"/>
      <c r="D353" s="256" t="s">
        <v>165</v>
      </c>
      <c r="E353" s="256"/>
      <c r="F353" s="257">
        <f>F354+F364</f>
        <v>52956.35</v>
      </c>
      <c r="G353" s="258"/>
      <c r="H353" s="257">
        <f>H354+H364</f>
        <v>400000</v>
      </c>
      <c r="I353" s="258"/>
      <c r="J353" s="257">
        <f>J354+J364</f>
        <v>353000</v>
      </c>
      <c r="K353" s="258"/>
      <c r="L353" s="128">
        <f>L354+L364</f>
        <v>-183000</v>
      </c>
      <c r="M353" s="82">
        <f>M354+M364</f>
        <v>170000</v>
      </c>
      <c r="N353" s="259">
        <f>N354+N364</f>
        <v>25000</v>
      </c>
      <c r="O353" s="258"/>
      <c r="P353" s="257">
        <f>P354+P364</f>
        <v>25000</v>
      </c>
      <c r="Q353" s="258"/>
      <c r="R353" s="30"/>
    </row>
    <row r="354" spans="1:18" ht="35.25" customHeight="1" x14ac:dyDescent="0.25">
      <c r="A354" s="35"/>
      <c r="B354" s="204" t="s">
        <v>166</v>
      </c>
      <c r="C354" s="205"/>
      <c r="D354" s="206" t="s">
        <v>167</v>
      </c>
      <c r="E354" s="206"/>
      <c r="F354" s="198">
        <f>F358+F362</f>
        <v>52956.35</v>
      </c>
      <c r="G354" s="199"/>
      <c r="H354" s="198">
        <f>H358+H362</f>
        <v>400000</v>
      </c>
      <c r="I354" s="199"/>
      <c r="J354" s="198">
        <f>J358+J362</f>
        <v>353000</v>
      </c>
      <c r="K354" s="199"/>
      <c r="L354" s="127">
        <f>M354-J354</f>
        <v>-183000</v>
      </c>
      <c r="M354" s="72">
        <f>M358+M362</f>
        <v>170000</v>
      </c>
      <c r="N354" s="200">
        <f>N358+N362</f>
        <v>25000</v>
      </c>
      <c r="O354" s="199"/>
      <c r="P354" s="198">
        <f>P358+P362</f>
        <v>25000</v>
      </c>
      <c r="Q354" s="199"/>
      <c r="R354" s="32"/>
    </row>
    <row r="355" spans="1:18" ht="18.75" customHeight="1" x14ac:dyDescent="0.25">
      <c r="A355" s="124"/>
      <c r="B355" s="172" t="s">
        <v>112</v>
      </c>
      <c r="C355" s="173"/>
      <c r="D355" s="186" t="s">
        <v>25</v>
      </c>
      <c r="E355" s="186"/>
      <c r="F355" s="170">
        <v>8518.7800000000007</v>
      </c>
      <c r="G355" s="171"/>
      <c r="H355" s="170">
        <v>36200</v>
      </c>
      <c r="I355" s="171"/>
      <c r="J355" s="170">
        <v>0</v>
      </c>
      <c r="K355" s="171"/>
      <c r="L355" s="97">
        <f t="shared" ref="L355:L357" si="343">M355-J355</f>
        <v>27000</v>
      </c>
      <c r="M355" s="98">
        <v>27000</v>
      </c>
      <c r="N355" s="170"/>
      <c r="O355" s="171"/>
      <c r="P355" s="170"/>
      <c r="Q355" s="171"/>
      <c r="R355" s="145"/>
    </row>
    <row r="356" spans="1:18" ht="23.25" customHeight="1" x14ac:dyDescent="0.25">
      <c r="A356" s="120"/>
      <c r="B356" s="172" t="s">
        <v>114</v>
      </c>
      <c r="C356" s="173"/>
      <c r="D356" s="186" t="s">
        <v>30</v>
      </c>
      <c r="E356" s="186"/>
      <c r="F356" s="170">
        <v>24169.22</v>
      </c>
      <c r="G356" s="171"/>
      <c r="H356" s="181">
        <v>163800</v>
      </c>
      <c r="I356" s="181"/>
      <c r="J356" s="170">
        <v>53000</v>
      </c>
      <c r="K356" s="171"/>
      <c r="L356" s="97">
        <f t="shared" si="343"/>
        <v>0</v>
      </c>
      <c r="M356" s="98">
        <v>53000</v>
      </c>
      <c r="N356" s="181"/>
      <c r="O356" s="181"/>
      <c r="P356" s="170"/>
      <c r="Q356" s="171"/>
      <c r="R356" s="121"/>
    </row>
    <row r="357" spans="1:18" ht="15" customHeight="1" x14ac:dyDescent="0.25">
      <c r="A357" s="122"/>
      <c r="B357" s="248" t="s">
        <v>113</v>
      </c>
      <c r="C357" s="249"/>
      <c r="D357" s="250" t="s">
        <v>27</v>
      </c>
      <c r="E357" s="250"/>
      <c r="F357" s="251">
        <v>20268.349999999999</v>
      </c>
      <c r="G357" s="252"/>
      <c r="H357" s="253">
        <v>200000</v>
      </c>
      <c r="I357" s="253"/>
      <c r="J357" s="251">
        <v>300000</v>
      </c>
      <c r="K357" s="252"/>
      <c r="L357" s="97">
        <f t="shared" si="343"/>
        <v>-210000</v>
      </c>
      <c r="M357" s="102">
        <v>90000</v>
      </c>
      <c r="N357" s="253"/>
      <c r="O357" s="253"/>
      <c r="P357" s="251"/>
      <c r="Q357" s="252"/>
      <c r="R357" s="121"/>
    </row>
    <row r="358" spans="1:18" ht="16.5" customHeight="1" x14ac:dyDescent="0.25">
      <c r="A358" s="33"/>
      <c r="B358" s="174">
        <v>3</v>
      </c>
      <c r="C358" s="175"/>
      <c r="D358" s="195" t="s">
        <v>39</v>
      </c>
      <c r="E358" s="195"/>
      <c r="F358" s="176">
        <f>F359+F360+F361</f>
        <v>20192.559999999998</v>
      </c>
      <c r="G358" s="177"/>
      <c r="H358" s="176">
        <f>H359+H360+H361</f>
        <v>375000</v>
      </c>
      <c r="I358" s="177"/>
      <c r="J358" s="176">
        <f>J359+J360+J361</f>
        <v>153000</v>
      </c>
      <c r="K358" s="177"/>
      <c r="L358" s="45"/>
      <c r="M358" s="66">
        <f>SUM(M359:M361)</f>
        <v>130000</v>
      </c>
      <c r="N358" s="196">
        <f t="shared" ref="N358" si="344">N359+N360+N361</f>
        <v>25000</v>
      </c>
      <c r="O358" s="177"/>
      <c r="P358" s="176">
        <f t="shared" ref="P358" si="345">P359+P360+P361</f>
        <v>25000</v>
      </c>
      <c r="Q358" s="177"/>
      <c r="R358" s="32"/>
    </row>
    <row r="359" spans="1:18" ht="19.5" customHeight="1" x14ac:dyDescent="0.25">
      <c r="A359" s="33"/>
      <c r="B359" s="193">
        <v>32</v>
      </c>
      <c r="C359" s="194"/>
      <c r="D359" s="195" t="s">
        <v>41</v>
      </c>
      <c r="E359" s="195"/>
      <c r="F359" s="176">
        <v>20042.849999999999</v>
      </c>
      <c r="G359" s="177"/>
      <c r="H359" s="196">
        <v>350000</v>
      </c>
      <c r="I359" s="196"/>
      <c r="J359" s="176">
        <v>130000</v>
      </c>
      <c r="K359" s="177"/>
      <c r="L359" s="45"/>
      <c r="M359" s="66">
        <v>130000</v>
      </c>
      <c r="N359" s="196">
        <v>10000</v>
      </c>
      <c r="O359" s="196"/>
      <c r="P359" s="176">
        <v>10000</v>
      </c>
      <c r="Q359" s="177"/>
      <c r="R359" s="32" t="s">
        <v>365</v>
      </c>
    </row>
    <row r="360" spans="1:18" ht="15" customHeight="1" x14ac:dyDescent="0.25">
      <c r="A360" s="34"/>
      <c r="B360" s="441">
        <v>35</v>
      </c>
      <c r="C360" s="442"/>
      <c r="D360" s="182" t="s">
        <v>43</v>
      </c>
      <c r="E360" s="183"/>
      <c r="F360" s="184">
        <v>149.71</v>
      </c>
      <c r="G360" s="185"/>
      <c r="H360" s="184">
        <v>1000</v>
      </c>
      <c r="I360" s="185"/>
      <c r="J360" s="184">
        <v>13000</v>
      </c>
      <c r="K360" s="185"/>
      <c r="L360" s="56"/>
      <c r="M360" s="83">
        <v>0</v>
      </c>
      <c r="N360" s="197">
        <v>15000</v>
      </c>
      <c r="O360" s="185"/>
      <c r="P360" s="184">
        <v>15000</v>
      </c>
      <c r="Q360" s="185"/>
      <c r="R360" s="32" t="s">
        <v>365</v>
      </c>
    </row>
    <row r="361" spans="1:18" ht="15" customHeight="1" x14ac:dyDescent="0.25">
      <c r="A361" s="34"/>
      <c r="B361" s="441">
        <v>38</v>
      </c>
      <c r="C361" s="442"/>
      <c r="D361" s="182" t="s">
        <v>45</v>
      </c>
      <c r="E361" s="183"/>
      <c r="F361" s="184">
        <v>0</v>
      </c>
      <c r="G361" s="185"/>
      <c r="H361" s="184">
        <v>24000</v>
      </c>
      <c r="I361" s="185"/>
      <c r="J361" s="184">
        <v>10000</v>
      </c>
      <c r="K361" s="185"/>
      <c r="L361" s="56"/>
      <c r="M361" s="83">
        <v>0</v>
      </c>
      <c r="N361" s="197">
        <v>0</v>
      </c>
      <c r="O361" s="185"/>
      <c r="P361" s="184">
        <v>0</v>
      </c>
      <c r="Q361" s="185"/>
      <c r="R361" s="32" t="s">
        <v>365</v>
      </c>
    </row>
    <row r="362" spans="1:18" ht="31.5" customHeight="1" x14ac:dyDescent="0.25">
      <c r="A362" s="33"/>
      <c r="B362" s="174">
        <v>4</v>
      </c>
      <c r="C362" s="175"/>
      <c r="D362" s="174" t="s">
        <v>46</v>
      </c>
      <c r="E362" s="175"/>
      <c r="F362" s="176">
        <f>F363</f>
        <v>32763.79</v>
      </c>
      <c r="G362" s="177"/>
      <c r="H362" s="176">
        <f t="shared" ref="H362" si="346">H363</f>
        <v>25000</v>
      </c>
      <c r="I362" s="177"/>
      <c r="J362" s="176">
        <f t="shared" ref="J362" si="347">J363</f>
        <v>200000</v>
      </c>
      <c r="K362" s="177"/>
      <c r="L362" s="45"/>
      <c r="M362" s="66">
        <f>SUM(M363)</f>
        <v>40000</v>
      </c>
      <c r="N362" s="196">
        <f t="shared" ref="N362" si="348">N363</f>
        <v>0</v>
      </c>
      <c r="O362" s="177"/>
      <c r="P362" s="176">
        <f t="shared" ref="P362" si="349">P363</f>
        <v>0</v>
      </c>
      <c r="Q362" s="177"/>
      <c r="R362" s="32"/>
    </row>
    <row r="363" spans="1:18" ht="39.75" customHeight="1" x14ac:dyDescent="0.25">
      <c r="A363" s="34"/>
      <c r="B363" s="246">
        <v>42</v>
      </c>
      <c r="C363" s="247"/>
      <c r="D363" s="215" t="s">
        <v>52</v>
      </c>
      <c r="E363" s="215"/>
      <c r="F363" s="207">
        <v>32763.79</v>
      </c>
      <c r="G363" s="208"/>
      <c r="H363" s="212">
        <v>25000</v>
      </c>
      <c r="I363" s="212"/>
      <c r="J363" s="207">
        <v>200000</v>
      </c>
      <c r="K363" s="208"/>
      <c r="L363" s="22"/>
      <c r="M363" s="68">
        <v>40000</v>
      </c>
      <c r="N363" s="212">
        <v>0</v>
      </c>
      <c r="O363" s="212"/>
      <c r="P363" s="207">
        <v>0</v>
      </c>
      <c r="Q363" s="208"/>
      <c r="R363" s="32" t="s">
        <v>365</v>
      </c>
    </row>
    <row r="364" spans="1:18" ht="28.5" customHeight="1" x14ac:dyDescent="0.25">
      <c r="A364" s="35"/>
      <c r="B364" s="204" t="s">
        <v>168</v>
      </c>
      <c r="C364" s="205"/>
      <c r="D364" s="206" t="s">
        <v>169</v>
      </c>
      <c r="E364" s="206"/>
      <c r="F364" s="198">
        <f>F367</f>
        <v>0</v>
      </c>
      <c r="G364" s="199"/>
      <c r="H364" s="198">
        <f t="shared" ref="H364" si="350">H367</f>
        <v>0</v>
      </c>
      <c r="I364" s="199"/>
      <c r="J364" s="198">
        <f t="shared" ref="J364" si="351">J367</f>
        <v>0</v>
      </c>
      <c r="K364" s="199"/>
      <c r="L364" s="127">
        <f>M364-J364</f>
        <v>0</v>
      </c>
      <c r="M364" s="72">
        <f>M367</f>
        <v>0</v>
      </c>
      <c r="N364" s="200">
        <f t="shared" ref="N364" si="352">N367</f>
        <v>0</v>
      </c>
      <c r="O364" s="199"/>
      <c r="P364" s="198">
        <f t="shared" ref="P364" si="353">P367</f>
        <v>0</v>
      </c>
      <c r="Q364" s="199"/>
      <c r="R364" s="32"/>
    </row>
    <row r="365" spans="1:18" ht="15" customHeight="1" x14ac:dyDescent="0.25">
      <c r="A365" s="124"/>
      <c r="B365" s="172" t="s">
        <v>112</v>
      </c>
      <c r="C365" s="173"/>
      <c r="D365" s="186" t="s">
        <v>25</v>
      </c>
      <c r="E365" s="186"/>
      <c r="F365" s="170">
        <v>0</v>
      </c>
      <c r="G365" s="171"/>
      <c r="H365" s="170">
        <v>0</v>
      </c>
      <c r="I365" s="171"/>
      <c r="J365" s="170">
        <v>0</v>
      </c>
      <c r="K365" s="171"/>
      <c r="L365" s="97">
        <f t="shared" ref="L365:L366" si="354">M365-J365</f>
        <v>0</v>
      </c>
      <c r="M365" s="98">
        <v>0</v>
      </c>
      <c r="N365" s="181"/>
      <c r="O365" s="171"/>
      <c r="P365" s="170"/>
      <c r="Q365" s="171"/>
      <c r="R365" s="121"/>
    </row>
    <row r="366" spans="1:18" ht="19.5" customHeight="1" x14ac:dyDescent="0.25">
      <c r="A366" s="125"/>
      <c r="B366" s="172" t="s">
        <v>113</v>
      </c>
      <c r="C366" s="173"/>
      <c r="D366" s="186" t="s">
        <v>27</v>
      </c>
      <c r="E366" s="186"/>
      <c r="F366" s="170">
        <v>0</v>
      </c>
      <c r="G366" s="171"/>
      <c r="H366" s="170">
        <v>0</v>
      </c>
      <c r="I366" s="171"/>
      <c r="J366" s="170">
        <v>0</v>
      </c>
      <c r="K366" s="171"/>
      <c r="L366" s="97">
        <f t="shared" si="354"/>
        <v>0</v>
      </c>
      <c r="M366" s="98">
        <v>0</v>
      </c>
      <c r="N366" s="181"/>
      <c r="O366" s="171"/>
      <c r="P366" s="170"/>
      <c r="Q366" s="171"/>
      <c r="R366" s="121"/>
    </row>
    <row r="367" spans="1:18" ht="17.25" customHeight="1" x14ac:dyDescent="0.25">
      <c r="A367" s="34"/>
      <c r="B367" s="213">
        <v>3</v>
      </c>
      <c r="C367" s="214"/>
      <c r="D367" s="215" t="s">
        <v>39</v>
      </c>
      <c r="E367" s="215"/>
      <c r="F367" s="207">
        <f>F368</f>
        <v>0</v>
      </c>
      <c r="G367" s="208"/>
      <c r="H367" s="207">
        <f t="shared" ref="H367" si="355">H368</f>
        <v>0</v>
      </c>
      <c r="I367" s="208"/>
      <c r="J367" s="207">
        <f t="shared" ref="J367" si="356">J368</f>
        <v>0</v>
      </c>
      <c r="K367" s="208"/>
      <c r="L367" s="22"/>
      <c r="M367" s="68">
        <f>SUM(M368)</f>
        <v>0</v>
      </c>
      <c r="N367" s="212">
        <f t="shared" ref="N367" si="357">N368</f>
        <v>0</v>
      </c>
      <c r="O367" s="208"/>
      <c r="P367" s="207">
        <f t="shared" ref="P367" si="358">P368</f>
        <v>0</v>
      </c>
      <c r="Q367" s="208"/>
      <c r="R367" s="32"/>
    </row>
    <row r="368" spans="1:18" ht="18" customHeight="1" x14ac:dyDescent="0.25">
      <c r="A368" s="33"/>
      <c r="B368" s="193">
        <v>32</v>
      </c>
      <c r="C368" s="194"/>
      <c r="D368" s="195" t="s">
        <v>41</v>
      </c>
      <c r="E368" s="195"/>
      <c r="F368" s="176">
        <v>0</v>
      </c>
      <c r="G368" s="177"/>
      <c r="H368" s="196">
        <v>0</v>
      </c>
      <c r="I368" s="196"/>
      <c r="J368" s="176">
        <v>0</v>
      </c>
      <c r="K368" s="177"/>
      <c r="L368" s="45"/>
      <c r="M368" s="66">
        <v>0</v>
      </c>
      <c r="N368" s="196">
        <v>0</v>
      </c>
      <c r="O368" s="196"/>
      <c r="P368" s="176">
        <v>0</v>
      </c>
      <c r="Q368" s="177"/>
      <c r="R368" s="32" t="s">
        <v>365</v>
      </c>
    </row>
    <row r="369" spans="1:18" ht="30" customHeight="1" x14ac:dyDescent="0.25">
      <c r="A369" s="37"/>
      <c r="B369" s="187" t="s">
        <v>170</v>
      </c>
      <c r="C369" s="188"/>
      <c r="D369" s="189" t="s">
        <v>392</v>
      </c>
      <c r="E369" s="189"/>
      <c r="F369" s="190">
        <f>F370+F381</f>
        <v>68717.440000000002</v>
      </c>
      <c r="G369" s="191"/>
      <c r="H369" s="190">
        <f>H370+H377+H382</f>
        <v>80400</v>
      </c>
      <c r="I369" s="191"/>
      <c r="J369" s="190">
        <f>J370+J377+J382</f>
        <v>198300</v>
      </c>
      <c r="K369" s="191"/>
      <c r="L369" s="129">
        <f>L370+L377+L382</f>
        <v>-145000</v>
      </c>
      <c r="M369" s="79">
        <f>M370+M377+M382</f>
        <v>53300</v>
      </c>
      <c r="N369" s="192">
        <f>N370+N377+N382</f>
        <v>198300</v>
      </c>
      <c r="O369" s="191"/>
      <c r="P369" s="190">
        <f>P370+P377+P382</f>
        <v>97800</v>
      </c>
      <c r="Q369" s="191"/>
      <c r="R369" s="30"/>
    </row>
    <row r="370" spans="1:18" ht="45" customHeight="1" x14ac:dyDescent="0.25">
      <c r="A370" s="31"/>
      <c r="B370" s="240" t="s">
        <v>171</v>
      </c>
      <c r="C370" s="241"/>
      <c r="D370" s="242" t="s">
        <v>172</v>
      </c>
      <c r="E370" s="242"/>
      <c r="F370" s="243">
        <f>F373+F375</f>
        <v>54340.32</v>
      </c>
      <c r="G370" s="244"/>
      <c r="H370" s="243">
        <f t="shared" ref="H370" si="359">H373+H375</f>
        <v>53800</v>
      </c>
      <c r="I370" s="244"/>
      <c r="J370" s="243">
        <f t="shared" ref="J370" si="360">J373+J375</f>
        <v>53300</v>
      </c>
      <c r="K370" s="244"/>
      <c r="L370" s="55">
        <f>M370-J370</f>
        <v>0</v>
      </c>
      <c r="M370" s="69">
        <f>M373+M375</f>
        <v>53300</v>
      </c>
      <c r="N370" s="245">
        <f t="shared" ref="N370" si="361">N373+N375</f>
        <v>53300</v>
      </c>
      <c r="O370" s="244"/>
      <c r="P370" s="243">
        <f t="shared" ref="P370" si="362">P373+P375</f>
        <v>52800</v>
      </c>
      <c r="Q370" s="244"/>
      <c r="R370" s="131"/>
    </row>
    <row r="371" spans="1:18" ht="27.75" customHeight="1" x14ac:dyDescent="0.25">
      <c r="A371" s="146"/>
      <c r="B371" s="172" t="s">
        <v>114</v>
      </c>
      <c r="C371" s="173"/>
      <c r="D371" s="186" t="s">
        <v>30</v>
      </c>
      <c r="E371" s="186"/>
      <c r="F371" s="170">
        <v>44258.37</v>
      </c>
      <c r="G371" s="171"/>
      <c r="H371" s="181">
        <v>53800</v>
      </c>
      <c r="I371" s="181"/>
      <c r="J371" s="170">
        <v>53300</v>
      </c>
      <c r="K371" s="171"/>
      <c r="L371" s="97">
        <f>M371-J371</f>
        <v>0</v>
      </c>
      <c r="M371" s="98">
        <v>53300</v>
      </c>
      <c r="N371" s="181"/>
      <c r="O371" s="181"/>
      <c r="P371" s="170"/>
      <c r="Q371" s="171"/>
      <c r="R371" s="121"/>
    </row>
    <row r="372" spans="1:18" ht="24" customHeight="1" x14ac:dyDescent="0.25">
      <c r="A372" s="120"/>
      <c r="B372" s="172" t="s">
        <v>113</v>
      </c>
      <c r="C372" s="173"/>
      <c r="D372" s="186" t="s">
        <v>27</v>
      </c>
      <c r="E372" s="186"/>
      <c r="F372" s="170">
        <v>10081.950000000001</v>
      </c>
      <c r="G372" s="171"/>
      <c r="H372" s="170">
        <v>0</v>
      </c>
      <c r="I372" s="171"/>
      <c r="J372" s="170">
        <v>0</v>
      </c>
      <c r="K372" s="171"/>
      <c r="L372" s="97">
        <v>0</v>
      </c>
      <c r="M372" s="98">
        <v>0</v>
      </c>
      <c r="N372" s="181"/>
      <c r="O372" s="171"/>
      <c r="P372" s="170"/>
      <c r="Q372" s="171"/>
      <c r="R372" s="121"/>
    </row>
    <row r="373" spans="1:18" ht="17.25" customHeight="1" x14ac:dyDescent="0.25">
      <c r="A373" s="34"/>
      <c r="B373" s="213">
        <v>3</v>
      </c>
      <c r="C373" s="214"/>
      <c r="D373" s="215" t="s">
        <v>39</v>
      </c>
      <c r="E373" s="215"/>
      <c r="F373" s="207">
        <f>F374</f>
        <v>4569.26</v>
      </c>
      <c r="G373" s="208"/>
      <c r="H373" s="212">
        <f t="shared" ref="H373" si="363">H374</f>
        <v>4000</v>
      </c>
      <c r="I373" s="212"/>
      <c r="J373" s="207">
        <f t="shared" ref="J373" si="364">J374</f>
        <v>3500</v>
      </c>
      <c r="K373" s="208"/>
      <c r="L373" s="22"/>
      <c r="M373" s="68">
        <f>SUM(M374)</f>
        <v>3500</v>
      </c>
      <c r="N373" s="212">
        <f t="shared" ref="N373" si="365">N374</f>
        <v>3500</v>
      </c>
      <c r="O373" s="212"/>
      <c r="P373" s="207">
        <f t="shared" ref="P373" si="366">P374</f>
        <v>3000</v>
      </c>
      <c r="Q373" s="208"/>
      <c r="R373" s="32"/>
    </row>
    <row r="374" spans="1:18" ht="15" customHeight="1" x14ac:dyDescent="0.25">
      <c r="A374" s="33"/>
      <c r="B374" s="193">
        <v>34</v>
      </c>
      <c r="C374" s="194"/>
      <c r="D374" s="195" t="s">
        <v>42</v>
      </c>
      <c r="E374" s="195"/>
      <c r="F374" s="176">
        <v>4569.26</v>
      </c>
      <c r="G374" s="177"/>
      <c r="H374" s="196">
        <v>4000</v>
      </c>
      <c r="I374" s="196"/>
      <c r="J374" s="176">
        <v>3500</v>
      </c>
      <c r="K374" s="177"/>
      <c r="L374" s="45"/>
      <c r="M374" s="66">
        <v>3500</v>
      </c>
      <c r="N374" s="196">
        <v>3500</v>
      </c>
      <c r="O374" s="196"/>
      <c r="P374" s="176">
        <v>3000</v>
      </c>
      <c r="Q374" s="177"/>
      <c r="R374" s="32" t="s">
        <v>361</v>
      </c>
    </row>
    <row r="375" spans="1:18" ht="29.25" customHeight="1" x14ac:dyDescent="0.25">
      <c r="A375" s="33"/>
      <c r="B375" s="174">
        <v>5</v>
      </c>
      <c r="C375" s="175"/>
      <c r="D375" s="195" t="s">
        <v>98</v>
      </c>
      <c r="E375" s="195"/>
      <c r="F375" s="176">
        <f>F376</f>
        <v>49771.06</v>
      </c>
      <c r="G375" s="177"/>
      <c r="H375" s="176">
        <f t="shared" ref="H375" si="367">H376</f>
        <v>49800</v>
      </c>
      <c r="I375" s="177"/>
      <c r="J375" s="176">
        <f t="shared" ref="J375" si="368">J376</f>
        <v>49800</v>
      </c>
      <c r="K375" s="177"/>
      <c r="L375" s="45"/>
      <c r="M375" s="66">
        <f>SUM(M376)</f>
        <v>49800</v>
      </c>
      <c r="N375" s="196">
        <f t="shared" ref="N375" si="369">N376</f>
        <v>49800</v>
      </c>
      <c r="O375" s="177"/>
      <c r="P375" s="176">
        <f t="shared" ref="P375" si="370">P376</f>
        <v>49800</v>
      </c>
      <c r="Q375" s="177"/>
      <c r="R375" s="32"/>
    </row>
    <row r="376" spans="1:18" ht="28.5" customHeight="1" x14ac:dyDescent="0.25">
      <c r="A376" s="33"/>
      <c r="B376" s="193">
        <v>54</v>
      </c>
      <c r="C376" s="194"/>
      <c r="D376" s="195" t="s">
        <v>173</v>
      </c>
      <c r="E376" s="195"/>
      <c r="F376" s="176">
        <v>49771.06</v>
      </c>
      <c r="G376" s="177"/>
      <c r="H376" s="196">
        <v>49800</v>
      </c>
      <c r="I376" s="196"/>
      <c r="J376" s="176">
        <v>49800</v>
      </c>
      <c r="K376" s="177"/>
      <c r="L376" s="45"/>
      <c r="M376" s="66">
        <v>49800</v>
      </c>
      <c r="N376" s="196">
        <v>49800</v>
      </c>
      <c r="O376" s="196"/>
      <c r="P376" s="176">
        <v>49800</v>
      </c>
      <c r="Q376" s="177"/>
      <c r="R376" s="32" t="s">
        <v>361</v>
      </c>
    </row>
    <row r="377" spans="1:18" ht="29.25" customHeight="1" x14ac:dyDescent="0.25">
      <c r="A377" s="31"/>
      <c r="B377" s="240" t="s">
        <v>174</v>
      </c>
      <c r="C377" s="241"/>
      <c r="D377" s="242" t="s">
        <v>175</v>
      </c>
      <c r="E377" s="242"/>
      <c r="F377" s="243">
        <f>F380</f>
        <v>14377.12</v>
      </c>
      <c r="G377" s="244"/>
      <c r="H377" s="243">
        <f t="shared" ref="H377" si="371">H380</f>
        <v>13300</v>
      </c>
      <c r="I377" s="244"/>
      <c r="J377" s="243">
        <f t="shared" ref="J377" si="372">J380</f>
        <v>30000</v>
      </c>
      <c r="K377" s="244"/>
      <c r="L377" s="127">
        <f>M377-J377</f>
        <v>-30000</v>
      </c>
      <c r="M377" s="69">
        <f>M380</f>
        <v>0</v>
      </c>
      <c r="N377" s="245">
        <f t="shared" ref="N377" si="373">N380</f>
        <v>30000</v>
      </c>
      <c r="O377" s="244"/>
      <c r="P377" s="243">
        <f t="shared" ref="P377" si="374">P380</f>
        <v>30000</v>
      </c>
      <c r="Q377" s="244"/>
      <c r="R377" s="32"/>
    </row>
    <row r="378" spans="1:18" ht="26.25" customHeight="1" x14ac:dyDescent="0.25">
      <c r="A378" s="120"/>
      <c r="B378" s="172" t="s">
        <v>114</v>
      </c>
      <c r="C378" s="173"/>
      <c r="D378" s="186" t="s">
        <v>30</v>
      </c>
      <c r="E378" s="186"/>
      <c r="F378" s="170">
        <v>14377.12</v>
      </c>
      <c r="G378" s="171"/>
      <c r="H378" s="181">
        <v>13300</v>
      </c>
      <c r="I378" s="181"/>
      <c r="J378" s="170">
        <v>30000</v>
      </c>
      <c r="K378" s="171"/>
      <c r="L378" s="97">
        <f t="shared" ref="L378:L379" si="375">M378-J378</f>
        <v>-30000</v>
      </c>
      <c r="M378" s="98">
        <v>0</v>
      </c>
      <c r="N378" s="181"/>
      <c r="O378" s="181"/>
      <c r="P378" s="170"/>
      <c r="Q378" s="171"/>
      <c r="R378" s="121"/>
    </row>
    <row r="379" spans="1:18" ht="17.25" customHeight="1" x14ac:dyDescent="0.25">
      <c r="A379" s="122"/>
      <c r="B379" s="248" t="s">
        <v>154</v>
      </c>
      <c r="C379" s="249"/>
      <c r="D379" s="250" t="s">
        <v>34</v>
      </c>
      <c r="E379" s="250"/>
      <c r="F379" s="251">
        <v>0</v>
      </c>
      <c r="G379" s="252"/>
      <c r="H379" s="253">
        <v>0</v>
      </c>
      <c r="I379" s="253"/>
      <c r="J379" s="251">
        <v>0</v>
      </c>
      <c r="K379" s="252"/>
      <c r="L379" s="97">
        <f t="shared" si="375"/>
        <v>0</v>
      </c>
      <c r="M379" s="102">
        <v>0</v>
      </c>
      <c r="N379" s="253"/>
      <c r="O379" s="253"/>
      <c r="P379" s="251"/>
      <c r="Q379" s="252"/>
      <c r="R379" s="121"/>
    </row>
    <row r="380" spans="1:18" ht="15" customHeight="1" x14ac:dyDescent="0.25">
      <c r="A380" s="33"/>
      <c r="B380" s="174">
        <v>3</v>
      </c>
      <c r="C380" s="175"/>
      <c r="D380" s="195" t="s">
        <v>39</v>
      </c>
      <c r="E380" s="195"/>
      <c r="F380" s="176">
        <f>F381</f>
        <v>14377.12</v>
      </c>
      <c r="G380" s="177"/>
      <c r="H380" s="196">
        <f t="shared" ref="H380" si="376">H381</f>
        <v>13300</v>
      </c>
      <c r="I380" s="196"/>
      <c r="J380" s="176">
        <f t="shared" ref="J380" si="377">J381</f>
        <v>30000</v>
      </c>
      <c r="K380" s="177"/>
      <c r="L380" s="45"/>
      <c r="M380" s="66">
        <f>SUM(M381)</f>
        <v>0</v>
      </c>
      <c r="N380" s="196">
        <f t="shared" ref="N380" si="378">N381</f>
        <v>30000</v>
      </c>
      <c r="O380" s="196"/>
      <c r="P380" s="176">
        <f t="shared" ref="P380" si="379">P381</f>
        <v>30000</v>
      </c>
      <c r="Q380" s="177"/>
      <c r="R380" s="32"/>
    </row>
    <row r="381" spans="1:18" ht="18" customHeight="1" x14ac:dyDescent="0.25">
      <c r="A381" s="33"/>
      <c r="B381" s="193">
        <v>32</v>
      </c>
      <c r="C381" s="194"/>
      <c r="D381" s="195" t="s">
        <v>41</v>
      </c>
      <c r="E381" s="195"/>
      <c r="F381" s="176">
        <v>14377.12</v>
      </c>
      <c r="G381" s="177"/>
      <c r="H381" s="196">
        <v>13300</v>
      </c>
      <c r="I381" s="196"/>
      <c r="J381" s="176">
        <v>30000</v>
      </c>
      <c r="K381" s="177"/>
      <c r="L381" s="45"/>
      <c r="M381" s="66">
        <v>0</v>
      </c>
      <c r="N381" s="196">
        <v>30000</v>
      </c>
      <c r="O381" s="196"/>
      <c r="P381" s="176">
        <v>30000</v>
      </c>
      <c r="Q381" s="177"/>
      <c r="R381" s="32" t="s">
        <v>361</v>
      </c>
    </row>
    <row r="382" spans="1:18" ht="29.25" customHeight="1" x14ac:dyDescent="0.25">
      <c r="A382" s="31"/>
      <c r="B382" s="240" t="s">
        <v>176</v>
      </c>
      <c r="C382" s="241"/>
      <c r="D382" s="242" t="s">
        <v>177</v>
      </c>
      <c r="E382" s="242"/>
      <c r="F382" s="243">
        <f>F386+F388</f>
        <v>0</v>
      </c>
      <c r="G382" s="244"/>
      <c r="H382" s="245">
        <f t="shared" ref="H382" si="380">H386+H388</f>
        <v>13300</v>
      </c>
      <c r="I382" s="245"/>
      <c r="J382" s="243">
        <f t="shared" ref="J382" si="381">J386+J388</f>
        <v>115000</v>
      </c>
      <c r="K382" s="244"/>
      <c r="L382" s="127">
        <f>M382-J382</f>
        <v>-115000</v>
      </c>
      <c r="M382" s="69">
        <f>M386+M388</f>
        <v>0</v>
      </c>
      <c r="N382" s="245">
        <f t="shared" ref="N382" si="382">N386+N388</f>
        <v>115000</v>
      </c>
      <c r="O382" s="245"/>
      <c r="P382" s="243">
        <f t="shared" ref="P382" si="383">P386+P388</f>
        <v>15000</v>
      </c>
      <c r="Q382" s="244"/>
      <c r="R382" s="32"/>
    </row>
    <row r="383" spans="1:18" ht="22.5" customHeight="1" x14ac:dyDescent="0.25">
      <c r="A383" s="120"/>
      <c r="B383" s="172" t="s">
        <v>114</v>
      </c>
      <c r="C383" s="173"/>
      <c r="D383" s="186" t="s">
        <v>30</v>
      </c>
      <c r="E383" s="186"/>
      <c r="F383" s="170">
        <v>0</v>
      </c>
      <c r="G383" s="171"/>
      <c r="H383" s="181">
        <v>1300</v>
      </c>
      <c r="I383" s="181"/>
      <c r="J383" s="170">
        <v>15000</v>
      </c>
      <c r="K383" s="171"/>
      <c r="L383" s="97">
        <f t="shared" ref="L383:L385" si="384">M383-J383</f>
        <v>-15000</v>
      </c>
      <c r="M383" s="98">
        <v>0</v>
      </c>
      <c r="N383" s="181"/>
      <c r="O383" s="181"/>
      <c r="P383" s="170"/>
      <c r="Q383" s="171"/>
      <c r="R383" s="121"/>
    </row>
    <row r="384" spans="1:18" ht="16.5" customHeight="1" x14ac:dyDescent="0.25">
      <c r="A384" s="120"/>
      <c r="B384" s="172" t="s">
        <v>113</v>
      </c>
      <c r="C384" s="173"/>
      <c r="D384" s="179" t="s">
        <v>27</v>
      </c>
      <c r="E384" s="179"/>
      <c r="F384" s="170">
        <v>0</v>
      </c>
      <c r="G384" s="171"/>
      <c r="H384" s="181">
        <v>0</v>
      </c>
      <c r="I384" s="181"/>
      <c r="J384" s="170">
        <v>100000</v>
      </c>
      <c r="K384" s="171"/>
      <c r="L384" s="97">
        <f t="shared" si="384"/>
        <v>-100000</v>
      </c>
      <c r="M384" s="98">
        <v>0</v>
      </c>
      <c r="N384" s="181"/>
      <c r="O384" s="181"/>
      <c r="P384" s="170"/>
      <c r="Q384" s="171"/>
      <c r="R384" s="121"/>
    </row>
    <row r="385" spans="1:18" ht="37.5" customHeight="1" x14ac:dyDescent="0.25">
      <c r="A385" s="120"/>
      <c r="B385" s="172" t="s">
        <v>153</v>
      </c>
      <c r="C385" s="173"/>
      <c r="D385" s="186" t="s">
        <v>38</v>
      </c>
      <c r="E385" s="186"/>
      <c r="F385" s="170">
        <v>0</v>
      </c>
      <c r="G385" s="171"/>
      <c r="H385" s="181">
        <v>0</v>
      </c>
      <c r="I385" s="181"/>
      <c r="J385" s="170">
        <v>0</v>
      </c>
      <c r="K385" s="171"/>
      <c r="L385" s="97">
        <f t="shared" si="384"/>
        <v>0</v>
      </c>
      <c r="M385" s="98">
        <v>0</v>
      </c>
      <c r="N385" s="181"/>
      <c r="O385" s="181"/>
      <c r="P385" s="170"/>
      <c r="Q385" s="171"/>
      <c r="R385" s="121"/>
    </row>
    <row r="386" spans="1:18" ht="15" customHeight="1" x14ac:dyDescent="0.25">
      <c r="A386" s="33"/>
      <c r="B386" s="174">
        <v>3</v>
      </c>
      <c r="C386" s="175"/>
      <c r="D386" s="195" t="s">
        <v>39</v>
      </c>
      <c r="E386" s="195"/>
      <c r="F386" s="176">
        <f>F387</f>
        <v>0</v>
      </c>
      <c r="G386" s="177"/>
      <c r="H386" s="196">
        <f t="shared" ref="H386" si="385">H387</f>
        <v>13300</v>
      </c>
      <c r="I386" s="196"/>
      <c r="J386" s="176">
        <f t="shared" ref="J386" si="386">J387</f>
        <v>15000</v>
      </c>
      <c r="K386" s="177"/>
      <c r="L386" s="45"/>
      <c r="M386" s="66">
        <f>SUM(M387)</f>
        <v>0</v>
      </c>
      <c r="N386" s="196">
        <f t="shared" ref="N386" si="387">N387</f>
        <v>15000</v>
      </c>
      <c r="O386" s="196"/>
      <c r="P386" s="176">
        <f t="shared" ref="P386" si="388">P387</f>
        <v>15000</v>
      </c>
      <c r="Q386" s="177"/>
      <c r="R386" s="32"/>
    </row>
    <row r="387" spans="1:18" ht="21.75" customHeight="1" x14ac:dyDescent="0.25">
      <c r="A387" s="34"/>
      <c r="B387" s="246">
        <v>32</v>
      </c>
      <c r="C387" s="247"/>
      <c r="D387" s="215" t="s">
        <v>41</v>
      </c>
      <c r="E387" s="215"/>
      <c r="F387" s="207">
        <v>0</v>
      </c>
      <c r="G387" s="208"/>
      <c r="H387" s="212">
        <v>13300</v>
      </c>
      <c r="I387" s="212"/>
      <c r="J387" s="207">
        <v>15000</v>
      </c>
      <c r="K387" s="208"/>
      <c r="L387" s="22"/>
      <c r="M387" s="68">
        <v>0</v>
      </c>
      <c r="N387" s="212">
        <v>15000</v>
      </c>
      <c r="O387" s="212"/>
      <c r="P387" s="207">
        <v>15000</v>
      </c>
      <c r="Q387" s="208"/>
      <c r="R387" s="32" t="s">
        <v>361</v>
      </c>
    </row>
    <row r="388" spans="1:18" ht="27.75" customHeight="1" x14ac:dyDescent="0.25">
      <c r="A388" s="33"/>
      <c r="B388" s="174">
        <v>4</v>
      </c>
      <c r="C388" s="175"/>
      <c r="D388" s="195" t="s">
        <v>46</v>
      </c>
      <c r="E388" s="195"/>
      <c r="F388" s="176">
        <f>F389</f>
        <v>0</v>
      </c>
      <c r="G388" s="177"/>
      <c r="H388" s="176">
        <f t="shared" ref="H388" si="389">H389</f>
        <v>0</v>
      </c>
      <c r="I388" s="177"/>
      <c r="J388" s="176">
        <f t="shared" ref="J388" si="390">J389</f>
        <v>100000</v>
      </c>
      <c r="K388" s="177"/>
      <c r="L388" s="45"/>
      <c r="M388" s="66">
        <f>SUM(M389)</f>
        <v>0</v>
      </c>
      <c r="N388" s="196">
        <f t="shared" ref="N388" si="391">N389</f>
        <v>100000</v>
      </c>
      <c r="O388" s="177"/>
      <c r="P388" s="176">
        <f t="shared" ref="P388" si="392">P389</f>
        <v>0</v>
      </c>
      <c r="Q388" s="177"/>
      <c r="R388" s="32"/>
    </row>
    <row r="389" spans="1:18" ht="26.25" customHeight="1" x14ac:dyDescent="0.25">
      <c r="A389" s="33"/>
      <c r="B389" s="193">
        <v>42</v>
      </c>
      <c r="C389" s="194"/>
      <c r="D389" s="195" t="s">
        <v>52</v>
      </c>
      <c r="E389" s="195"/>
      <c r="F389" s="176">
        <v>0</v>
      </c>
      <c r="G389" s="177"/>
      <c r="H389" s="196">
        <v>0</v>
      </c>
      <c r="I389" s="196"/>
      <c r="J389" s="176">
        <v>100000</v>
      </c>
      <c r="K389" s="177"/>
      <c r="L389" s="45"/>
      <c r="M389" s="66">
        <v>0</v>
      </c>
      <c r="N389" s="196">
        <v>100000</v>
      </c>
      <c r="O389" s="196"/>
      <c r="P389" s="176">
        <v>0</v>
      </c>
      <c r="Q389" s="177"/>
      <c r="R389" s="32" t="s">
        <v>361</v>
      </c>
    </row>
    <row r="390" spans="1:18" ht="15" customHeight="1" x14ac:dyDescent="0.25">
      <c r="A390" s="37"/>
      <c r="B390" s="187" t="s">
        <v>178</v>
      </c>
      <c r="C390" s="188"/>
      <c r="D390" s="189" t="s">
        <v>179</v>
      </c>
      <c r="E390" s="189"/>
      <c r="F390" s="190">
        <f>F391</f>
        <v>2468.64</v>
      </c>
      <c r="G390" s="191"/>
      <c r="H390" s="190">
        <f t="shared" ref="H390" si="393">H391</f>
        <v>32000</v>
      </c>
      <c r="I390" s="191"/>
      <c r="J390" s="190">
        <f t="shared" ref="J390" si="394">J391</f>
        <v>740000</v>
      </c>
      <c r="K390" s="191"/>
      <c r="L390" s="160">
        <f>L391</f>
        <v>-475000</v>
      </c>
      <c r="M390" s="79">
        <f>M391</f>
        <v>265000</v>
      </c>
      <c r="N390" s="192">
        <f t="shared" ref="N390" si="395">N391</f>
        <v>30000</v>
      </c>
      <c r="O390" s="191"/>
      <c r="P390" s="190">
        <f t="shared" ref="P390" si="396">P391</f>
        <v>30000</v>
      </c>
      <c r="Q390" s="191"/>
      <c r="R390" s="30"/>
    </row>
    <row r="391" spans="1:18" ht="45" customHeight="1" x14ac:dyDescent="0.25">
      <c r="A391" s="31"/>
      <c r="B391" s="240" t="s">
        <v>180</v>
      </c>
      <c r="C391" s="241"/>
      <c r="D391" s="242" t="s">
        <v>179</v>
      </c>
      <c r="E391" s="242"/>
      <c r="F391" s="243">
        <f>F395+F398</f>
        <v>2468.64</v>
      </c>
      <c r="G391" s="244"/>
      <c r="H391" s="243">
        <f t="shared" ref="H391" si="397">H395+H398</f>
        <v>32000</v>
      </c>
      <c r="I391" s="244"/>
      <c r="J391" s="243">
        <f t="shared" ref="J391" si="398">J395+J398</f>
        <v>740000</v>
      </c>
      <c r="K391" s="244"/>
      <c r="L391" s="127">
        <f>M391-J391</f>
        <v>-475000</v>
      </c>
      <c r="M391" s="69">
        <f>M395+M398</f>
        <v>265000</v>
      </c>
      <c r="N391" s="245">
        <f t="shared" ref="N391" si="399">N395+N398</f>
        <v>30000</v>
      </c>
      <c r="O391" s="244"/>
      <c r="P391" s="243">
        <f t="shared" ref="P391" si="400">P395+P398</f>
        <v>30000</v>
      </c>
      <c r="Q391" s="244"/>
      <c r="R391" s="32"/>
    </row>
    <row r="392" spans="1:18" ht="26.25" customHeight="1" x14ac:dyDescent="0.25">
      <c r="A392" s="120"/>
      <c r="B392" s="172" t="s">
        <v>114</v>
      </c>
      <c r="C392" s="173"/>
      <c r="D392" s="186" t="s">
        <v>30</v>
      </c>
      <c r="E392" s="186"/>
      <c r="F392" s="170">
        <v>0</v>
      </c>
      <c r="G392" s="171"/>
      <c r="H392" s="181">
        <v>17000</v>
      </c>
      <c r="I392" s="181"/>
      <c r="J392" s="170">
        <v>40000</v>
      </c>
      <c r="K392" s="171"/>
      <c r="L392" s="97">
        <f t="shared" ref="L392:L394" si="401">M392-J392</f>
        <v>25000</v>
      </c>
      <c r="M392" s="98">
        <v>65000</v>
      </c>
      <c r="N392" s="181"/>
      <c r="O392" s="181"/>
      <c r="P392" s="170"/>
      <c r="Q392" s="171"/>
      <c r="R392" s="121"/>
    </row>
    <row r="393" spans="1:18" ht="26.25" customHeight="1" x14ac:dyDescent="0.25">
      <c r="A393" s="120"/>
      <c r="B393" s="172" t="s">
        <v>113</v>
      </c>
      <c r="C393" s="173"/>
      <c r="D393" s="179" t="s">
        <v>27</v>
      </c>
      <c r="E393" s="179"/>
      <c r="F393" s="150"/>
      <c r="G393" s="151"/>
      <c r="H393" s="97"/>
      <c r="I393" s="97"/>
      <c r="J393" s="150"/>
      <c r="K393" s="151"/>
      <c r="L393" s="97">
        <f t="shared" si="401"/>
        <v>200000</v>
      </c>
      <c r="M393" s="98">
        <v>200000</v>
      </c>
      <c r="N393" s="97"/>
      <c r="O393" s="97"/>
      <c r="P393" s="150"/>
      <c r="Q393" s="151"/>
      <c r="R393" s="121"/>
    </row>
    <row r="394" spans="1:18" ht="20.25" customHeight="1" x14ac:dyDescent="0.25">
      <c r="A394" s="120"/>
      <c r="B394" s="172" t="s">
        <v>147</v>
      </c>
      <c r="C394" s="173"/>
      <c r="D394" s="179" t="s">
        <v>28</v>
      </c>
      <c r="E394" s="179"/>
      <c r="F394" s="170">
        <v>2468.64</v>
      </c>
      <c r="G394" s="171"/>
      <c r="H394" s="181">
        <v>15000</v>
      </c>
      <c r="I394" s="181"/>
      <c r="J394" s="170">
        <v>700000</v>
      </c>
      <c r="K394" s="171"/>
      <c r="L394" s="97">
        <f t="shared" si="401"/>
        <v>-700000</v>
      </c>
      <c r="M394" s="98">
        <v>0</v>
      </c>
      <c r="N394" s="181"/>
      <c r="O394" s="181"/>
      <c r="P394" s="170"/>
      <c r="Q394" s="171"/>
      <c r="R394" s="121"/>
    </row>
    <row r="395" spans="1:18" ht="19.5" customHeight="1" x14ac:dyDescent="0.25">
      <c r="A395" s="34"/>
      <c r="B395" s="213">
        <v>3</v>
      </c>
      <c r="C395" s="214"/>
      <c r="D395" s="215" t="s">
        <v>39</v>
      </c>
      <c r="E395" s="215"/>
      <c r="F395" s="207">
        <f>SUM(F396:G397)</f>
        <v>0</v>
      </c>
      <c r="G395" s="208"/>
      <c r="H395" s="207">
        <f t="shared" ref="H395" si="402">SUM(H396:I397)</f>
        <v>27500</v>
      </c>
      <c r="I395" s="208"/>
      <c r="J395" s="207">
        <f t="shared" ref="J395" si="403">SUM(J396:K397)</f>
        <v>40000</v>
      </c>
      <c r="K395" s="208"/>
      <c r="L395" s="22"/>
      <c r="M395" s="68">
        <f>SUM(M396:M397)</f>
        <v>265000</v>
      </c>
      <c r="N395" s="207">
        <f t="shared" ref="N395" si="404">SUM(N396:O397)</f>
        <v>30000</v>
      </c>
      <c r="O395" s="208"/>
      <c r="P395" s="207">
        <f t="shared" ref="P395" si="405">SUM(P396:Q397)</f>
        <v>30000</v>
      </c>
      <c r="Q395" s="208"/>
      <c r="R395" s="131"/>
    </row>
    <row r="396" spans="1:18" ht="19.5" customHeight="1" x14ac:dyDescent="0.25">
      <c r="A396" s="33"/>
      <c r="B396" s="193">
        <v>32</v>
      </c>
      <c r="C396" s="194"/>
      <c r="D396" s="195" t="s">
        <v>41</v>
      </c>
      <c r="E396" s="195"/>
      <c r="F396" s="176">
        <v>0</v>
      </c>
      <c r="G396" s="177"/>
      <c r="H396" s="176">
        <v>2500</v>
      </c>
      <c r="I396" s="177"/>
      <c r="J396" s="176">
        <v>0</v>
      </c>
      <c r="K396" s="177"/>
      <c r="L396" s="45"/>
      <c r="M396" s="66">
        <v>50000</v>
      </c>
      <c r="N396" s="176">
        <v>0</v>
      </c>
      <c r="O396" s="177"/>
      <c r="P396" s="176">
        <v>0</v>
      </c>
      <c r="Q396" s="177"/>
      <c r="R396" s="32" t="s">
        <v>415</v>
      </c>
    </row>
    <row r="397" spans="1:18" ht="20.25" customHeight="1" x14ac:dyDescent="0.25">
      <c r="A397" s="33"/>
      <c r="B397" s="193">
        <v>38</v>
      </c>
      <c r="C397" s="194"/>
      <c r="D397" s="195" t="s">
        <v>45</v>
      </c>
      <c r="E397" s="195"/>
      <c r="F397" s="176">
        <v>0</v>
      </c>
      <c r="G397" s="177"/>
      <c r="H397" s="196">
        <v>25000</v>
      </c>
      <c r="I397" s="196"/>
      <c r="J397" s="176">
        <v>40000</v>
      </c>
      <c r="K397" s="177"/>
      <c r="L397" s="45"/>
      <c r="M397" s="66">
        <v>215000</v>
      </c>
      <c r="N397" s="196">
        <v>30000</v>
      </c>
      <c r="O397" s="196"/>
      <c r="P397" s="176">
        <v>30000</v>
      </c>
      <c r="Q397" s="177"/>
      <c r="R397" s="32" t="s">
        <v>415</v>
      </c>
    </row>
    <row r="398" spans="1:18" ht="29.25" customHeight="1" x14ac:dyDescent="0.25">
      <c r="A398" s="33"/>
      <c r="B398" s="174">
        <v>4</v>
      </c>
      <c r="C398" s="175"/>
      <c r="D398" s="195" t="s">
        <v>46</v>
      </c>
      <c r="E398" s="195"/>
      <c r="F398" s="176">
        <f>F399</f>
        <v>2468.64</v>
      </c>
      <c r="G398" s="177"/>
      <c r="H398" s="176">
        <f t="shared" ref="H398" si="406">H399</f>
        <v>4500</v>
      </c>
      <c r="I398" s="177"/>
      <c r="J398" s="176">
        <f>J399+J400</f>
        <v>700000</v>
      </c>
      <c r="K398" s="177"/>
      <c r="L398" s="45"/>
      <c r="M398" s="66">
        <f>M399+M400</f>
        <v>0</v>
      </c>
      <c r="N398" s="196">
        <f>N399+N400</f>
        <v>0</v>
      </c>
      <c r="O398" s="177"/>
      <c r="P398" s="176">
        <f>P399+P400</f>
        <v>0</v>
      </c>
      <c r="Q398" s="177"/>
      <c r="R398" s="32"/>
    </row>
    <row r="399" spans="1:18" ht="19.5" customHeight="1" x14ac:dyDescent="0.25">
      <c r="A399" s="33"/>
      <c r="B399" s="193">
        <v>41</v>
      </c>
      <c r="C399" s="194"/>
      <c r="D399" s="195" t="s">
        <v>211</v>
      </c>
      <c r="E399" s="195"/>
      <c r="F399" s="176">
        <v>2468.64</v>
      </c>
      <c r="G399" s="177"/>
      <c r="H399" s="196">
        <v>4500</v>
      </c>
      <c r="I399" s="196"/>
      <c r="J399" s="176">
        <v>100000</v>
      </c>
      <c r="K399" s="177"/>
      <c r="L399" s="45"/>
      <c r="M399" s="66">
        <v>0</v>
      </c>
      <c r="N399" s="196">
        <v>0</v>
      </c>
      <c r="O399" s="196"/>
      <c r="P399" s="176">
        <v>0</v>
      </c>
      <c r="Q399" s="177"/>
      <c r="R399" s="32" t="s">
        <v>366</v>
      </c>
    </row>
    <row r="400" spans="1:18" ht="44.25" customHeight="1" x14ac:dyDescent="0.25">
      <c r="A400" s="33"/>
      <c r="B400" s="193">
        <v>42</v>
      </c>
      <c r="C400" s="194"/>
      <c r="D400" s="195" t="s">
        <v>52</v>
      </c>
      <c r="E400" s="195"/>
      <c r="F400" s="176">
        <v>2468.64</v>
      </c>
      <c r="G400" s="177"/>
      <c r="H400" s="196">
        <v>4500</v>
      </c>
      <c r="I400" s="196"/>
      <c r="J400" s="176">
        <v>600000</v>
      </c>
      <c r="K400" s="177"/>
      <c r="L400" s="45"/>
      <c r="M400" s="66">
        <v>0</v>
      </c>
      <c r="N400" s="196">
        <v>0</v>
      </c>
      <c r="O400" s="196"/>
      <c r="P400" s="176">
        <v>0</v>
      </c>
      <c r="Q400" s="177"/>
      <c r="R400" s="32" t="s">
        <v>366</v>
      </c>
    </row>
    <row r="401" spans="1:18" ht="21" customHeight="1" x14ac:dyDescent="0.25">
      <c r="A401" s="37"/>
      <c r="B401" s="187" t="s">
        <v>181</v>
      </c>
      <c r="C401" s="188"/>
      <c r="D401" s="189" t="s">
        <v>386</v>
      </c>
      <c r="E401" s="189"/>
      <c r="F401" s="190">
        <f>F402</f>
        <v>0</v>
      </c>
      <c r="G401" s="191"/>
      <c r="H401" s="190">
        <f t="shared" ref="H401" si="407">H402</f>
        <v>0</v>
      </c>
      <c r="I401" s="191"/>
      <c r="J401" s="190">
        <f t="shared" ref="J401" si="408">J402</f>
        <v>100000</v>
      </c>
      <c r="K401" s="191"/>
      <c r="L401" s="129">
        <f>L402</f>
        <v>-100000</v>
      </c>
      <c r="M401" s="79">
        <f>M402</f>
        <v>0</v>
      </c>
      <c r="N401" s="192">
        <f t="shared" ref="N401" si="409">N402</f>
        <v>100000</v>
      </c>
      <c r="O401" s="191"/>
      <c r="P401" s="190">
        <f t="shared" ref="P401" si="410">P402</f>
        <v>0</v>
      </c>
      <c r="Q401" s="191"/>
      <c r="R401" s="30"/>
    </row>
    <row r="402" spans="1:18" ht="42.75" customHeight="1" x14ac:dyDescent="0.25">
      <c r="A402" s="31"/>
      <c r="B402" s="240" t="s">
        <v>182</v>
      </c>
      <c r="C402" s="241"/>
      <c r="D402" s="242" t="s">
        <v>385</v>
      </c>
      <c r="E402" s="242"/>
      <c r="F402" s="243">
        <f>F404</f>
        <v>0</v>
      </c>
      <c r="G402" s="244"/>
      <c r="H402" s="243">
        <f t="shared" ref="H402" si="411">H404</f>
        <v>0</v>
      </c>
      <c r="I402" s="244"/>
      <c r="J402" s="243">
        <f t="shared" ref="J402" si="412">J404</f>
        <v>100000</v>
      </c>
      <c r="K402" s="244"/>
      <c r="L402" s="127">
        <f>M402-J402</f>
        <v>-100000</v>
      </c>
      <c r="M402" s="69">
        <f>M404</f>
        <v>0</v>
      </c>
      <c r="N402" s="245">
        <f t="shared" ref="N402" si="413">N404</f>
        <v>100000</v>
      </c>
      <c r="O402" s="244"/>
      <c r="P402" s="243">
        <f t="shared" ref="P402" si="414">P404</f>
        <v>0</v>
      </c>
      <c r="Q402" s="244"/>
      <c r="R402" s="32"/>
    </row>
    <row r="403" spans="1:18" ht="24.75" customHeight="1" x14ac:dyDescent="0.25">
      <c r="A403" s="120"/>
      <c r="B403" s="172" t="s">
        <v>114</v>
      </c>
      <c r="C403" s="173"/>
      <c r="D403" s="186" t="s">
        <v>30</v>
      </c>
      <c r="E403" s="186"/>
      <c r="F403" s="170">
        <v>0</v>
      </c>
      <c r="G403" s="171"/>
      <c r="H403" s="181">
        <v>0</v>
      </c>
      <c r="I403" s="181"/>
      <c r="J403" s="170">
        <v>100000</v>
      </c>
      <c r="K403" s="171"/>
      <c r="L403" s="97">
        <f>M403-J403</f>
        <v>-100000</v>
      </c>
      <c r="M403" s="98">
        <v>0</v>
      </c>
      <c r="N403" s="181"/>
      <c r="O403" s="181"/>
      <c r="P403" s="170"/>
      <c r="Q403" s="171"/>
      <c r="R403" s="121"/>
    </row>
    <row r="404" spans="1:18" ht="30.75" customHeight="1" x14ac:dyDescent="0.25">
      <c r="A404" s="34"/>
      <c r="B404" s="213">
        <v>4</v>
      </c>
      <c r="C404" s="214"/>
      <c r="D404" s="215" t="s">
        <v>46</v>
      </c>
      <c r="E404" s="215"/>
      <c r="F404" s="207">
        <f>F405</f>
        <v>0</v>
      </c>
      <c r="G404" s="208"/>
      <c r="H404" s="212">
        <f t="shared" ref="H404" si="415">H405</f>
        <v>0</v>
      </c>
      <c r="I404" s="212"/>
      <c r="J404" s="207">
        <f t="shared" ref="J404" si="416">J405</f>
        <v>100000</v>
      </c>
      <c r="K404" s="208"/>
      <c r="L404" s="22"/>
      <c r="M404" s="68">
        <f>SUM(M405)</f>
        <v>0</v>
      </c>
      <c r="N404" s="212">
        <f t="shared" ref="N404" si="417">N405</f>
        <v>100000</v>
      </c>
      <c r="O404" s="212"/>
      <c r="P404" s="207">
        <f t="shared" ref="P404" si="418">P405</f>
        <v>0</v>
      </c>
      <c r="Q404" s="208"/>
      <c r="R404" s="32"/>
    </row>
    <row r="405" spans="1:18" ht="40.5" customHeight="1" x14ac:dyDescent="0.25">
      <c r="A405" s="33"/>
      <c r="B405" s="193">
        <v>42</v>
      </c>
      <c r="C405" s="194"/>
      <c r="D405" s="195" t="s">
        <v>132</v>
      </c>
      <c r="E405" s="195"/>
      <c r="F405" s="176">
        <v>0</v>
      </c>
      <c r="G405" s="177"/>
      <c r="H405" s="196">
        <v>0</v>
      </c>
      <c r="I405" s="196"/>
      <c r="J405" s="176">
        <v>100000</v>
      </c>
      <c r="K405" s="177"/>
      <c r="L405" s="45"/>
      <c r="M405" s="66">
        <v>0</v>
      </c>
      <c r="N405" s="196">
        <v>100000</v>
      </c>
      <c r="O405" s="196"/>
      <c r="P405" s="176">
        <v>0</v>
      </c>
      <c r="Q405" s="177"/>
      <c r="R405" s="32" t="s">
        <v>363</v>
      </c>
    </row>
    <row r="406" spans="1:18" ht="29.25" customHeight="1" x14ac:dyDescent="0.25">
      <c r="A406" s="38"/>
      <c r="B406" s="229" t="s">
        <v>183</v>
      </c>
      <c r="C406" s="230"/>
      <c r="D406" s="231" t="s">
        <v>184</v>
      </c>
      <c r="E406" s="231"/>
      <c r="F406" s="216">
        <f>F407+F418+F423+F439</f>
        <v>23668.13</v>
      </c>
      <c r="G406" s="217"/>
      <c r="H406" s="216">
        <f t="shared" ref="H406" si="419">H407+H418+H423+H439</f>
        <v>6725</v>
      </c>
      <c r="I406" s="217"/>
      <c r="J406" s="216">
        <f>J407+J418+J423+J439</f>
        <v>1435000</v>
      </c>
      <c r="K406" s="217"/>
      <c r="L406" s="163">
        <f>L407+L418+L423+L439</f>
        <v>-1415000</v>
      </c>
      <c r="M406" s="80">
        <f>M407+M418+M423+M439</f>
        <v>20000</v>
      </c>
      <c r="N406" s="218">
        <f t="shared" ref="N406" si="420">N407+N418+N423+N439</f>
        <v>75000</v>
      </c>
      <c r="O406" s="217"/>
      <c r="P406" s="216">
        <f t="shared" ref="P406" si="421">P407+P418+P423+P439</f>
        <v>65000</v>
      </c>
      <c r="Q406" s="217"/>
      <c r="R406" s="28"/>
    </row>
    <row r="407" spans="1:18" ht="28.5" customHeight="1" x14ac:dyDescent="0.25">
      <c r="A407" s="37"/>
      <c r="B407" s="187" t="s">
        <v>185</v>
      </c>
      <c r="C407" s="188"/>
      <c r="D407" s="189" t="s">
        <v>186</v>
      </c>
      <c r="E407" s="189"/>
      <c r="F407" s="190">
        <f>F408+F417</f>
        <v>0</v>
      </c>
      <c r="G407" s="191"/>
      <c r="H407" s="190">
        <f>H408+H417</f>
        <v>4125</v>
      </c>
      <c r="I407" s="191"/>
      <c r="J407" s="190">
        <f>J408+J417</f>
        <v>60000</v>
      </c>
      <c r="K407" s="191"/>
      <c r="L407" s="79">
        <f>L408+L414</f>
        <v>-40000</v>
      </c>
      <c r="M407" s="79">
        <f>M408+M414</f>
        <v>20000</v>
      </c>
      <c r="N407" s="192">
        <f>N408+N417</f>
        <v>0</v>
      </c>
      <c r="O407" s="191"/>
      <c r="P407" s="190">
        <f>P408+P417</f>
        <v>0</v>
      </c>
      <c r="Q407" s="191"/>
      <c r="R407" s="30"/>
    </row>
    <row r="408" spans="1:18" ht="42.75" customHeight="1" x14ac:dyDescent="0.25">
      <c r="A408" s="31"/>
      <c r="B408" s="240" t="s">
        <v>187</v>
      </c>
      <c r="C408" s="241"/>
      <c r="D408" s="242" t="s">
        <v>188</v>
      </c>
      <c r="E408" s="242"/>
      <c r="F408" s="243">
        <f>F412</f>
        <v>0</v>
      </c>
      <c r="G408" s="244"/>
      <c r="H408" s="243">
        <f t="shared" ref="H408" si="422">H412</f>
        <v>4125</v>
      </c>
      <c r="I408" s="244"/>
      <c r="J408" s="243">
        <f t="shared" ref="J408" si="423">J412</f>
        <v>30000</v>
      </c>
      <c r="K408" s="244"/>
      <c r="L408" s="127">
        <f>M408-J408</f>
        <v>-10000</v>
      </c>
      <c r="M408" s="69">
        <f>M412</f>
        <v>20000</v>
      </c>
      <c r="N408" s="245">
        <f t="shared" ref="N408" si="424">N412</f>
        <v>0</v>
      </c>
      <c r="O408" s="244"/>
      <c r="P408" s="243">
        <f t="shared" ref="P408" si="425">P412</f>
        <v>0</v>
      </c>
      <c r="Q408" s="244"/>
      <c r="R408" s="32"/>
    </row>
    <row r="409" spans="1:18" ht="15.75" customHeight="1" x14ac:dyDescent="0.25">
      <c r="A409" s="120"/>
      <c r="B409" s="172" t="s">
        <v>112</v>
      </c>
      <c r="C409" s="173"/>
      <c r="D409" s="186" t="s">
        <v>25</v>
      </c>
      <c r="E409" s="186"/>
      <c r="F409" s="170">
        <v>0</v>
      </c>
      <c r="G409" s="171"/>
      <c r="H409" s="181">
        <v>4125</v>
      </c>
      <c r="I409" s="181"/>
      <c r="J409" s="170">
        <v>0</v>
      </c>
      <c r="K409" s="171"/>
      <c r="L409" s="97">
        <f t="shared" ref="L409:L411" si="426">M409-J409</f>
        <v>20000</v>
      </c>
      <c r="M409" s="98">
        <v>20000</v>
      </c>
      <c r="N409" s="181"/>
      <c r="O409" s="181"/>
      <c r="P409" s="170"/>
      <c r="Q409" s="171"/>
      <c r="R409" s="121"/>
    </row>
    <row r="410" spans="1:18" ht="24" customHeight="1" x14ac:dyDescent="0.25">
      <c r="A410" s="120"/>
      <c r="B410" s="172" t="s">
        <v>114</v>
      </c>
      <c r="C410" s="173"/>
      <c r="D410" s="186" t="s">
        <v>30</v>
      </c>
      <c r="E410" s="186"/>
      <c r="F410" s="170">
        <v>0</v>
      </c>
      <c r="G410" s="171"/>
      <c r="H410" s="181">
        <v>0</v>
      </c>
      <c r="I410" s="181"/>
      <c r="J410" s="170">
        <v>30000</v>
      </c>
      <c r="K410" s="171"/>
      <c r="L410" s="97">
        <f t="shared" si="426"/>
        <v>-30000</v>
      </c>
      <c r="M410" s="98">
        <v>0</v>
      </c>
      <c r="N410" s="181"/>
      <c r="O410" s="181"/>
      <c r="P410" s="170"/>
      <c r="Q410" s="171"/>
      <c r="R410" s="121"/>
    </row>
    <row r="411" spans="1:18" ht="17.25" customHeight="1" x14ac:dyDescent="0.25">
      <c r="A411" s="120"/>
      <c r="B411" s="172" t="s">
        <v>113</v>
      </c>
      <c r="C411" s="173"/>
      <c r="D411" s="186" t="s">
        <v>27</v>
      </c>
      <c r="E411" s="186"/>
      <c r="F411" s="170">
        <v>0</v>
      </c>
      <c r="G411" s="171"/>
      <c r="H411" s="181">
        <v>0</v>
      </c>
      <c r="I411" s="181"/>
      <c r="J411" s="170">
        <v>0</v>
      </c>
      <c r="K411" s="171"/>
      <c r="L411" s="97">
        <f t="shared" si="426"/>
        <v>0</v>
      </c>
      <c r="M411" s="98">
        <v>0</v>
      </c>
      <c r="N411" s="181"/>
      <c r="O411" s="181"/>
      <c r="P411" s="170"/>
      <c r="Q411" s="171"/>
      <c r="R411" s="121"/>
    </row>
    <row r="412" spans="1:18" ht="27.75" customHeight="1" x14ac:dyDescent="0.25">
      <c r="A412" s="34"/>
      <c r="B412" s="213">
        <v>4</v>
      </c>
      <c r="C412" s="214"/>
      <c r="D412" s="215" t="s">
        <v>46</v>
      </c>
      <c r="E412" s="215"/>
      <c r="F412" s="207">
        <f>F413</f>
        <v>0</v>
      </c>
      <c r="G412" s="208"/>
      <c r="H412" s="212">
        <f t="shared" ref="H412" si="427">H413</f>
        <v>4125</v>
      </c>
      <c r="I412" s="212"/>
      <c r="J412" s="207">
        <f t="shared" ref="J412" si="428">J413</f>
        <v>30000</v>
      </c>
      <c r="K412" s="208"/>
      <c r="L412" s="22"/>
      <c r="M412" s="68">
        <f>SUM(M413)</f>
        <v>20000</v>
      </c>
      <c r="N412" s="212">
        <f t="shared" ref="N412" si="429">N413</f>
        <v>0</v>
      </c>
      <c r="O412" s="212"/>
      <c r="P412" s="207">
        <f t="shared" ref="P412" si="430">P413</f>
        <v>0</v>
      </c>
      <c r="Q412" s="208"/>
      <c r="R412" s="32"/>
    </row>
    <row r="413" spans="1:18" ht="43.5" customHeight="1" x14ac:dyDescent="0.25">
      <c r="A413" s="33"/>
      <c r="B413" s="193">
        <v>42</v>
      </c>
      <c r="C413" s="194"/>
      <c r="D413" s="195" t="s">
        <v>52</v>
      </c>
      <c r="E413" s="195"/>
      <c r="F413" s="176">
        <v>0</v>
      </c>
      <c r="G413" s="177"/>
      <c r="H413" s="196">
        <v>4125</v>
      </c>
      <c r="I413" s="196"/>
      <c r="J413" s="176">
        <v>30000</v>
      </c>
      <c r="K413" s="177"/>
      <c r="L413" s="45"/>
      <c r="M413" s="66">
        <v>20000</v>
      </c>
      <c r="N413" s="196">
        <v>0</v>
      </c>
      <c r="O413" s="196"/>
      <c r="P413" s="176">
        <v>0</v>
      </c>
      <c r="Q413" s="177"/>
      <c r="R413" s="32" t="s">
        <v>361</v>
      </c>
    </row>
    <row r="414" spans="1:18" ht="46.5" customHeight="1" x14ac:dyDescent="0.25">
      <c r="A414" s="31"/>
      <c r="B414" s="240" t="s">
        <v>189</v>
      </c>
      <c r="C414" s="241"/>
      <c r="D414" s="242" t="s">
        <v>190</v>
      </c>
      <c r="E414" s="242"/>
      <c r="F414" s="243">
        <f>F416</f>
        <v>0</v>
      </c>
      <c r="G414" s="244"/>
      <c r="H414" s="243">
        <f t="shared" ref="H414" si="431">H416</f>
        <v>0</v>
      </c>
      <c r="I414" s="244"/>
      <c r="J414" s="243">
        <f t="shared" ref="J414" si="432">J416</f>
        <v>30000</v>
      </c>
      <c r="K414" s="244"/>
      <c r="L414" s="127">
        <f>M414-J414</f>
        <v>-30000</v>
      </c>
      <c r="M414" s="69">
        <f>M416</f>
        <v>0</v>
      </c>
      <c r="N414" s="245">
        <f t="shared" ref="N414" si="433">N416</f>
        <v>0</v>
      </c>
      <c r="O414" s="244"/>
      <c r="P414" s="243">
        <f t="shared" ref="P414" si="434">P416</f>
        <v>0</v>
      </c>
      <c r="Q414" s="244"/>
      <c r="R414" s="32"/>
    </row>
    <row r="415" spans="1:18" ht="17.25" customHeight="1" x14ac:dyDescent="0.25">
      <c r="A415" s="120"/>
      <c r="B415" s="172" t="s">
        <v>112</v>
      </c>
      <c r="C415" s="173"/>
      <c r="D415" s="186" t="s">
        <v>25</v>
      </c>
      <c r="E415" s="186"/>
      <c r="F415" s="170">
        <v>0</v>
      </c>
      <c r="G415" s="171"/>
      <c r="H415" s="181">
        <v>0</v>
      </c>
      <c r="I415" s="181"/>
      <c r="J415" s="170">
        <v>30000</v>
      </c>
      <c r="K415" s="171"/>
      <c r="L415" s="97">
        <f>M415-J415</f>
        <v>-30000</v>
      </c>
      <c r="M415" s="98">
        <v>0</v>
      </c>
      <c r="N415" s="181"/>
      <c r="O415" s="181"/>
      <c r="P415" s="170"/>
      <c r="Q415" s="171"/>
      <c r="R415" s="121"/>
    </row>
    <row r="416" spans="1:18" ht="27" customHeight="1" x14ac:dyDescent="0.25">
      <c r="A416" s="34"/>
      <c r="B416" s="213">
        <v>4</v>
      </c>
      <c r="C416" s="214"/>
      <c r="D416" s="215" t="s">
        <v>46</v>
      </c>
      <c r="E416" s="215"/>
      <c r="F416" s="207">
        <f>F417</f>
        <v>0</v>
      </c>
      <c r="G416" s="208"/>
      <c r="H416" s="212">
        <f t="shared" ref="H416" si="435">H417</f>
        <v>0</v>
      </c>
      <c r="I416" s="212"/>
      <c r="J416" s="207">
        <f t="shared" ref="J416" si="436">J417</f>
        <v>30000</v>
      </c>
      <c r="K416" s="208"/>
      <c r="L416" s="22"/>
      <c r="M416" s="68">
        <f>SUM(M417)</f>
        <v>0</v>
      </c>
      <c r="N416" s="212">
        <f t="shared" ref="N416" si="437">N417</f>
        <v>0</v>
      </c>
      <c r="O416" s="212"/>
      <c r="P416" s="207">
        <f t="shared" ref="P416" si="438">P417</f>
        <v>0</v>
      </c>
      <c r="Q416" s="208"/>
      <c r="R416" s="32"/>
    </row>
    <row r="417" spans="1:18" ht="29.25" customHeight="1" x14ac:dyDescent="0.25">
      <c r="A417" s="33"/>
      <c r="B417" s="193">
        <v>42</v>
      </c>
      <c r="C417" s="194"/>
      <c r="D417" s="195" t="s">
        <v>52</v>
      </c>
      <c r="E417" s="195"/>
      <c r="F417" s="176">
        <v>0</v>
      </c>
      <c r="G417" s="177"/>
      <c r="H417" s="196">
        <v>0</v>
      </c>
      <c r="I417" s="196"/>
      <c r="J417" s="176">
        <v>30000</v>
      </c>
      <c r="K417" s="177"/>
      <c r="L417" s="45"/>
      <c r="M417" s="66">
        <v>0</v>
      </c>
      <c r="N417" s="196">
        <v>0</v>
      </c>
      <c r="O417" s="196"/>
      <c r="P417" s="176">
        <v>0</v>
      </c>
      <c r="Q417" s="177"/>
      <c r="R417" s="32" t="s">
        <v>361</v>
      </c>
    </row>
    <row r="418" spans="1:18" x14ac:dyDescent="0.25">
      <c r="A418" s="37"/>
      <c r="B418" s="187" t="s">
        <v>191</v>
      </c>
      <c r="C418" s="188"/>
      <c r="D418" s="189" t="s">
        <v>192</v>
      </c>
      <c r="E418" s="189"/>
      <c r="F418" s="190">
        <f>F419</f>
        <v>22340.9</v>
      </c>
      <c r="G418" s="191"/>
      <c r="H418" s="190">
        <f t="shared" ref="H418" si="439">H419</f>
        <v>0</v>
      </c>
      <c r="I418" s="191"/>
      <c r="J418" s="190">
        <f t="shared" ref="J418" si="440">J419</f>
        <v>20000</v>
      </c>
      <c r="K418" s="191"/>
      <c r="L418" s="79">
        <f>L419</f>
        <v>-20000</v>
      </c>
      <c r="M418" s="79">
        <f>M419</f>
        <v>0</v>
      </c>
      <c r="N418" s="192">
        <f t="shared" ref="N418" si="441">N419</f>
        <v>20000</v>
      </c>
      <c r="O418" s="191"/>
      <c r="P418" s="190">
        <f t="shared" ref="P418" si="442">P419</f>
        <v>20000</v>
      </c>
      <c r="Q418" s="191"/>
      <c r="R418" s="30"/>
    </row>
    <row r="419" spans="1:18" ht="30.75" customHeight="1" x14ac:dyDescent="0.25">
      <c r="A419" s="35"/>
      <c r="B419" s="204" t="s">
        <v>195</v>
      </c>
      <c r="C419" s="205"/>
      <c r="D419" s="206" t="s">
        <v>196</v>
      </c>
      <c r="E419" s="206"/>
      <c r="F419" s="198">
        <f>F421</f>
        <v>22340.9</v>
      </c>
      <c r="G419" s="199"/>
      <c r="H419" s="198">
        <f t="shared" ref="H419" si="443">H421</f>
        <v>0</v>
      </c>
      <c r="I419" s="199"/>
      <c r="J419" s="198">
        <f t="shared" ref="J419" si="444">J421</f>
        <v>20000</v>
      </c>
      <c r="K419" s="199"/>
      <c r="L419" s="127">
        <f>M419-J419</f>
        <v>-20000</v>
      </c>
      <c r="M419" s="72">
        <f>M421</f>
        <v>0</v>
      </c>
      <c r="N419" s="200">
        <f t="shared" ref="N419" si="445">N421</f>
        <v>20000</v>
      </c>
      <c r="O419" s="199"/>
      <c r="P419" s="198">
        <f t="shared" ref="P419" si="446">P421</f>
        <v>20000</v>
      </c>
      <c r="Q419" s="199"/>
      <c r="R419" s="32"/>
    </row>
    <row r="420" spans="1:18" ht="18.75" customHeight="1" x14ac:dyDescent="0.25">
      <c r="A420" s="124"/>
      <c r="B420" s="172" t="s">
        <v>112</v>
      </c>
      <c r="C420" s="173"/>
      <c r="D420" s="186" t="s">
        <v>25</v>
      </c>
      <c r="E420" s="186"/>
      <c r="F420" s="170">
        <v>22340.9</v>
      </c>
      <c r="G420" s="171"/>
      <c r="H420" s="170">
        <v>0</v>
      </c>
      <c r="I420" s="171"/>
      <c r="J420" s="170">
        <v>20000</v>
      </c>
      <c r="K420" s="171"/>
      <c r="L420" s="97">
        <f>M420-J420</f>
        <v>-20000</v>
      </c>
      <c r="M420" s="98">
        <v>0</v>
      </c>
      <c r="N420" s="181"/>
      <c r="O420" s="171"/>
      <c r="P420" s="170"/>
      <c r="Q420" s="171"/>
      <c r="R420" s="121"/>
    </row>
    <row r="421" spans="1:18" x14ac:dyDescent="0.25">
      <c r="A421" s="34"/>
      <c r="B421" s="213">
        <v>3</v>
      </c>
      <c r="C421" s="214"/>
      <c r="D421" s="215" t="s">
        <v>39</v>
      </c>
      <c r="E421" s="215"/>
      <c r="F421" s="207">
        <f>F422</f>
        <v>22340.9</v>
      </c>
      <c r="G421" s="208"/>
      <c r="H421" s="207">
        <f t="shared" ref="H421" si="447">H422</f>
        <v>0</v>
      </c>
      <c r="I421" s="208"/>
      <c r="J421" s="207">
        <f t="shared" ref="J421" si="448">J422</f>
        <v>20000</v>
      </c>
      <c r="K421" s="208"/>
      <c r="L421" s="22"/>
      <c r="M421" s="68">
        <f>SUM(M422)</f>
        <v>0</v>
      </c>
      <c r="N421" s="212">
        <f t="shared" ref="N421" si="449">N422</f>
        <v>20000</v>
      </c>
      <c r="O421" s="208"/>
      <c r="P421" s="207">
        <f t="shared" ref="P421" si="450">P422</f>
        <v>20000</v>
      </c>
      <c r="Q421" s="208"/>
      <c r="R421" s="32"/>
    </row>
    <row r="422" spans="1:18" x14ac:dyDescent="0.25">
      <c r="A422" s="33"/>
      <c r="B422" s="193">
        <v>32</v>
      </c>
      <c r="C422" s="194"/>
      <c r="D422" s="195" t="s">
        <v>41</v>
      </c>
      <c r="E422" s="195"/>
      <c r="F422" s="176">
        <v>22340.9</v>
      </c>
      <c r="G422" s="177"/>
      <c r="H422" s="196">
        <v>0</v>
      </c>
      <c r="I422" s="196"/>
      <c r="J422" s="176">
        <v>20000</v>
      </c>
      <c r="K422" s="177"/>
      <c r="L422" s="45"/>
      <c r="M422" s="66">
        <v>0</v>
      </c>
      <c r="N422" s="196">
        <v>20000</v>
      </c>
      <c r="O422" s="196"/>
      <c r="P422" s="176">
        <v>20000</v>
      </c>
      <c r="Q422" s="177"/>
      <c r="R422" s="32" t="s">
        <v>361</v>
      </c>
    </row>
    <row r="423" spans="1:18" x14ac:dyDescent="0.25">
      <c r="A423" s="37"/>
      <c r="B423" s="187" t="s">
        <v>384</v>
      </c>
      <c r="C423" s="188"/>
      <c r="D423" s="189" t="s">
        <v>194</v>
      </c>
      <c r="E423" s="189"/>
      <c r="F423" s="190">
        <f>F424+F431+F435</f>
        <v>1327.23</v>
      </c>
      <c r="G423" s="191"/>
      <c r="H423" s="190">
        <f t="shared" ref="H423" si="451">H424+H431+H435</f>
        <v>2600</v>
      </c>
      <c r="I423" s="191"/>
      <c r="J423" s="190">
        <f>J424+J431+J435</f>
        <v>1325000</v>
      </c>
      <c r="K423" s="191"/>
      <c r="L423" s="160">
        <f>L424+L431+L435</f>
        <v>-1325000</v>
      </c>
      <c r="M423" s="79">
        <f>M424+M431+M435</f>
        <v>0</v>
      </c>
      <c r="N423" s="192">
        <f t="shared" ref="N423" si="452">N424+N431+N435</f>
        <v>25000</v>
      </c>
      <c r="O423" s="191"/>
      <c r="P423" s="190">
        <f t="shared" ref="P423" si="453">P424+P431+P435</f>
        <v>25000</v>
      </c>
      <c r="Q423" s="191"/>
      <c r="R423" s="30"/>
    </row>
    <row r="424" spans="1:18" ht="27" customHeight="1" x14ac:dyDescent="0.25">
      <c r="A424" s="35"/>
      <c r="B424" s="204" t="s">
        <v>197</v>
      </c>
      <c r="C424" s="205"/>
      <c r="D424" s="206" t="s">
        <v>198</v>
      </c>
      <c r="E424" s="206"/>
      <c r="F424" s="198">
        <f>F427+F429</f>
        <v>0</v>
      </c>
      <c r="G424" s="199"/>
      <c r="H424" s="198">
        <f t="shared" ref="H424" si="454">H427+H429</f>
        <v>0</v>
      </c>
      <c r="I424" s="199"/>
      <c r="J424" s="198">
        <f t="shared" ref="J424" si="455">J427+J429</f>
        <v>1300000</v>
      </c>
      <c r="K424" s="199"/>
      <c r="L424" s="147">
        <f>M424-J424</f>
        <v>-1300000</v>
      </c>
      <c r="M424" s="72">
        <f>M427+M429</f>
        <v>0</v>
      </c>
      <c r="N424" s="200">
        <f t="shared" ref="N424" si="456">N427+N429</f>
        <v>0</v>
      </c>
      <c r="O424" s="199"/>
      <c r="P424" s="198">
        <f t="shared" ref="P424" si="457">P427+P429</f>
        <v>0</v>
      </c>
      <c r="Q424" s="199"/>
      <c r="R424" s="32"/>
    </row>
    <row r="425" spans="1:18" ht="15" customHeight="1" x14ac:dyDescent="0.25">
      <c r="A425" s="124"/>
      <c r="B425" s="172" t="s">
        <v>147</v>
      </c>
      <c r="C425" s="173"/>
      <c r="D425" s="186" t="s">
        <v>28</v>
      </c>
      <c r="E425" s="186"/>
      <c r="F425" s="170">
        <v>0</v>
      </c>
      <c r="G425" s="171"/>
      <c r="H425" s="170">
        <v>0</v>
      </c>
      <c r="I425" s="171"/>
      <c r="J425" s="170">
        <v>1300000</v>
      </c>
      <c r="K425" s="171"/>
      <c r="L425" s="161">
        <f t="shared" ref="L425:L426" si="458">M425-J425</f>
        <v>-1300000</v>
      </c>
      <c r="M425" s="98">
        <v>0</v>
      </c>
      <c r="N425" s="181"/>
      <c r="O425" s="171"/>
      <c r="P425" s="170"/>
      <c r="Q425" s="171"/>
      <c r="R425" s="121"/>
    </row>
    <row r="426" spans="1:18" ht="37.5" customHeight="1" x14ac:dyDescent="0.25">
      <c r="A426" s="120"/>
      <c r="B426" s="172" t="s">
        <v>153</v>
      </c>
      <c r="C426" s="173"/>
      <c r="D426" s="186" t="s">
        <v>38</v>
      </c>
      <c r="E426" s="186"/>
      <c r="F426" s="170">
        <v>0</v>
      </c>
      <c r="G426" s="171"/>
      <c r="H426" s="181">
        <v>0</v>
      </c>
      <c r="I426" s="181"/>
      <c r="J426" s="170">
        <v>0</v>
      </c>
      <c r="K426" s="171"/>
      <c r="L426" s="97">
        <f t="shared" si="458"/>
        <v>0</v>
      </c>
      <c r="M426" s="98">
        <v>0</v>
      </c>
      <c r="N426" s="181"/>
      <c r="O426" s="181"/>
      <c r="P426" s="170"/>
      <c r="Q426" s="171"/>
      <c r="R426" s="121"/>
    </row>
    <row r="427" spans="1:18" ht="15" customHeight="1" x14ac:dyDescent="0.25">
      <c r="A427" s="34"/>
      <c r="B427" s="213">
        <v>3</v>
      </c>
      <c r="C427" s="214"/>
      <c r="D427" s="215" t="s">
        <v>39</v>
      </c>
      <c r="E427" s="215"/>
      <c r="F427" s="207">
        <f>F428</f>
        <v>0</v>
      </c>
      <c r="G427" s="208"/>
      <c r="H427" s="207">
        <f t="shared" ref="H427" si="459">H428</f>
        <v>0</v>
      </c>
      <c r="I427" s="208"/>
      <c r="J427" s="207">
        <f t="shared" ref="J427" si="460">J428</f>
        <v>30000</v>
      </c>
      <c r="K427" s="208"/>
      <c r="L427" s="22"/>
      <c r="M427" s="68">
        <f>SUM(M428)</f>
        <v>0</v>
      </c>
      <c r="N427" s="212">
        <f t="shared" ref="N427" si="461">N428</f>
        <v>0</v>
      </c>
      <c r="O427" s="208"/>
      <c r="P427" s="207">
        <f t="shared" ref="P427" si="462">P428</f>
        <v>0</v>
      </c>
      <c r="Q427" s="208"/>
      <c r="R427" s="32"/>
    </row>
    <row r="428" spans="1:18" ht="15" customHeight="1" x14ac:dyDescent="0.25">
      <c r="A428" s="33"/>
      <c r="B428" s="193">
        <v>32</v>
      </c>
      <c r="C428" s="194"/>
      <c r="D428" s="195" t="s">
        <v>41</v>
      </c>
      <c r="E428" s="195"/>
      <c r="F428" s="176">
        <v>0</v>
      </c>
      <c r="G428" s="177"/>
      <c r="H428" s="196">
        <v>0</v>
      </c>
      <c r="I428" s="196"/>
      <c r="J428" s="176">
        <v>30000</v>
      </c>
      <c r="K428" s="177"/>
      <c r="L428" s="45"/>
      <c r="M428" s="66">
        <v>0</v>
      </c>
      <c r="N428" s="196">
        <v>0</v>
      </c>
      <c r="O428" s="196"/>
      <c r="P428" s="176">
        <v>0</v>
      </c>
      <c r="Q428" s="177"/>
      <c r="R428" s="32" t="s">
        <v>367</v>
      </c>
    </row>
    <row r="429" spans="1:18" ht="29.25" customHeight="1" x14ac:dyDescent="0.25">
      <c r="A429" s="34"/>
      <c r="B429" s="213">
        <v>4</v>
      </c>
      <c r="C429" s="214"/>
      <c r="D429" s="215" t="s">
        <v>46</v>
      </c>
      <c r="E429" s="215"/>
      <c r="F429" s="207">
        <f>F430</f>
        <v>0</v>
      </c>
      <c r="G429" s="208"/>
      <c r="H429" s="212">
        <f t="shared" ref="H429" si="463">H430</f>
        <v>0</v>
      </c>
      <c r="I429" s="212"/>
      <c r="J429" s="207">
        <f t="shared" ref="J429" si="464">J430</f>
        <v>1270000</v>
      </c>
      <c r="K429" s="208"/>
      <c r="L429" s="22"/>
      <c r="M429" s="68">
        <f>SUM(M430)</f>
        <v>0</v>
      </c>
      <c r="N429" s="212">
        <f t="shared" ref="N429" si="465">N430</f>
        <v>0</v>
      </c>
      <c r="O429" s="212"/>
      <c r="P429" s="207">
        <f t="shared" ref="P429" si="466">P430</f>
        <v>0</v>
      </c>
      <c r="Q429" s="208"/>
      <c r="R429" s="32"/>
    </row>
    <row r="430" spans="1:18" ht="27" customHeight="1" x14ac:dyDescent="0.25">
      <c r="A430" s="33"/>
      <c r="B430" s="193">
        <v>45</v>
      </c>
      <c r="C430" s="194"/>
      <c r="D430" s="195" t="s">
        <v>357</v>
      </c>
      <c r="E430" s="195"/>
      <c r="F430" s="176">
        <v>0</v>
      </c>
      <c r="G430" s="177"/>
      <c r="H430" s="196">
        <v>0</v>
      </c>
      <c r="I430" s="196"/>
      <c r="J430" s="176">
        <v>1270000</v>
      </c>
      <c r="K430" s="177"/>
      <c r="L430" s="45"/>
      <c r="M430" s="66">
        <v>0</v>
      </c>
      <c r="N430" s="196">
        <v>0</v>
      </c>
      <c r="O430" s="196"/>
      <c r="P430" s="176">
        <v>0</v>
      </c>
      <c r="Q430" s="177"/>
      <c r="R430" s="32" t="s">
        <v>367</v>
      </c>
    </row>
    <row r="431" spans="1:18" ht="29.25" customHeight="1" x14ac:dyDescent="0.25">
      <c r="A431" s="35"/>
      <c r="B431" s="204" t="s">
        <v>200</v>
      </c>
      <c r="C431" s="205"/>
      <c r="D431" s="206" t="s">
        <v>199</v>
      </c>
      <c r="E431" s="206"/>
      <c r="F431" s="198">
        <f>F433</f>
        <v>0</v>
      </c>
      <c r="G431" s="199"/>
      <c r="H431" s="198">
        <f t="shared" ref="H431" si="467">H433</f>
        <v>0</v>
      </c>
      <c r="I431" s="199"/>
      <c r="J431" s="198">
        <f t="shared" ref="J431" si="468">J433</f>
        <v>20000</v>
      </c>
      <c r="K431" s="199"/>
      <c r="L431" s="127">
        <f>M431-J431</f>
        <v>-20000</v>
      </c>
      <c r="M431" s="72">
        <f>M433</f>
        <v>0</v>
      </c>
      <c r="N431" s="200">
        <f t="shared" ref="N431" si="469">N433</f>
        <v>20000</v>
      </c>
      <c r="O431" s="199"/>
      <c r="P431" s="198">
        <f t="shared" ref="P431" si="470">P433</f>
        <v>20000</v>
      </c>
      <c r="Q431" s="199"/>
      <c r="R431" s="32"/>
    </row>
    <row r="432" spans="1:18" ht="16.5" customHeight="1" x14ac:dyDescent="0.25">
      <c r="A432" s="124"/>
      <c r="B432" s="172" t="s">
        <v>113</v>
      </c>
      <c r="C432" s="173"/>
      <c r="D432" s="186" t="s">
        <v>27</v>
      </c>
      <c r="E432" s="186"/>
      <c r="F432" s="170">
        <v>0</v>
      </c>
      <c r="G432" s="171"/>
      <c r="H432" s="170">
        <v>0</v>
      </c>
      <c r="I432" s="171"/>
      <c r="J432" s="170">
        <v>20000</v>
      </c>
      <c r="K432" s="171"/>
      <c r="L432" s="97">
        <f>M432-J432</f>
        <v>-20000</v>
      </c>
      <c r="M432" s="98">
        <v>0</v>
      </c>
      <c r="N432" s="181"/>
      <c r="O432" s="171"/>
      <c r="P432" s="170"/>
      <c r="Q432" s="171"/>
      <c r="R432" s="121"/>
    </row>
    <row r="433" spans="1:18" ht="15" customHeight="1" x14ac:dyDescent="0.25">
      <c r="A433" s="34"/>
      <c r="B433" s="213">
        <v>3</v>
      </c>
      <c r="C433" s="214"/>
      <c r="D433" s="215" t="s">
        <v>39</v>
      </c>
      <c r="E433" s="215"/>
      <c r="F433" s="207">
        <f>F434</f>
        <v>0</v>
      </c>
      <c r="G433" s="208"/>
      <c r="H433" s="207">
        <f t="shared" ref="H433" si="471">H434</f>
        <v>0</v>
      </c>
      <c r="I433" s="208"/>
      <c r="J433" s="207">
        <f t="shared" ref="J433" si="472">J434</f>
        <v>20000</v>
      </c>
      <c r="K433" s="208"/>
      <c r="L433" s="22"/>
      <c r="M433" s="68">
        <f>SUM(M434)</f>
        <v>0</v>
      </c>
      <c r="N433" s="212">
        <f t="shared" ref="N433" si="473">N434</f>
        <v>20000</v>
      </c>
      <c r="O433" s="208"/>
      <c r="P433" s="207">
        <f t="shared" ref="P433" si="474">P434</f>
        <v>20000</v>
      </c>
      <c r="Q433" s="208"/>
      <c r="R433" s="32"/>
    </row>
    <row r="434" spans="1:18" ht="15" customHeight="1" x14ac:dyDescent="0.25">
      <c r="A434" s="33"/>
      <c r="B434" s="193">
        <v>32</v>
      </c>
      <c r="C434" s="194"/>
      <c r="D434" s="195" t="s">
        <v>41</v>
      </c>
      <c r="E434" s="195"/>
      <c r="F434" s="176">
        <v>0</v>
      </c>
      <c r="G434" s="177"/>
      <c r="H434" s="196">
        <v>0</v>
      </c>
      <c r="I434" s="196"/>
      <c r="J434" s="176">
        <v>20000</v>
      </c>
      <c r="K434" s="177"/>
      <c r="L434" s="45"/>
      <c r="M434" s="66">
        <v>0</v>
      </c>
      <c r="N434" s="196">
        <v>20000</v>
      </c>
      <c r="O434" s="196"/>
      <c r="P434" s="176">
        <v>20000</v>
      </c>
      <c r="Q434" s="177"/>
      <c r="R434" s="32" t="s">
        <v>367</v>
      </c>
    </row>
    <row r="435" spans="1:18" ht="30" customHeight="1" x14ac:dyDescent="0.25">
      <c r="A435" s="35"/>
      <c r="B435" s="204" t="s">
        <v>201</v>
      </c>
      <c r="C435" s="205"/>
      <c r="D435" s="206" t="s">
        <v>194</v>
      </c>
      <c r="E435" s="206"/>
      <c r="F435" s="198">
        <f>F437</f>
        <v>1327.23</v>
      </c>
      <c r="G435" s="199"/>
      <c r="H435" s="198">
        <f t="shared" ref="H435" si="475">H437</f>
        <v>2600</v>
      </c>
      <c r="I435" s="199"/>
      <c r="J435" s="198">
        <f t="shared" ref="J435" si="476">J437</f>
        <v>5000</v>
      </c>
      <c r="K435" s="199"/>
      <c r="L435" s="127">
        <f>M435-J435</f>
        <v>-5000</v>
      </c>
      <c r="M435" s="72">
        <f>M437</f>
        <v>0</v>
      </c>
      <c r="N435" s="200">
        <f t="shared" ref="N435" si="477">N437</f>
        <v>5000</v>
      </c>
      <c r="O435" s="199"/>
      <c r="P435" s="198">
        <f t="shared" ref="P435" si="478">P437</f>
        <v>5000</v>
      </c>
      <c r="Q435" s="199"/>
      <c r="R435" s="32"/>
    </row>
    <row r="436" spans="1:18" ht="16.5" customHeight="1" x14ac:dyDescent="0.25">
      <c r="A436" s="124"/>
      <c r="B436" s="172" t="s">
        <v>112</v>
      </c>
      <c r="C436" s="173"/>
      <c r="D436" s="186" t="s">
        <v>25</v>
      </c>
      <c r="E436" s="186"/>
      <c r="F436" s="170">
        <v>1327.23</v>
      </c>
      <c r="G436" s="171"/>
      <c r="H436" s="170">
        <v>2600</v>
      </c>
      <c r="I436" s="171"/>
      <c r="J436" s="170">
        <v>5000</v>
      </c>
      <c r="K436" s="171"/>
      <c r="L436" s="97">
        <f>M436-J436</f>
        <v>-5000</v>
      </c>
      <c r="M436" s="98">
        <v>0</v>
      </c>
      <c r="N436" s="181"/>
      <c r="O436" s="171"/>
      <c r="P436" s="170"/>
      <c r="Q436" s="171"/>
      <c r="R436" s="121"/>
    </row>
    <row r="437" spans="1:18" x14ac:dyDescent="0.25">
      <c r="A437" s="34"/>
      <c r="B437" s="213">
        <v>3</v>
      </c>
      <c r="C437" s="214"/>
      <c r="D437" s="215" t="s">
        <v>39</v>
      </c>
      <c r="E437" s="215"/>
      <c r="F437" s="207">
        <f>F438</f>
        <v>1327.23</v>
      </c>
      <c r="G437" s="208"/>
      <c r="H437" s="207">
        <f t="shared" ref="H437" si="479">H438</f>
        <v>2600</v>
      </c>
      <c r="I437" s="208"/>
      <c r="J437" s="207">
        <f t="shared" ref="J437" si="480">J438</f>
        <v>5000</v>
      </c>
      <c r="K437" s="208"/>
      <c r="L437" s="22"/>
      <c r="M437" s="68">
        <f>SUM(M438)</f>
        <v>0</v>
      </c>
      <c r="N437" s="212">
        <f t="shared" ref="N437" si="481">N438</f>
        <v>5000</v>
      </c>
      <c r="O437" s="208"/>
      <c r="P437" s="207">
        <f t="shared" ref="P437" si="482">P438</f>
        <v>5000</v>
      </c>
      <c r="Q437" s="208"/>
      <c r="R437" s="32"/>
    </row>
    <row r="438" spans="1:18" ht="15" customHeight="1" x14ac:dyDescent="0.25">
      <c r="A438" s="33"/>
      <c r="B438" s="193">
        <v>32</v>
      </c>
      <c r="C438" s="194"/>
      <c r="D438" s="195" t="s">
        <v>41</v>
      </c>
      <c r="E438" s="195"/>
      <c r="F438" s="176">
        <v>1327.23</v>
      </c>
      <c r="G438" s="177"/>
      <c r="H438" s="196">
        <v>2600</v>
      </c>
      <c r="I438" s="196"/>
      <c r="J438" s="176">
        <v>5000</v>
      </c>
      <c r="K438" s="177"/>
      <c r="L438" s="45"/>
      <c r="M438" s="66">
        <v>0</v>
      </c>
      <c r="N438" s="196">
        <v>5000</v>
      </c>
      <c r="O438" s="196"/>
      <c r="P438" s="176">
        <v>5000</v>
      </c>
      <c r="Q438" s="177"/>
      <c r="R438" s="32" t="s">
        <v>368</v>
      </c>
    </row>
    <row r="439" spans="1:18" ht="15" customHeight="1" x14ac:dyDescent="0.25">
      <c r="A439" s="37"/>
      <c r="B439" s="187" t="s">
        <v>193</v>
      </c>
      <c r="C439" s="188"/>
      <c r="D439" s="189" t="s">
        <v>202</v>
      </c>
      <c r="E439" s="189"/>
      <c r="F439" s="190">
        <f>F440</f>
        <v>0</v>
      </c>
      <c r="G439" s="191"/>
      <c r="H439" s="190">
        <f t="shared" ref="H439" si="483">H440</f>
        <v>0</v>
      </c>
      <c r="I439" s="191"/>
      <c r="J439" s="190">
        <f t="shared" ref="J439" si="484">J440</f>
        <v>30000</v>
      </c>
      <c r="K439" s="191"/>
      <c r="L439" s="79">
        <f>L440</f>
        <v>-30000</v>
      </c>
      <c r="M439" s="79">
        <f>M440</f>
        <v>0</v>
      </c>
      <c r="N439" s="192">
        <f t="shared" ref="N439" si="485">N440</f>
        <v>30000</v>
      </c>
      <c r="O439" s="191"/>
      <c r="P439" s="190">
        <f t="shared" ref="P439" si="486">P440</f>
        <v>20000</v>
      </c>
      <c r="Q439" s="191"/>
      <c r="R439" s="30"/>
    </row>
    <row r="440" spans="1:18" ht="33" customHeight="1" x14ac:dyDescent="0.25">
      <c r="A440" s="35"/>
      <c r="B440" s="204" t="s">
        <v>203</v>
      </c>
      <c r="C440" s="205"/>
      <c r="D440" s="206" t="s">
        <v>204</v>
      </c>
      <c r="E440" s="206"/>
      <c r="F440" s="198">
        <f>F443</f>
        <v>0</v>
      </c>
      <c r="G440" s="199"/>
      <c r="H440" s="198">
        <f t="shared" ref="H440" si="487">H443</f>
        <v>0</v>
      </c>
      <c r="I440" s="199"/>
      <c r="J440" s="198">
        <f t="shared" ref="J440" si="488">J443</f>
        <v>30000</v>
      </c>
      <c r="K440" s="199"/>
      <c r="L440" s="127">
        <f>M440-J440</f>
        <v>-30000</v>
      </c>
      <c r="M440" s="72">
        <f>M443</f>
        <v>0</v>
      </c>
      <c r="N440" s="200">
        <f t="shared" ref="N440" si="489">N443</f>
        <v>30000</v>
      </c>
      <c r="O440" s="199"/>
      <c r="P440" s="198">
        <f t="shared" ref="P440" si="490">P443</f>
        <v>20000</v>
      </c>
      <c r="Q440" s="199"/>
      <c r="R440" s="32"/>
    </row>
    <row r="441" spans="1:18" ht="26.25" customHeight="1" x14ac:dyDescent="0.25">
      <c r="A441" s="124"/>
      <c r="B441" s="172" t="s">
        <v>114</v>
      </c>
      <c r="C441" s="173"/>
      <c r="D441" s="186" t="s">
        <v>30</v>
      </c>
      <c r="E441" s="186"/>
      <c r="F441" s="170">
        <v>0</v>
      </c>
      <c r="G441" s="171"/>
      <c r="H441" s="170">
        <v>0</v>
      </c>
      <c r="I441" s="171"/>
      <c r="J441" s="170">
        <v>0</v>
      </c>
      <c r="K441" s="171"/>
      <c r="L441" s="97">
        <f t="shared" ref="L441:L442" si="491">M441-J441</f>
        <v>0</v>
      </c>
      <c r="M441" s="98">
        <v>0</v>
      </c>
      <c r="N441" s="181"/>
      <c r="O441" s="171"/>
      <c r="P441" s="170"/>
      <c r="Q441" s="171"/>
      <c r="R441" s="121"/>
    </row>
    <row r="442" spans="1:18" ht="15" customHeight="1" x14ac:dyDescent="0.25">
      <c r="A442" s="124"/>
      <c r="B442" s="172" t="s">
        <v>113</v>
      </c>
      <c r="C442" s="173"/>
      <c r="D442" s="186" t="s">
        <v>27</v>
      </c>
      <c r="E442" s="186"/>
      <c r="F442" s="202">
        <v>0</v>
      </c>
      <c r="G442" s="203"/>
      <c r="H442" s="202">
        <v>0</v>
      </c>
      <c r="I442" s="203"/>
      <c r="J442" s="202">
        <v>30000</v>
      </c>
      <c r="K442" s="203"/>
      <c r="L442" s="97">
        <f t="shared" si="491"/>
        <v>-30000</v>
      </c>
      <c r="M442" s="126">
        <v>0</v>
      </c>
      <c r="N442" s="443"/>
      <c r="O442" s="203"/>
      <c r="P442" s="202"/>
      <c r="Q442" s="203"/>
      <c r="R442" s="121"/>
    </row>
    <row r="443" spans="1:18" ht="15.75" customHeight="1" x14ac:dyDescent="0.25">
      <c r="A443" s="34"/>
      <c r="B443" s="213">
        <v>3</v>
      </c>
      <c r="C443" s="214"/>
      <c r="D443" s="215" t="s">
        <v>39</v>
      </c>
      <c r="E443" s="215"/>
      <c r="F443" s="207">
        <f>F444</f>
        <v>0</v>
      </c>
      <c r="G443" s="208"/>
      <c r="H443" s="207">
        <f t="shared" ref="H443" si="492">H444</f>
        <v>0</v>
      </c>
      <c r="I443" s="208"/>
      <c r="J443" s="207">
        <f t="shared" ref="J443" si="493">J444</f>
        <v>30000</v>
      </c>
      <c r="K443" s="208"/>
      <c r="L443" s="22"/>
      <c r="M443" s="68">
        <f>SUM(M444)</f>
        <v>0</v>
      </c>
      <c r="N443" s="212">
        <f t="shared" ref="N443" si="494">N444</f>
        <v>30000</v>
      </c>
      <c r="O443" s="208"/>
      <c r="P443" s="207">
        <f t="shared" ref="P443" si="495">P444</f>
        <v>20000</v>
      </c>
      <c r="Q443" s="208"/>
      <c r="R443" s="32"/>
    </row>
    <row r="444" spans="1:18" x14ac:dyDescent="0.25">
      <c r="A444" s="33"/>
      <c r="B444" s="193">
        <v>32</v>
      </c>
      <c r="C444" s="194"/>
      <c r="D444" s="195" t="s">
        <v>41</v>
      </c>
      <c r="E444" s="195"/>
      <c r="F444" s="176">
        <v>0</v>
      </c>
      <c r="G444" s="177"/>
      <c r="H444" s="196">
        <v>0</v>
      </c>
      <c r="I444" s="196"/>
      <c r="J444" s="176">
        <v>30000</v>
      </c>
      <c r="K444" s="177"/>
      <c r="L444" s="45"/>
      <c r="M444" s="66">
        <v>0</v>
      </c>
      <c r="N444" s="196">
        <v>30000</v>
      </c>
      <c r="O444" s="196"/>
      <c r="P444" s="176">
        <v>20000</v>
      </c>
      <c r="Q444" s="177"/>
      <c r="R444" s="32" t="s">
        <v>361</v>
      </c>
    </row>
    <row r="445" spans="1:18" ht="15" customHeight="1" x14ac:dyDescent="0.25">
      <c r="A445" s="38"/>
      <c r="B445" s="229" t="s">
        <v>205</v>
      </c>
      <c r="C445" s="230"/>
      <c r="D445" s="231" t="s">
        <v>206</v>
      </c>
      <c r="E445" s="231"/>
      <c r="F445" s="216">
        <f>F446+F464</f>
        <v>34838.97</v>
      </c>
      <c r="G445" s="217"/>
      <c r="H445" s="216">
        <f>H446+H464</f>
        <v>61500</v>
      </c>
      <c r="I445" s="217"/>
      <c r="J445" s="216">
        <f>J446+J464</f>
        <v>652000</v>
      </c>
      <c r="K445" s="217"/>
      <c r="L445" s="130">
        <f>L446+L464</f>
        <v>-576500</v>
      </c>
      <c r="M445" s="80">
        <f>M446+M464</f>
        <v>75500</v>
      </c>
      <c r="N445" s="218">
        <f>N446+N464</f>
        <v>442000</v>
      </c>
      <c r="O445" s="217"/>
      <c r="P445" s="236">
        <f>P446+P464</f>
        <v>442000</v>
      </c>
      <c r="Q445" s="237"/>
      <c r="R445" s="28"/>
    </row>
    <row r="446" spans="1:18" ht="23.25" customHeight="1" x14ac:dyDescent="0.25">
      <c r="A446" s="37"/>
      <c r="B446" s="187" t="s">
        <v>207</v>
      </c>
      <c r="C446" s="188"/>
      <c r="D446" s="189" t="s">
        <v>208</v>
      </c>
      <c r="E446" s="189"/>
      <c r="F446" s="190">
        <f>F447+F457</f>
        <v>31181.47</v>
      </c>
      <c r="G446" s="191"/>
      <c r="H446" s="190">
        <f t="shared" ref="H446" si="496">H447+H457</f>
        <v>55500</v>
      </c>
      <c r="I446" s="191"/>
      <c r="J446" s="190">
        <f>J447+J457</f>
        <v>646000</v>
      </c>
      <c r="K446" s="191"/>
      <c r="L446" s="129">
        <f>L447+L457</f>
        <v>-573500</v>
      </c>
      <c r="M446" s="79">
        <f>M447+M457</f>
        <v>72500</v>
      </c>
      <c r="N446" s="192">
        <f>N447+N457</f>
        <v>436000</v>
      </c>
      <c r="O446" s="191"/>
      <c r="P446" s="238">
        <f t="shared" ref="P446" si="497">P447+P457</f>
        <v>436000</v>
      </c>
      <c r="Q446" s="239"/>
      <c r="R446" s="30"/>
    </row>
    <row r="447" spans="1:18" ht="32.25" customHeight="1" x14ac:dyDescent="0.25">
      <c r="A447" s="35"/>
      <c r="B447" s="204" t="s">
        <v>209</v>
      </c>
      <c r="C447" s="205"/>
      <c r="D447" s="206" t="s">
        <v>208</v>
      </c>
      <c r="E447" s="206"/>
      <c r="F447" s="198">
        <f>F452+F455</f>
        <v>31181.47</v>
      </c>
      <c r="G447" s="199"/>
      <c r="H447" s="198">
        <f t="shared" ref="H447" si="498">H452+H455</f>
        <v>55500</v>
      </c>
      <c r="I447" s="199"/>
      <c r="J447" s="198">
        <f t="shared" ref="J447" si="499">J452+J455</f>
        <v>46000</v>
      </c>
      <c r="K447" s="199"/>
      <c r="L447" s="127">
        <f>M447-J447</f>
        <v>10000</v>
      </c>
      <c r="M447" s="72">
        <f>M452+M455</f>
        <v>56000</v>
      </c>
      <c r="N447" s="200">
        <f t="shared" ref="N447" si="500">N452+N455</f>
        <v>36000</v>
      </c>
      <c r="O447" s="199"/>
      <c r="P447" s="198">
        <f t="shared" ref="P447" si="501">P452+P455</f>
        <v>36000</v>
      </c>
      <c r="Q447" s="199"/>
      <c r="R447" s="32"/>
    </row>
    <row r="448" spans="1:18" x14ac:dyDescent="0.25">
      <c r="A448" s="124"/>
      <c r="B448" s="172" t="s">
        <v>112</v>
      </c>
      <c r="C448" s="173"/>
      <c r="D448" s="186" t="s">
        <v>25</v>
      </c>
      <c r="E448" s="186"/>
      <c r="F448" s="170">
        <v>31181.47</v>
      </c>
      <c r="G448" s="171"/>
      <c r="H448" s="170">
        <v>55500</v>
      </c>
      <c r="I448" s="171"/>
      <c r="J448" s="170">
        <v>46000</v>
      </c>
      <c r="K448" s="171"/>
      <c r="L448" s="97">
        <f t="shared" ref="L448:L451" si="502">M448-J448</f>
        <v>10000</v>
      </c>
      <c r="M448" s="98">
        <v>56000</v>
      </c>
      <c r="N448" s="181"/>
      <c r="O448" s="171"/>
      <c r="P448" s="170"/>
      <c r="Q448" s="171"/>
      <c r="R448" s="121"/>
    </row>
    <row r="449" spans="1:18" ht="24.75" customHeight="1" x14ac:dyDescent="0.25">
      <c r="A449" s="124"/>
      <c r="B449" s="172" t="s">
        <v>114</v>
      </c>
      <c r="C449" s="173"/>
      <c r="D449" s="186" t="s">
        <v>30</v>
      </c>
      <c r="E449" s="186"/>
      <c r="F449" s="170">
        <v>0</v>
      </c>
      <c r="G449" s="171"/>
      <c r="H449" s="170">
        <v>0</v>
      </c>
      <c r="I449" s="171"/>
      <c r="J449" s="170">
        <v>0</v>
      </c>
      <c r="K449" s="171"/>
      <c r="L449" s="97">
        <f t="shared" si="502"/>
        <v>0</v>
      </c>
      <c r="M449" s="98">
        <v>0</v>
      </c>
      <c r="N449" s="181"/>
      <c r="O449" s="171"/>
      <c r="P449" s="170"/>
      <c r="Q449" s="171"/>
      <c r="R449" s="121"/>
    </row>
    <row r="450" spans="1:18" ht="36" customHeight="1" x14ac:dyDescent="0.25">
      <c r="A450" s="124"/>
      <c r="B450" s="172" t="s">
        <v>153</v>
      </c>
      <c r="C450" s="173"/>
      <c r="D450" s="186" t="s">
        <v>38</v>
      </c>
      <c r="E450" s="186"/>
      <c r="F450" s="170">
        <v>0</v>
      </c>
      <c r="G450" s="171"/>
      <c r="H450" s="170">
        <v>0</v>
      </c>
      <c r="I450" s="171"/>
      <c r="J450" s="170">
        <v>0</v>
      </c>
      <c r="K450" s="171"/>
      <c r="L450" s="97">
        <f t="shared" si="502"/>
        <v>0</v>
      </c>
      <c r="M450" s="98">
        <v>0</v>
      </c>
      <c r="N450" s="181"/>
      <c r="O450" s="171"/>
      <c r="P450" s="170"/>
      <c r="Q450" s="171"/>
      <c r="R450" s="121"/>
    </row>
    <row r="451" spans="1:18" ht="15.75" customHeight="1" x14ac:dyDescent="0.25">
      <c r="A451" s="124"/>
      <c r="B451" s="172" t="s">
        <v>341</v>
      </c>
      <c r="C451" s="173"/>
      <c r="D451" s="186" t="s">
        <v>342</v>
      </c>
      <c r="E451" s="186"/>
      <c r="F451" s="170">
        <v>0</v>
      </c>
      <c r="G451" s="171"/>
      <c r="H451" s="170">
        <v>0</v>
      </c>
      <c r="I451" s="171"/>
      <c r="J451" s="170">
        <v>0</v>
      </c>
      <c r="K451" s="171"/>
      <c r="L451" s="97">
        <f t="shared" si="502"/>
        <v>0</v>
      </c>
      <c r="M451" s="98">
        <v>0</v>
      </c>
      <c r="N451" s="181"/>
      <c r="O451" s="171"/>
      <c r="P451" s="170"/>
      <c r="Q451" s="171"/>
      <c r="R451" s="121"/>
    </row>
    <row r="452" spans="1:18" ht="13.5" customHeight="1" x14ac:dyDescent="0.25">
      <c r="A452" s="34"/>
      <c r="B452" s="213">
        <v>3</v>
      </c>
      <c r="C452" s="214"/>
      <c r="D452" s="215" t="s">
        <v>39</v>
      </c>
      <c r="E452" s="215"/>
      <c r="F452" s="207">
        <f>SUM(F453:G454)</f>
        <v>31181.47</v>
      </c>
      <c r="G452" s="208"/>
      <c r="H452" s="207">
        <f>SUM(H453:I454)</f>
        <v>55500</v>
      </c>
      <c r="I452" s="208"/>
      <c r="J452" s="207">
        <f>SUM(J453:K454)</f>
        <v>46000</v>
      </c>
      <c r="K452" s="208"/>
      <c r="L452" s="22"/>
      <c r="M452" s="68">
        <f>SUM(M453:M454)</f>
        <v>56000</v>
      </c>
      <c r="N452" s="212">
        <f>N453+N454</f>
        <v>36000</v>
      </c>
      <c r="O452" s="208"/>
      <c r="P452" s="207">
        <f>P453+P454</f>
        <v>36000</v>
      </c>
      <c r="Q452" s="208"/>
      <c r="R452" s="131"/>
    </row>
    <row r="453" spans="1:18" ht="13.5" customHeight="1" x14ac:dyDescent="0.25">
      <c r="A453" s="33"/>
      <c r="B453" s="193">
        <v>32</v>
      </c>
      <c r="C453" s="194"/>
      <c r="D453" s="174" t="s">
        <v>41</v>
      </c>
      <c r="E453" s="175"/>
      <c r="F453" s="176">
        <v>0</v>
      </c>
      <c r="G453" s="177"/>
      <c r="H453" s="176">
        <v>5500</v>
      </c>
      <c r="I453" s="177"/>
      <c r="J453" s="176">
        <v>6000</v>
      </c>
      <c r="K453" s="177"/>
      <c r="L453" s="45"/>
      <c r="M453" s="66">
        <v>6000</v>
      </c>
      <c r="N453" s="176">
        <v>6000</v>
      </c>
      <c r="O453" s="177"/>
      <c r="P453" s="176">
        <v>6000</v>
      </c>
      <c r="Q453" s="177"/>
      <c r="R453" s="32" t="s">
        <v>369</v>
      </c>
    </row>
    <row r="454" spans="1:18" ht="18" customHeight="1" x14ac:dyDescent="0.25">
      <c r="A454" s="33"/>
      <c r="B454" s="193">
        <v>38</v>
      </c>
      <c r="C454" s="194"/>
      <c r="D454" s="195" t="s">
        <v>45</v>
      </c>
      <c r="E454" s="195"/>
      <c r="F454" s="176">
        <v>31181.47</v>
      </c>
      <c r="G454" s="177"/>
      <c r="H454" s="196">
        <v>50000</v>
      </c>
      <c r="I454" s="196"/>
      <c r="J454" s="176">
        <v>40000</v>
      </c>
      <c r="K454" s="177"/>
      <c r="L454" s="45"/>
      <c r="M454" s="66">
        <v>50000</v>
      </c>
      <c r="N454" s="196">
        <v>30000</v>
      </c>
      <c r="O454" s="196"/>
      <c r="P454" s="176">
        <v>30000</v>
      </c>
      <c r="Q454" s="177"/>
      <c r="R454" s="32" t="s">
        <v>369</v>
      </c>
    </row>
    <row r="455" spans="1:18" ht="31.5" customHeight="1" x14ac:dyDescent="0.25">
      <c r="A455" s="34"/>
      <c r="B455" s="213">
        <v>4</v>
      </c>
      <c r="C455" s="214"/>
      <c r="D455" s="215" t="s">
        <v>46</v>
      </c>
      <c r="E455" s="215"/>
      <c r="F455" s="207">
        <f>F456</f>
        <v>0</v>
      </c>
      <c r="G455" s="208"/>
      <c r="H455" s="212">
        <f t="shared" ref="H455" si="503">H456</f>
        <v>0</v>
      </c>
      <c r="I455" s="212"/>
      <c r="J455" s="207">
        <f t="shared" ref="J455" si="504">J456</f>
        <v>0</v>
      </c>
      <c r="K455" s="208"/>
      <c r="L455" s="22"/>
      <c r="M455" s="68">
        <f>SUM(M456)</f>
        <v>0</v>
      </c>
      <c r="N455" s="212">
        <f t="shared" ref="N455" si="505">N456</f>
        <v>0</v>
      </c>
      <c r="O455" s="212"/>
      <c r="P455" s="207">
        <f t="shared" ref="P455" si="506">P456</f>
        <v>0</v>
      </c>
      <c r="Q455" s="208"/>
      <c r="R455" s="32"/>
    </row>
    <row r="456" spans="1:18" ht="27" customHeight="1" x14ac:dyDescent="0.25">
      <c r="A456" s="33"/>
      <c r="B456" s="193">
        <v>45</v>
      </c>
      <c r="C456" s="194"/>
      <c r="D456" s="195" t="s">
        <v>132</v>
      </c>
      <c r="E456" s="195"/>
      <c r="F456" s="176">
        <v>0</v>
      </c>
      <c r="G456" s="177"/>
      <c r="H456" s="196">
        <v>0</v>
      </c>
      <c r="I456" s="196"/>
      <c r="J456" s="176">
        <v>0</v>
      </c>
      <c r="K456" s="177"/>
      <c r="L456" s="45"/>
      <c r="M456" s="66">
        <v>0</v>
      </c>
      <c r="N456" s="196">
        <v>0</v>
      </c>
      <c r="O456" s="196"/>
      <c r="P456" s="176">
        <v>0</v>
      </c>
      <c r="Q456" s="177"/>
      <c r="R456" s="32" t="s">
        <v>369</v>
      </c>
    </row>
    <row r="457" spans="1:18" ht="42.75" customHeight="1" x14ac:dyDescent="0.25">
      <c r="A457" s="35"/>
      <c r="B457" s="204" t="s">
        <v>210</v>
      </c>
      <c r="C457" s="205"/>
      <c r="D457" s="206" t="s">
        <v>404</v>
      </c>
      <c r="E457" s="206"/>
      <c r="F457" s="198">
        <f>F462</f>
        <v>0</v>
      </c>
      <c r="G457" s="199"/>
      <c r="H457" s="198">
        <f t="shared" ref="H457" si="507">H462</f>
        <v>0</v>
      </c>
      <c r="I457" s="199"/>
      <c r="J457" s="198">
        <f>J460+J462</f>
        <v>600000</v>
      </c>
      <c r="K457" s="199"/>
      <c r="L457" s="127">
        <f>M457-J457</f>
        <v>-583500</v>
      </c>
      <c r="M457" s="72">
        <f>M460+M462</f>
        <v>16500</v>
      </c>
      <c r="N457" s="200">
        <f>N460+N462</f>
        <v>400000</v>
      </c>
      <c r="O457" s="199"/>
      <c r="P457" s="381">
        <f>P460+P462</f>
        <v>400000</v>
      </c>
      <c r="Q457" s="382"/>
      <c r="R457" s="32"/>
    </row>
    <row r="458" spans="1:18" ht="15" customHeight="1" x14ac:dyDescent="0.25">
      <c r="A458" s="124"/>
      <c r="B458" s="172" t="s">
        <v>112</v>
      </c>
      <c r="C458" s="173"/>
      <c r="D458" s="186" t="s">
        <v>25</v>
      </c>
      <c r="E458" s="186"/>
      <c r="F458" s="170">
        <v>0</v>
      </c>
      <c r="G458" s="171"/>
      <c r="H458" s="170">
        <v>0</v>
      </c>
      <c r="I458" s="171"/>
      <c r="J458" s="170">
        <v>0</v>
      </c>
      <c r="K458" s="171"/>
      <c r="L458" s="97">
        <f t="shared" ref="L458:L459" si="508">M458-J458</f>
        <v>16500</v>
      </c>
      <c r="M458" s="98">
        <v>16500</v>
      </c>
      <c r="N458" s="181"/>
      <c r="O458" s="171"/>
      <c r="P458" s="170"/>
      <c r="Q458" s="171"/>
      <c r="R458" s="121"/>
    </row>
    <row r="459" spans="1:18" ht="15" customHeight="1" x14ac:dyDescent="0.25">
      <c r="A459" s="124"/>
      <c r="B459" s="172" t="s">
        <v>147</v>
      </c>
      <c r="C459" s="173"/>
      <c r="D459" s="186" t="s">
        <v>28</v>
      </c>
      <c r="E459" s="186"/>
      <c r="F459" s="170">
        <v>0</v>
      </c>
      <c r="G459" s="171"/>
      <c r="H459" s="170">
        <v>0</v>
      </c>
      <c r="I459" s="171"/>
      <c r="J459" s="170">
        <v>600000</v>
      </c>
      <c r="K459" s="171"/>
      <c r="L459" s="97">
        <f t="shared" si="508"/>
        <v>-600000</v>
      </c>
      <c r="M459" s="98">
        <v>0</v>
      </c>
      <c r="N459" s="181"/>
      <c r="O459" s="171"/>
      <c r="P459" s="170"/>
      <c r="Q459" s="171"/>
      <c r="R459" s="121"/>
    </row>
    <row r="460" spans="1:18" ht="15" customHeight="1" x14ac:dyDescent="0.25">
      <c r="A460" s="34"/>
      <c r="B460" s="213">
        <v>3</v>
      </c>
      <c r="C460" s="214"/>
      <c r="D460" s="215" t="s">
        <v>39</v>
      </c>
      <c r="E460" s="215"/>
      <c r="F460" s="207">
        <f>SUM(F461:G462)</f>
        <v>0</v>
      </c>
      <c r="G460" s="208"/>
      <c r="H460" s="207">
        <f>SUM(H461:I462)</f>
        <v>0</v>
      </c>
      <c r="I460" s="208"/>
      <c r="J460" s="207">
        <f>SUM(J461)</f>
        <v>400000</v>
      </c>
      <c r="K460" s="208"/>
      <c r="L460" s="22"/>
      <c r="M460" s="68">
        <f>SUM(M461)</f>
        <v>16500</v>
      </c>
      <c r="N460" s="212">
        <f>N461</f>
        <v>200000</v>
      </c>
      <c r="O460" s="208"/>
      <c r="P460" s="207">
        <f>P461</f>
        <v>200000</v>
      </c>
      <c r="Q460" s="208"/>
      <c r="R460" s="131"/>
    </row>
    <row r="461" spans="1:18" ht="15" customHeight="1" x14ac:dyDescent="0.25">
      <c r="A461" s="33"/>
      <c r="B461" s="193">
        <v>32</v>
      </c>
      <c r="C461" s="194"/>
      <c r="D461" s="174" t="s">
        <v>41</v>
      </c>
      <c r="E461" s="175"/>
      <c r="F461" s="176">
        <v>0</v>
      </c>
      <c r="G461" s="177"/>
      <c r="H461" s="176">
        <v>0</v>
      </c>
      <c r="I461" s="177"/>
      <c r="J461" s="176">
        <v>400000</v>
      </c>
      <c r="K461" s="177"/>
      <c r="L461" s="45"/>
      <c r="M461" s="66">
        <v>16500</v>
      </c>
      <c r="N461" s="176">
        <v>200000</v>
      </c>
      <c r="O461" s="177"/>
      <c r="P461" s="176">
        <v>200000</v>
      </c>
      <c r="Q461" s="177"/>
      <c r="R461" s="32" t="s">
        <v>369</v>
      </c>
    </row>
    <row r="462" spans="1:18" ht="28.5" customHeight="1" x14ac:dyDescent="0.25">
      <c r="A462" s="34"/>
      <c r="B462" s="213">
        <v>4</v>
      </c>
      <c r="C462" s="214"/>
      <c r="D462" s="215" t="s">
        <v>46</v>
      </c>
      <c r="E462" s="215"/>
      <c r="F462" s="207">
        <f>SUM(F463:G463)</f>
        <v>0</v>
      </c>
      <c r="G462" s="208"/>
      <c r="H462" s="207">
        <f>SUM(H463:I463)</f>
        <v>0</v>
      </c>
      <c r="I462" s="208"/>
      <c r="J462" s="207">
        <f>SUM(J463:K463)</f>
        <v>200000</v>
      </c>
      <c r="K462" s="208"/>
      <c r="L462" s="22"/>
      <c r="M462" s="68">
        <f>SUM(M463:M463)</f>
        <v>0</v>
      </c>
      <c r="N462" s="212">
        <f>SUM(N463:O463)</f>
        <v>200000</v>
      </c>
      <c r="O462" s="208"/>
      <c r="P462" s="444">
        <f>SUM(P463:Q463)</f>
        <v>200000</v>
      </c>
      <c r="Q462" s="445"/>
      <c r="R462" s="32"/>
    </row>
    <row r="463" spans="1:18" ht="30" customHeight="1" x14ac:dyDescent="0.25">
      <c r="A463" s="33"/>
      <c r="B463" s="193">
        <v>42</v>
      </c>
      <c r="C463" s="194"/>
      <c r="D463" s="195" t="s">
        <v>52</v>
      </c>
      <c r="E463" s="195"/>
      <c r="F463" s="176">
        <v>0</v>
      </c>
      <c r="G463" s="177"/>
      <c r="H463" s="196">
        <v>0</v>
      </c>
      <c r="I463" s="196"/>
      <c r="J463" s="176">
        <v>200000</v>
      </c>
      <c r="K463" s="177"/>
      <c r="L463" s="45"/>
      <c r="M463" s="66">
        <v>0</v>
      </c>
      <c r="N463" s="196">
        <v>200000</v>
      </c>
      <c r="O463" s="196"/>
      <c r="P463" s="309">
        <v>200000</v>
      </c>
      <c r="Q463" s="310"/>
      <c r="R463" s="32" t="s">
        <v>369</v>
      </c>
    </row>
    <row r="464" spans="1:18" ht="18.75" customHeight="1" x14ac:dyDescent="0.25">
      <c r="A464" s="37"/>
      <c r="B464" s="187" t="s">
        <v>212</v>
      </c>
      <c r="C464" s="188"/>
      <c r="D464" s="189" t="s">
        <v>213</v>
      </c>
      <c r="E464" s="189"/>
      <c r="F464" s="190">
        <f>F465</f>
        <v>3657.5</v>
      </c>
      <c r="G464" s="191"/>
      <c r="H464" s="190">
        <f t="shared" ref="H464" si="509">H465</f>
        <v>6000</v>
      </c>
      <c r="I464" s="191"/>
      <c r="J464" s="190">
        <f t="shared" ref="J464" si="510">J465</f>
        <v>6000</v>
      </c>
      <c r="K464" s="191"/>
      <c r="L464" s="79">
        <f>L465</f>
        <v>-3000</v>
      </c>
      <c r="M464" s="79">
        <f>M465</f>
        <v>3000</v>
      </c>
      <c r="N464" s="192">
        <f t="shared" ref="N464" si="511">N465</f>
        <v>6000</v>
      </c>
      <c r="O464" s="191"/>
      <c r="P464" s="190">
        <f t="shared" ref="P464" si="512">P465</f>
        <v>6000</v>
      </c>
      <c r="Q464" s="191"/>
      <c r="R464" s="30"/>
    </row>
    <row r="465" spans="1:18" ht="29.25" customHeight="1" x14ac:dyDescent="0.25">
      <c r="A465" s="35"/>
      <c r="B465" s="204" t="s">
        <v>214</v>
      </c>
      <c r="C465" s="205"/>
      <c r="D465" s="206" t="s">
        <v>213</v>
      </c>
      <c r="E465" s="206"/>
      <c r="F465" s="198">
        <f>F467</f>
        <v>3657.5</v>
      </c>
      <c r="G465" s="199"/>
      <c r="H465" s="198">
        <f t="shared" ref="H465" si="513">H467</f>
        <v>6000</v>
      </c>
      <c r="I465" s="199"/>
      <c r="J465" s="198">
        <f t="shared" ref="J465" si="514">J467</f>
        <v>6000</v>
      </c>
      <c r="K465" s="199"/>
      <c r="L465" s="127">
        <f>M465-J465</f>
        <v>-3000</v>
      </c>
      <c r="M465" s="72">
        <f>M467</f>
        <v>3000</v>
      </c>
      <c r="N465" s="200">
        <f t="shared" ref="N465" si="515">N467</f>
        <v>6000</v>
      </c>
      <c r="O465" s="199"/>
      <c r="P465" s="198">
        <f t="shared" ref="P465" si="516">P467</f>
        <v>6000</v>
      </c>
      <c r="Q465" s="199"/>
      <c r="R465" s="32"/>
    </row>
    <row r="466" spans="1:18" x14ac:dyDescent="0.25">
      <c r="A466" s="124"/>
      <c r="B466" s="172" t="s">
        <v>112</v>
      </c>
      <c r="C466" s="173"/>
      <c r="D466" s="186" t="s">
        <v>25</v>
      </c>
      <c r="E466" s="186"/>
      <c r="F466" s="170">
        <v>3657.5</v>
      </c>
      <c r="G466" s="171"/>
      <c r="H466" s="170">
        <v>6000</v>
      </c>
      <c r="I466" s="171"/>
      <c r="J466" s="170">
        <v>6000</v>
      </c>
      <c r="K466" s="171"/>
      <c r="L466" s="97">
        <f>M466-J466</f>
        <v>-3000</v>
      </c>
      <c r="M466" s="98">
        <v>3000</v>
      </c>
      <c r="N466" s="181"/>
      <c r="O466" s="171"/>
      <c r="P466" s="170"/>
      <c r="Q466" s="171"/>
      <c r="R466" s="121"/>
    </row>
    <row r="467" spans="1:18" x14ac:dyDescent="0.25">
      <c r="A467" s="34"/>
      <c r="B467" s="213">
        <v>3</v>
      </c>
      <c r="C467" s="214"/>
      <c r="D467" s="215" t="s">
        <v>39</v>
      </c>
      <c r="E467" s="215"/>
      <c r="F467" s="207">
        <f>SUM(F468:G469)</f>
        <v>3657.5</v>
      </c>
      <c r="G467" s="208"/>
      <c r="H467" s="207">
        <f t="shared" ref="H467" si="517">SUM(H468:I469)</f>
        <v>6000</v>
      </c>
      <c r="I467" s="208"/>
      <c r="J467" s="207">
        <f>J468+J469</f>
        <v>6000</v>
      </c>
      <c r="K467" s="208"/>
      <c r="L467" s="22"/>
      <c r="M467" s="68">
        <f>SUM(M468:M469)</f>
        <v>3000</v>
      </c>
      <c r="N467" s="212">
        <f t="shared" ref="N467" si="518">SUM(N468:O469)</f>
        <v>6000</v>
      </c>
      <c r="O467" s="208"/>
      <c r="P467" s="207">
        <f t="shared" ref="P467" si="519">SUM(P468:Q469)</f>
        <v>6000</v>
      </c>
      <c r="Q467" s="208"/>
      <c r="R467" s="32"/>
    </row>
    <row r="468" spans="1:18" ht="15.75" customHeight="1" x14ac:dyDescent="0.25">
      <c r="A468" s="33"/>
      <c r="B468" s="193">
        <v>32</v>
      </c>
      <c r="C468" s="194"/>
      <c r="D468" s="195" t="s">
        <v>41</v>
      </c>
      <c r="E468" s="195"/>
      <c r="F468" s="176">
        <v>2993.89</v>
      </c>
      <c r="G468" s="177"/>
      <c r="H468" s="196">
        <v>3300</v>
      </c>
      <c r="I468" s="196"/>
      <c r="J468" s="176">
        <v>3000</v>
      </c>
      <c r="K468" s="177"/>
      <c r="L468" s="45"/>
      <c r="M468" s="66">
        <v>0</v>
      </c>
      <c r="N468" s="196">
        <v>3300</v>
      </c>
      <c r="O468" s="196"/>
      <c r="P468" s="176">
        <v>3300</v>
      </c>
      <c r="Q468" s="177"/>
      <c r="R468" s="32" t="s">
        <v>395</v>
      </c>
    </row>
    <row r="469" spans="1:18" x14ac:dyDescent="0.25">
      <c r="A469" s="33"/>
      <c r="B469" s="193">
        <v>38</v>
      </c>
      <c r="C469" s="194"/>
      <c r="D469" s="195" t="s">
        <v>45</v>
      </c>
      <c r="E469" s="195"/>
      <c r="F469" s="176">
        <v>663.61</v>
      </c>
      <c r="G469" s="177"/>
      <c r="H469" s="196">
        <v>2700</v>
      </c>
      <c r="I469" s="196"/>
      <c r="J469" s="176">
        <v>3000</v>
      </c>
      <c r="K469" s="177"/>
      <c r="L469" s="45"/>
      <c r="M469" s="66">
        <v>3000</v>
      </c>
      <c r="N469" s="196">
        <v>2700</v>
      </c>
      <c r="O469" s="196"/>
      <c r="P469" s="176">
        <v>2700</v>
      </c>
      <c r="Q469" s="177"/>
      <c r="R469" s="32" t="s">
        <v>370</v>
      </c>
    </row>
    <row r="470" spans="1:18" ht="30" customHeight="1" x14ac:dyDescent="0.25">
      <c r="A470" s="38"/>
      <c r="B470" s="229" t="s">
        <v>215</v>
      </c>
      <c r="C470" s="230"/>
      <c r="D470" s="231" t="s">
        <v>216</v>
      </c>
      <c r="E470" s="231"/>
      <c r="F470" s="216">
        <f>F471+F484+F494</f>
        <v>172025.46000000002</v>
      </c>
      <c r="G470" s="217"/>
      <c r="H470" s="216">
        <f>H471+H484+H494</f>
        <v>185000</v>
      </c>
      <c r="I470" s="217"/>
      <c r="J470" s="216">
        <f>J471+J484+J494</f>
        <v>204000</v>
      </c>
      <c r="K470" s="217"/>
      <c r="L470" s="80">
        <f>L471+L484+L494</f>
        <v>-30200</v>
      </c>
      <c r="M470" s="80">
        <f>M471+M484+M494</f>
        <v>173800</v>
      </c>
      <c r="N470" s="218">
        <f>N471+N484+N494</f>
        <v>204100</v>
      </c>
      <c r="O470" s="217"/>
      <c r="P470" s="216">
        <f>P471+P484+P494</f>
        <v>204100</v>
      </c>
      <c r="Q470" s="217"/>
      <c r="R470" s="28"/>
    </row>
    <row r="471" spans="1:18" ht="30" customHeight="1" x14ac:dyDescent="0.25">
      <c r="A471" s="37"/>
      <c r="B471" s="187" t="s">
        <v>217</v>
      </c>
      <c r="C471" s="188"/>
      <c r="D471" s="189" t="s">
        <v>218</v>
      </c>
      <c r="E471" s="189"/>
      <c r="F471" s="190">
        <f>F472+F476+F480</f>
        <v>20909.46</v>
      </c>
      <c r="G471" s="191"/>
      <c r="H471" s="190">
        <f t="shared" ref="H471" si="520">H472+H476+H480</f>
        <v>26000</v>
      </c>
      <c r="I471" s="191"/>
      <c r="J471" s="190">
        <f>J472+J476+J480</f>
        <v>28600</v>
      </c>
      <c r="K471" s="191"/>
      <c r="L471" s="79">
        <f>L472+L476+L480</f>
        <v>200</v>
      </c>
      <c r="M471" s="79">
        <f>M472+M476+M480</f>
        <v>28800</v>
      </c>
      <c r="N471" s="192">
        <f t="shared" ref="N471" si="521">N472+N476+N480</f>
        <v>28600</v>
      </c>
      <c r="O471" s="191"/>
      <c r="P471" s="190">
        <f t="shared" ref="P471" si="522">P472+P476+P480</f>
        <v>28600</v>
      </c>
      <c r="Q471" s="191"/>
      <c r="R471" s="30"/>
    </row>
    <row r="472" spans="1:18" ht="28.5" customHeight="1" x14ac:dyDescent="0.25">
      <c r="A472" s="35"/>
      <c r="B472" s="204" t="s">
        <v>219</v>
      </c>
      <c r="C472" s="205"/>
      <c r="D472" s="206" t="s">
        <v>220</v>
      </c>
      <c r="E472" s="206"/>
      <c r="F472" s="198">
        <f>F474</f>
        <v>15210.03</v>
      </c>
      <c r="G472" s="199"/>
      <c r="H472" s="198">
        <f t="shared" ref="H472" si="523">H474</f>
        <v>19000</v>
      </c>
      <c r="I472" s="199"/>
      <c r="J472" s="198">
        <f>J474</f>
        <v>19000</v>
      </c>
      <c r="K472" s="199"/>
      <c r="L472" s="127">
        <f>M472-J472</f>
        <v>0</v>
      </c>
      <c r="M472" s="72">
        <f>M474</f>
        <v>19000</v>
      </c>
      <c r="N472" s="200">
        <f t="shared" ref="N472" si="524">N474</f>
        <v>19000</v>
      </c>
      <c r="O472" s="199"/>
      <c r="P472" s="198">
        <f t="shared" ref="P472" si="525">P474</f>
        <v>19000</v>
      </c>
      <c r="Q472" s="199"/>
      <c r="R472" s="32"/>
    </row>
    <row r="473" spans="1:18" x14ac:dyDescent="0.25">
      <c r="A473" s="124"/>
      <c r="B473" s="172" t="s">
        <v>112</v>
      </c>
      <c r="C473" s="173"/>
      <c r="D473" s="186" t="s">
        <v>25</v>
      </c>
      <c r="E473" s="186"/>
      <c r="F473" s="170">
        <v>15210.03</v>
      </c>
      <c r="G473" s="171"/>
      <c r="H473" s="170">
        <v>19000</v>
      </c>
      <c r="I473" s="171"/>
      <c r="J473" s="170">
        <v>19000</v>
      </c>
      <c r="K473" s="171"/>
      <c r="L473" s="97">
        <f>M473-J473</f>
        <v>0</v>
      </c>
      <c r="M473" s="98">
        <v>19000</v>
      </c>
      <c r="N473" s="181"/>
      <c r="O473" s="171"/>
      <c r="P473" s="170"/>
      <c r="Q473" s="171"/>
      <c r="R473" s="121"/>
    </row>
    <row r="474" spans="1:18" x14ac:dyDescent="0.25">
      <c r="A474" s="34"/>
      <c r="B474" s="213">
        <v>3</v>
      </c>
      <c r="C474" s="214"/>
      <c r="D474" s="215" t="s">
        <v>39</v>
      </c>
      <c r="E474" s="215"/>
      <c r="F474" s="207">
        <f>F475</f>
        <v>15210.03</v>
      </c>
      <c r="G474" s="208"/>
      <c r="H474" s="207">
        <f t="shared" ref="H474" si="526">H475</f>
        <v>19000</v>
      </c>
      <c r="I474" s="208"/>
      <c r="J474" s="207">
        <f t="shared" ref="J474" si="527">J475</f>
        <v>19000</v>
      </c>
      <c r="K474" s="208"/>
      <c r="L474" s="22"/>
      <c r="M474" s="68">
        <f>SUM(M475)</f>
        <v>19000</v>
      </c>
      <c r="N474" s="212">
        <f t="shared" ref="N474" si="528">N475</f>
        <v>19000</v>
      </c>
      <c r="O474" s="208"/>
      <c r="P474" s="207">
        <f t="shared" ref="P474" si="529">P475</f>
        <v>19000</v>
      </c>
      <c r="Q474" s="208"/>
      <c r="R474" s="32"/>
    </row>
    <row r="475" spans="1:18" ht="25.5" customHeight="1" x14ac:dyDescent="0.25">
      <c r="A475" s="33"/>
      <c r="B475" s="193">
        <v>37</v>
      </c>
      <c r="C475" s="194"/>
      <c r="D475" s="195" t="s">
        <v>221</v>
      </c>
      <c r="E475" s="195"/>
      <c r="F475" s="176">
        <v>15210.03</v>
      </c>
      <c r="G475" s="177"/>
      <c r="H475" s="196">
        <v>19000</v>
      </c>
      <c r="I475" s="196"/>
      <c r="J475" s="176">
        <v>19000</v>
      </c>
      <c r="K475" s="177"/>
      <c r="L475" s="45"/>
      <c r="M475" s="66">
        <v>19000</v>
      </c>
      <c r="N475" s="196">
        <v>19000</v>
      </c>
      <c r="O475" s="196"/>
      <c r="P475" s="176">
        <v>19000</v>
      </c>
      <c r="Q475" s="177"/>
      <c r="R475" s="32" t="s">
        <v>371</v>
      </c>
    </row>
    <row r="476" spans="1:18" ht="27.75" customHeight="1" x14ac:dyDescent="0.25">
      <c r="A476" s="35"/>
      <c r="B476" s="204" t="s">
        <v>222</v>
      </c>
      <c r="C476" s="205"/>
      <c r="D476" s="206" t="s">
        <v>223</v>
      </c>
      <c r="E476" s="206"/>
      <c r="F476" s="198">
        <f>F478</f>
        <v>5699.43</v>
      </c>
      <c r="G476" s="199"/>
      <c r="H476" s="198">
        <f t="shared" ref="H476" si="530">H478</f>
        <v>7000</v>
      </c>
      <c r="I476" s="199"/>
      <c r="J476" s="198">
        <f t="shared" ref="J476" si="531">J478</f>
        <v>7000</v>
      </c>
      <c r="K476" s="199"/>
      <c r="L476" s="127">
        <f>M476-J476</f>
        <v>1000</v>
      </c>
      <c r="M476" s="72">
        <f>M478</f>
        <v>8000</v>
      </c>
      <c r="N476" s="200">
        <f t="shared" ref="N476" si="532">N478</f>
        <v>7000</v>
      </c>
      <c r="O476" s="199"/>
      <c r="P476" s="198">
        <f t="shared" ref="P476" si="533">P478</f>
        <v>7000</v>
      </c>
      <c r="Q476" s="199"/>
      <c r="R476" s="32"/>
    </row>
    <row r="477" spans="1:18" ht="20.25" customHeight="1" x14ac:dyDescent="0.25">
      <c r="A477" s="124"/>
      <c r="B477" s="172" t="s">
        <v>112</v>
      </c>
      <c r="C477" s="173"/>
      <c r="D477" s="186" t="s">
        <v>25</v>
      </c>
      <c r="E477" s="186"/>
      <c r="F477" s="170">
        <v>5699.43</v>
      </c>
      <c r="G477" s="171"/>
      <c r="H477" s="170">
        <v>7000</v>
      </c>
      <c r="I477" s="171"/>
      <c r="J477" s="170">
        <v>7000</v>
      </c>
      <c r="K477" s="171"/>
      <c r="L477" s="97">
        <f>M477-J477</f>
        <v>1000</v>
      </c>
      <c r="M477" s="98">
        <v>8000</v>
      </c>
      <c r="N477" s="181"/>
      <c r="O477" s="171"/>
      <c r="P477" s="170"/>
      <c r="Q477" s="171"/>
      <c r="R477" s="121"/>
    </row>
    <row r="478" spans="1:18" x14ac:dyDescent="0.25">
      <c r="A478" s="34"/>
      <c r="B478" s="213">
        <v>3</v>
      </c>
      <c r="C478" s="214"/>
      <c r="D478" s="215" t="s">
        <v>39</v>
      </c>
      <c r="E478" s="215"/>
      <c r="F478" s="207">
        <f>F479</f>
        <v>5699.43</v>
      </c>
      <c r="G478" s="208"/>
      <c r="H478" s="207">
        <f t="shared" ref="H478" si="534">H479</f>
        <v>7000</v>
      </c>
      <c r="I478" s="208"/>
      <c r="J478" s="207">
        <f t="shared" ref="J478" si="535">J479</f>
        <v>7000</v>
      </c>
      <c r="K478" s="208"/>
      <c r="L478" s="22"/>
      <c r="M478" s="68">
        <f>SUM(M479)</f>
        <v>8000</v>
      </c>
      <c r="N478" s="212">
        <f t="shared" ref="N478" si="536">N479</f>
        <v>7000</v>
      </c>
      <c r="O478" s="208"/>
      <c r="P478" s="207">
        <f t="shared" ref="P478" si="537">P479</f>
        <v>7000</v>
      </c>
      <c r="Q478" s="208"/>
      <c r="R478" s="32"/>
    </row>
    <row r="479" spans="1:18" ht="28.5" customHeight="1" x14ac:dyDescent="0.25">
      <c r="A479" s="33"/>
      <c r="B479" s="193">
        <v>37</v>
      </c>
      <c r="C479" s="194"/>
      <c r="D479" s="195" t="s">
        <v>221</v>
      </c>
      <c r="E479" s="195"/>
      <c r="F479" s="176">
        <v>5699.43</v>
      </c>
      <c r="G479" s="177"/>
      <c r="H479" s="196">
        <v>7000</v>
      </c>
      <c r="I479" s="196"/>
      <c r="J479" s="176">
        <v>7000</v>
      </c>
      <c r="K479" s="177"/>
      <c r="L479" s="45"/>
      <c r="M479" s="66">
        <v>8000</v>
      </c>
      <c r="N479" s="196">
        <v>7000</v>
      </c>
      <c r="O479" s="196"/>
      <c r="P479" s="176">
        <v>7000</v>
      </c>
      <c r="Q479" s="177"/>
      <c r="R479" s="32" t="s">
        <v>372</v>
      </c>
    </row>
    <row r="480" spans="1:18" ht="27" customHeight="1" x14ac:dyDescent="0.25">
      <c r="A480" s="35"/>
      <c r="B480" s="204" t="s">
        <v>224</v>
      </c>
      <c r="C480" s="205"/>
      <c r="D480" s="206" t="s">
        <v>225</v>
      </c>
      <c r="E480" s="206"/>
      <c r="F480" s="198">
        <f>F482</f>
        <v>0</v>
      </c>
      <c r="G480" s="199"/>
      <c r="H480" s="198">
        <f t="shared" ref="H480" si="538">H482</f>
        <v>0</v>
      </c>
      <c r="I480" s="199"/>
      <c r="J480" s="198">
        <f t="shared" ref="J480" si="539">J482</f>
        <v>2600</v>
      </c>
      <c r="K480" s="199"/>
      <c r="L480" s="127">
        <f>M480-J480</f>
        <v>-800</v>
      </c>
      <c r="M480" s="72">
        <f>M482</f>
        <v>1800</v>
      </c>
      <c r="N480" s="200">
        <f t="shared" ref="N480" si="540">N482</f>
        <v>2600</v>
      </c>
      <c r="O480" s="199"/>
      <c r="P480" s="198">
        <f t="shared" ref="P480" si="541">P482</f>
        <v>2600</v>
      </c>
      <c r="Q480" s="199"/>
      <c r="R480" s="32"/>
    </row>
    <row r="481" spans="1:18" ht="16.5" customHeight="1" x14ac:dyDescent="0.25">
      <c r="A481" s="124"/>
      <c r="B481" s="172" t="s">
        <v>112</v>
      </c>
      <c r="C481" s="173"/>
      <c r="D481" s="186" t="s">
        <v>25</v>
      </c>
      <c r="E481" s="186"/>
      <c r="F481" s="170">
        <v>0</v>
      </c>
      <c r="G481" s="171"/>
      <c r="H481" s="170">
        <v>0</v>
      </c>
      <c r="I481" s="171"/>
      <c r="J481" s="170">
        <v>2600</v>
      </c>
      <c r="K481" s="171"/>
      <c r="L481" s="97">
        <f>M481-J481</f>
        <v>-800</v>
      </c>
      <c r="M481" s="98">
        <v>1800</v>
      </c>
      <c r="N481" s="181"/>
      <c r="O481" s="171"/>
      <c r="P481" s="170"/>
      <c r="Q481" s="171"/>
      <c r="R481" s="121"/>
    </row>
    <row r="482" spans="1:18" ht="17.25" customHeight="1" x14ac:dyDescent="0.25">
      <c r="A482" s="34"/>
      <c r="B482" s="213">
        <v>3</v>
      </c>
      <c r="C482" s="214"/>
      <c r="D482" s="215" t="s">
        <v>39</v>
      </c>
      <c r="E482" s="215"/>
      <c r="F482" s="207">
        <f>F483</f>
        <v>0</v>
      </c>
      <c r="G482" s="208"/>
      <c r="H482" s="207">
        <f t="shared" ref="H482" si="542">H483</f>
        <v>0</v>
      </c>
      <c r="I482" s="208"/>
      <c r="J482" s="207">
        <f t="shared" ref="J482" si="543">J483</f>
        <v>2600</v>
      </c>
      <c r="K482" s="208"/>
      <c r="L482" s="22"/>
      <c r="M482" s="68">
        <f>SUM(M483)</f>
        <v>1800</v>
      </c>
      <c r="N482" s="212">
        <f t="shared" ref="N482" si="544">N483</f>
        <v>2600</v>
      </c>
      <c r="O482" s="208"/>
      <c r="P482" s="207">
        <f t="shared" ref="P482" si="545">P483</f>
        <v>2600</v>
      </c>
      <c r="Q482" s="208"/>
      <c r="R482" s="32"/>
    </row>
    <row r="483" spans="1:18" x14ac:dyDescent="0.25">
      <c r="A483" s="33"/>
      <c r="B483" s="193">
        <v>38</v>
      </c>
      <c r="C483" s="194"/>
      <c r="D483" s="195" t="s">
        <v>45</v>
      </c>
      <c r="E483" s="195"/>
      <c r="F483" s="176">
        <v>0</v>
      </c>
      <c r="G483" s="177"/>
      <c r="H483" s="196">
        <v>0</v>
      </c>
      <c r="I483" s="196"/>
      <c r="J483" s="176">
        <v>2600</v>
      </c>
      <c r="K483" s="177"/>
      <c r="L483" s="45"/>
      <c r="M483" s="66">
        <v>1800</v>
      </c>
      <c r="N483" s="196">
        <v>2600</v>
      </c>
      <c r="O483" s="196"/>
      <c r="P483" s="176">
        <v>2600</v>
      </c>
      <c r="Q483" s="177"/>
      <c r="R483" s="32" t="s">
        <v>372</v>
      </c>
    </row>
    <row r="484" spans="1:18" ht="27.75" customHeight="1" x14ac:dyDescent="0.25">
      <c r="A484" s="37"/>
      <c r="B484" s="187" t="s">
        <v>226</v>
      </c>
      <c r="C484" s="188"/>
      <c r="D484" s="189" t="s">
        <v>227</v>
      </c>
      <c r="E484" s="189"/>
      <c r="F484" s="190">
        <f>F485+F489</f>
        <v>18308.37</v>
      </c>
      <c r="G484" s="191"/>
      <c r="H484" s="190">
        <f t="shared" ref="H484" si="546">H485+H489</f>
        <v>19000</v>
      </c>
      <c r="I484" s="191"/>
      <c r="J484" s="190">
        <f t="shared" ref="J484" si="547">J485+J489</f>
        <v>26000</v>
      </c>
      <c r="K484" s="191"/>
      <c r="L484" s="79">
        <f>L485+L489</f>
        <v>-7500</v>
      </c>
      <c r="M484" s="79">
        <f>M485+M489</f>
        <v>18500</v>
      </c>
      <c r="N484" s="190">
        <f t="shared" ref="N484" si="548">N485+N489</f>
        <v>26000</v>
      </c>
      <c r="O484" s="191"/>
      <c r="P484" s="190">
        <f t="shared" ref="P484" si="549">P485+P489</f>
        <v>26000</v>
      </c>
      <c r="Q484" s="191"/>
      <c r="R484" s="30"/>
    </row>
    <row r="485" spans="1:18" ht="27.75" customHeight="1" x14ac:dyDescent="0.25">
      <c r="A485" s="35"/>
      <c r="B485" s="204" t="s">
        <v>228</v>
      </c>
      <c r="C485" s="205"/>
      <c r="D485" s="206" t="s">
        <v>229</v>
      </c>
      <c r="E485" s="206"/>
      <c r="F485" s="198">
        <f>F487</f>
        <v>15926.74</v>
      </c>
      <c r="G485" s="199"/>
      <c r="H485" s="198">
        <f t="shared" ref="H485" si="550">H487</f>
        <v>16000</v>
      </c>
      <c r="I485" s="199"/>
      <c r="J485" s="198">
        <f t="shared" ref="J485" si="551">J487</f>
        <v>16000</v>
      </c>
      <c r="K485" s="199"/>
      <c r="L485" s="127">
        <f>M485-J485</f>
        <v>0</v>
      </c>
      <c r="M485" s="72">
        <f>M487</f>
        <v>16000</v>
      </c>
      <c r="N485" s="200">
        <f t="shared" ref="N485" si="552">N487</f>
        <v>16000</v>
      </c>
      <c r="O485" s="199"/>
      <c r="P485" s="198">
        <f t="shared" ref="P485" si="553">P487</f>
        <v>16000</v>
      </c>
      <c r="Q485" s="199"/>
      <c r="R485" s="32"/>
    </row>
    <row r="486" spans="1:18" ht="18" customHeight="1" x14ac:dyDescent="0.25">
      <c r="A486" s="124"/>
      <c r="B486" s="172" t="s">
        <v>112</v>
      </c>
      <c r="C486" s="173"/>
      <c r="D486" s="186" t="s">
        <v>25</v>
      </c>
      <c r="E486" s="186"/>
      <c r="F486" s="170">
        <v>15926.74</v>
      </c>
      <c r="G486" s="171"/>
      <c r="H486" s="170">
        <v>16000</v>
      </c>
      <c r="I486" s="171"/>
      <c r="J486" s="170">
        <v>16000</v>
      </c>
      <c r="K486" s="171"/>
      <c r="L486" s="97">
        <f>M486-J486</f>
        <v>0</v>
      </c>
      <c r="M486" s="98">
        <v>16000</v>
      </c>
      <c r="N486" s="181"/>
      <c r="O486" s="171"/>
      <c r="P486" s="170"/>
      <c r="Q486" s="171"/>
      <c r="R486" s="121"/>
    </row>
    <row r="487" spans="1:18" x14ac:dyDescent="0.25">
      <c r="A487" s="34"/>
      <c r="B487" s="213">
        <v>3</v>
      </c>
      <c r="C487" s="214"/>
      <c r="D487" s="215" t="s">
        <v>39</v>
      </c>
      <c r="E487" s="215"/>
      <c r="F487" s="207">
        <f>F488</f>
        <v>15926.74</v>
      </c>
      <c r="G487" s="208"/>
      <c r="H487" s="207">
        <f t="shared" ref="H487" si="554">H488</f>
        <v>16000</v>
      </c>
      <c r="I487" s="208"/>
      <c r="J487" s="207">
        <f t="shared" ref="J487" si="555">J488</f>
        <v>16000</v>
      </c>
      <c r="K487" s="208"/>
      <c r="L487" s="22"/>
      <c r="M487" s="68">
        <f>SUM(M488)</f>
        <v>16000</v>
      </c>
      <c r="N487" s="212">
        <f t="shared" ref="N487" si="556">N488</f>
        <v>16000</v>
      </c>
      <c r="O487" s="208"/>
      <c r="P487" s="207">
        <f t="shared" ref="P487" si="557">P488</f>
        <v>16000</v>
      </c>
      <c r="Q487" s="208"/>
      <c r="R487" s="32"/>
    </row>
    <row r="488" spans="1:18" x14ac:dyDescent="0.25">
      <c r="A488" s="33"/>
      <c r="B488" s="193">
        <v>38</v>
      </c>
      <c r="C488" s="194"/>
      <c r="D488" s="195" t="s">
        <v>45</v>
      </c>
      <c r="E488" s="195"/>
      <c r="F488" s="176">
        <v>15926.74</v>
      </c>
      <c r="G488" s="177"/>
      <c r="H488" s="196">
        <v>16000</v>
      </c>
      <c r="I488" s="196"/>
      <c r="J488" s="176">
        <v>16000</v>
      </c>
      <c r="K488" s="177"/>
      <c r="L488" s="45"/>
      <c r="M488" s="66">
        <v>16000</v>
      </c>
      <c r="N488" s="196">
        <v>16000</v>
      </c>
      <c r="O488" s="196"/>
      <c r="P488" s="176">
        <v>16000</v>
      </c>
      <c r="Q488" s="177"/>
      <c r="R488" s="32" t="s">
        <v>373</v>
      </c>
    </row>
    <row r="489" spans="1:18" ht="27" customHeight="1" x14ac:dyDescent="0.25">
      <c r="A489" s="33"/>
      <c r="B489" s="204" t="s">
        <v>389</v>
      </c>
      <c r="C489" s="205"/>
      <c r="D489" s="204" t="s">
        <v>390</v>
      </c>
      <c r="E489" s="205"/>
      <c r="F489" s="198">
        <f>F491</f>
        <v>2381.63</v>
      </c>
      <c r="G489" s="199"/>
      <c r="H489" s="198">
        <f t="shared" ref="H489" si="558">H491</f>
        <v>3000</v>
      </c>
      <c r="I489" s="199"/>
      <c r="J489" s="198">
        <f t="shared" ref="J489" si="559">J491</f>
        <v>10000</v>
      </c>
      <c r="K489" s="199"/>
      <c r="L489" s="127">
        <f>M489-J489</f>
        <v>-7500</v>
      </c>
      <c r="M489" s="72">
        <f>M491</f>
        <v>2500</v>
      </c>
      <c r="N489" s="198">
        <f t="shared" ref="N489" si="560">N491</f>
        <v>10000</v>
      </c>
      <c r="O489" s="199"/>
      <c r="P489" s="198">
        <f t="shared" ref="P489" si="561">P491</f>
        <v>10000</v>
      </c>
      <c r="Q489" s="199"/>
      <c r="R489" s="132"/>
    </row>
    <row r="490" spans="1:18" ht="16.5" customHeight="1" x14ac:dyDescent="0.25">
      <c r="A490" s="124"/>
      <c r="B490" s="172" t="s">
        <v>112</v>
      </c>
      <c r="C490" s="173"/>
      <c r="D490" s="186" t="s">
        <v>25</v>
      </c>
      <c r="E490" s="186"/>
      <c r="F490" s="202">
        <v>2381.63</v>
      </c>
      <c r="G490" s="203"/>
      <c r="H490" s="202">
        <v>3000</v>
      </c>
      <c r="I490" s="203"/>
      <c r="J490" s="202">
        <v>10000</v>
      </c>
      <c r="K490" s="203"/>
      <c r="L490" s="97">
        <f>M490-J490</f>
        <v>-7500</v>
      </c>
      <c r="M490" s="126">
        <v>2500</v>
      </c>
      <c r="N490" s="472"/>
      <c r="O490" s="473"/>
      <c r="P490" s="472"/>
      <c r="Q490" s="473"/>
      <c r="R490" s="135"/>
    </row>
    <row r="491" spans="1:18" ht="15" customHeight="1" x14ac:dyDescent="0.25">
      <c r="A491" s="134"/>
      <c r="B491" s="213">
        <v>3</v>
      </c>
      <c r="C491" s="214"/>
      <c r="D491" s="215" t="s">
        <v>39</v>
      </c>
      <c r="E491" s="215"/>
      <c r="F491" s="176">
        <f>SUM(F492:G493)</f>
        <v>2381.63</v>
      </c>
      <c r="G491" s="177"/>
      <c r="H491" s="176">
        <f t="shared" ref="H491" si="562">SUM(H492:I493)</f>
        <v>3000</v>
      </c>
      <c r="I491" s="177"/>
      <c r="J491" s="176">
        <f t="shared" ref="J491" si="563">SUM(J492:K493)</f>
        <v>10000</v>
      </c>
      <c r="K491" s="177"/>
      <c r="L491" s="45"/>
      <c r="M491" s="66">
        <f>SUM(M492:M493)</f>
        <v>2500</v>
      </c>
      <c r="N491" s="176">
        <f t="shared" ref="N491" si="564">SUM(N492:O493)</f>
        <v>10000</v>
      </c>
      <c r="O491" s="177"/>
      <c r="P491" s="176">
        <f t="shared" ref="P491" si="565">SUM(P492:Q493)</f>
        <v>10000</v>
      </c>
      <c r="Q491" s="177"/>
      <c r="R491" s="32"/>
    </row>
    <row r="492" spans="1:18" x14ac:dyDescent="0.25">
      <c r="A492" s="33"/>
      <c r="B492" s="193">
        <v>32</v>
      </c>
      <c r="C492" s="194"/>
      <c r="D492" s="195" t="s">
        <v>41</v>
      </c>
      <c r="E492" s="195"/>
      <c r="F492" s="176">
        <v>2381.63</v>
      </c>
      <c r="G492" s="177"/>
      <c r="H492" s="176">
        <v>2000</v>
      </c>
      <c r="I492" s="177"/>
      <c r="J492" s="176">
        <v>5000</v>
      </c>
      <c r="K492" s="177"/>
      <c r="L492" s="45"/>
      <c r="M492" s="66">
        <v>1500</v>
      </c>
      <c r="N492" s="176">
        <v>5000</v>
      </c>
      <c r="O492" s="177"/>
      <c r="P492" s="176">
        <v>5000</v>
      </c>
      <c r="Q492" s="177"/>
      <c r="R492" s="32" t="s">
        <v>373</v>
      </c>
    </row>
    <row r="493" spans="1:18" ht="15" customHeight="1" x14ac:dyDescent="0.25">
      <c r="A493" s="33"/>
      <c r="B493" s="193">
        <v>38</v>
      </c>
      <c r="C493" s="194"/>
      <c r="D493" s="195" t="s">
        <v>45</v>
      </c>
      <c r="E493" s="195"/>
      <c r="F493" s="176">
        <v>0</v>
      </c>
      <c r="G493" s="177"/>
      <c r="H493" s="176">
        <v>1000</v>
      </c>
      <c r="I493" s="177"/>
      <c r="J493" s="176">
        <v>5000</v>
      </c>
      <c r="K493" s="177"/>
      <c r="L493" s="45"/>
      <c r="M493" s="66">
        <v>1000</v>
      </c>
      <c r="N493" s="176">
        <v>5000</v>
      </c>
      <c r="O493" s="177"/>
      <c r="P493" s="176">
        <v>5000</v>
      </c>
      <c r="Q493" s="177"/>
      <c r="R493" s="32" t="s">
        <v>373</v>
      </c>
    </row>
    <row r="494" spans="1:18" ht="15.75" customHeight="1" x14ac:dyDescent="0.25">
      <c r="A494" s="37"/>
      <c r="B494" s="187" t="s">
        <v>230</v>
      </c>
      <c r="C494" s="188"/>
      <c r="D494" s="189" t="s">
        <v>231</v>
      </c>
      <c r="E494" s="189"/>
      <c r="F494" s="190">
        <f>F495+F499+F504+F508</f>
        <v>132807.63</v>
      </c>
      <c r="G494" s="191"/>
      <c r="H494" s="190">
        <f t="shared" ref="H494" si="566">H495+H499+H504+H508</f>
        <v>140000</v>
      </c>
      <c r="I494" s="191"/>
      <c r="J494" s="190">
        <f>J495+J499+J504+J508</f>
        <v>149400</v>
      </c>
      <c r="K494" s="191"/>
      <c r="L494" s="79">
        <f>L495+L499+L504+L508</f>
        <v>-22900</v>
      </c>
      <c r="M494" s="79">
        <f>M495+M499+M504+M508</f>
        <v>126500</v>
      </c>
      <c r="N494" s="192">
        <f t="shared" ref="N494" si="567">N495+N499+N504+N508</f>
        <v>149500</v>
      </c>
      <c r="O494" s="191"/>
      <c r="P494" s="190">
        <f t="shared" ref="P494" si="568">P495+P499+P504+P508</f>
        <v>149500</v>
      </c>
      <c r="Q494" s="191"/>
      <c r="R494" s="30"/>
    </row>
    <row r="495" spans="1:18" ht="30.75" customHeight="1" x14ac:dyDescent="0.25">
      <c r="A495" s="35"/>
      <c r="B495" s="204" t="s">
        <v>232</v>
      </c>
      <c r="C495" s="205"/>
      <c r="D495" s="206" t="s">
        <v>233</v>
      </c>
      <c r="E495" s="206"/>
      <c r="F495" s="198">
        <f>F497</f>
        <v>402.08</v>
      </c>
      <c r="G495" s="199"/>
      <c r="H495" s="198">
        <f t="shared" ref="H495" si="569">H497</f>
        <v>1400</v>
      </c>
      <c r="I495" s="199"/>
      <c r="J495" s="198">
        <f t="shared" ref="J495" si="570">J497</f>
        <v>1400</v>
      </c>
      <c r="K495" s="199"/>
      <c r="L495" s="127">
        <f>M495-J495</f>
        <v>-900</v>
      </c>
      <c r="M495" s="72">
        <f>M497</f>
        <v>500</v>
      </c>
      <c r="N495" s="200">
        <f t="shared" ref="N495" si="571">N497</f>
        <v>1500</v>
      </c>
      <c r="O495" s="199"/>
      <c r="P495" s="198">
        <f t="shared" ref="P495" si="572">P497</f>
        <v>1500</v>
      </c>
      <c r="Q495" s="199"/>
      <c r="R495" s="32"/>
    </row>
    <row r="496" spans="1:18" ht="18" customHeight="1" x14ac:dyDescent="0.25">
      <c r="A496" s="124"/>
      <c r="B496" s="172" t="s">
        <v>112</v>
      </c>
      <c r="C496" s="173"/>
      <c r="D496" s="186" t="s">
        <v>25</v>
      </c>
      <c r="E496" s="186"/>
      <c r="F496" s="170">
        <v>402.08</v>
      </c>
      <c r="G496" s="171"/>
      <c r="H496" s="170">
        <v>1400</v>
      </c>
      <c r="I496" s="171"/>
      <c r="J496" s="170">
        <v>1400</v>
      </c>
      <c r="K496" s="171"/>
      <c r="L496" s="97">
        <f>M496-J496</f>
        <v>-900</v>
      </c>
      <c r="M496" s="98">
        <v>500</v>
      </c>
      <c r="N496" s="181"/>
      <c r="O496" s="171"/>
      <c r="P496" s="170"/>
      <c r="Q496" s="171"/>
      <c r="R496" s="121"/>
    </row>
    <row r="497" spans="1:18" x14ac:dyDescent="0.25">
      <c r="A497" s="34"/>
      <c r="B497" s="213">
        <v>3</v>
      </c>
      <c r="C497" s="214"/>
      <c r="D497" s="215" t="s">
        <v>39</v>
      </c>
      <c r="E497" s="215"/>
      <c r="F497" s="207">
        <f>F498</f>
        <v>402.08</v>
      </c>
      <c r="G497" s="208"/>
      <c r="H497" s="207">
        <f t="shared" ref="H497" si="573">H498</f>
        <v>1400</v>
      </c>
      <c r="I497" s="208"/>
      <c r="J497" s="207">
        <f t="shared" ref="J497" si="574">J498</f>
        <v>1400</v>
      </c>
      <c r="K497" s="208"/>
      <c r="L497" s="22"/>
      <c r="M497" s="68">
        <f>SUM(M498)</f>
        <v>500</v>
      </c>
      <c r="N497" s="212">
        <f t="shared" ref="N497" si="575">N498</f>
        <v>1500</v>
      </c>
      <c r="O497" s="208"/>
      <c r="P497" s="207">
        <f t="shared" ref="P497" si="576">P498</f>
        <v>1500</v>
      </c>
      <c r="Q497" s="208"/>
      <c r="R497" s="32"/>
    </row>
    <row r="498" spans="1:18" ht="30" customHeight="1" x14ac:dyDescent="0.25">
      <c r="A498" s="33"/>
      <c r="B498" s="193">
        <v>37</v>
      </c>
      <c r="C498" s="194"/>
      <c r="D498" s="195" t="s">
        <v>221</v>
      </c>
      <c r="E498" s="195"/>
      <c r="F498" s="176">
        <v>402.08</v>
      </c>
      <c r="G498" s="177"/>
      <c r="H498" s="196">
        <v>1400</v>
      </c>
      <c r="I498" s="196"/>
      <c r="J498" s="176">
        <v>1400</v>
      </c>
      <c r="K498" s="177"/>
      <c r="L498" s="45"/>
      <c r="M498" s="66">
        <v>500</v>
      </c>
      <c r="N498" s="196">
        <v>1500</v>
      </c>
      <c r="O498" s="196"/>
      <c r="P498" s="176">
        <v>1500</v>
      </c>
      <c r="Q498" s="177"/>
      <c r="R498" s="32" t="s">
        <v>374</v>
      </c>
    </row>
    <row r="499" spans="1:18" ht="31.5" customHeight="1" x14ac:dyDescent="0.25">
      <c r="A499" s="35"/>
      <c r="B499" s="204" t="s">
        <v>234</v>
      </c>
      <c r="C499" s="205"/>
      <c r="D499" s="206" t="s">
        <v>235</v>
      </c>
      <c r="E499" s="206"/>
      <c r="F499" s="198">
        <f>F502</f>
        <v>278.72000000000003</v>
      </c>
      <c r="G499" s="199"/>
      <c r="H499" s="198">
        <f t="shared" ref="H499" si="577">H502</f>
        <v>400</v>
      </c>
      <c r="I499" s="199"/>
      <c r="J499" s="198">
        <f t="shared" ref="J499" si="578">J502</f>
        <v>10000</v>
      </c>
      <c r="K499" s="199"/>
      <c r="L499" s="127">
        <f>M499-J499</f>
        <v>-9000</v>
      </c>
      <c r="M499" s="72">
        <f>M502</f>
        <v>1000</v>
      </c>
      <c r="N499" s="200">
        <f t="shared" ref="N499" si="579">N502</f>
        <v>10000</v>
      </c>
      <c r="O499" s="199"/>
      <c r="P499" s="198">
        <f t="shared" ref="P499" si="580">P502</f>
        <v>10000</v>
      </c>
      <c r="Q499" s="199"/>
      <c r="R499" s="32"/>
    </row>
    <row r="500" spans="1:18" ht="15.75" customHeight="1" x14ac:dyDescent="0.25">
      <c r="A500" s="124"/>
      <c r="B500" s="172" t="s">
        <v>112</v>
      </c>
      <c r="C500" s="173"/>
      <c r="D500" s="186" t="s">
        <v>25</v>
      </c>
      <c r="E500" s="186"/>
      <c r="F500" s="170">
        <v>0</v>
      </c>
      <c r="G500" s="171"/>
      <c r="H500" s="170">
        <v>400</v>
      </c>
      <c r="I500" s="171"/>
      <c r="J500" s="170">
        <v>10000</v>
      </c>
      <c r="K500" s="171"/>
      <c r="L500" s="97">
        <f t="shared" ref="L500:L501" si="581">M500-J500</f>
        <v>-9400</v>
      </c>
      <c r="M500" s="98">
        <v>600</v>
      </c>
      <c r="N500" s="181"/>
      <c r="O500" s="171"/>
      <c r="P500" s="170"/>
      <c r="Q500" s="171"/>
      <c r="R500" s="121"/>
    </row>
    <row r="501" spans="1:18" x14ac:dyDescent="0.25">
      <c r="A501" s="124"/>
      <c r="B501" s="172" t="s">
        <v>113</v>
      </c>
      <c r="C501" s="173"/>
      <c r="D501" s="186" t="s">
        <v>27</v>
      </c>
      <c r="E501" s="186"/>
      <c r="F501" s="170">
        <v>278.72000000000003</v>
      </c>
      <c r="G501" s="171"/>
      <c r="H501" s="170">
        <v>0</v>
      </c>
      <c r="I501" s="171"/>
      <c r="J501" s="170">
        <v>0</v>
      </c>
      <c r="K501" s="171"/>
      <c r="L501" s="97">
        <f t="shared" si="581"/>
        <v>400</v>
      </c>
      <c r="M501" s="98">
        <v>400</v>
      </c>
      <c r="N501" s="181"/>
      <c r="O501" s="171"/>
      <c r="P501" s="170"/>
      <c r="Q501" s="171"/>
      <c r="R501" s="121"/>
    </row>
    <row r="502" spans="1:18" x14ac:dyDescent="0.25">
      <c r="A502" s="34"/>
      <c r="B502" s="213">
        <v>3</v>
      </c>
      <c r="C502" s="214"/>
      <c r="D502" s="215" t="s">
        <v>39</v>
      </c>
      <c r="E502" s="215"/>
      <c r="F502" s="207">
        <f>F503</f>
        <v>278.72000000000003</v>
      </c>
      <c r="G502" s="208"/>
      <c r="H502" s="207">
        <f t="shared" ref="H502" si="582">H503</f>
        <v>400</v>
      </c>
      <c r="I502" s="208"/>
      <c r="J502" s="207">
        <f t="shared" ref="J502" si="583">J503</f>
        <v>10000</v>
      </c>
      <c r="K502" s="208"/>
      <c r="L502" s="22"/>
      <c r="M502" s="68">
        <f>SUM(M503)</f>
        <v>1000</v>
      </c>
      <c r="N502" s="212">
        <f t="shared" ref="N502" si="584">N503</f>
        <v>10000</v>
      </c>
      <c r="O502" s="208"/>
      <c r="P502" s="207">
        <f t="shared" ref="P502" si="585">P503</f>
        <v>10000</v>
      </c>
      <c r="Q502" s="208"/>
      <c r="R502" s="32"/>
    </row>
    <row r="503" spans="1:18" x14ac:dyDescent="0.25">
      <c r="A503" s="33"/>
      <c r="B503" s="193">
        <v>37</v>
      </c>
      <c r="C503" s="194"/>
      <c r="D503" s="195" t="s">
        <v>221</v>
      </c>
      <c r="E503" s="195"/>
      <c r="F503" s="176">
        <v>278.72000000000003</v>
      </c>
      <c r="G503" s="177"/>
      <c r="H503" s="196">
        <v>400</v>
      </c>
      <c r="I503" s="196"/>
      <c r="J503" s="176">
        <v>10000</v>
      </c>
      <c r="K503" s="177"/>
      <c r="L503" s="45"/>
      <c r="M503" s="66">
        <v>1000</v>
      </c>
      <c r="N503" s="196">
        <v>10000</v>
      </c>
      <c r="O503" s="196"/>
      <c r="P503" s="176">
        <v>10000</v>
      </c>
      <c r="Q503" s="177"/>
      <c r="R503" s="32" t="s">
        <v>375</v>
      </c>
    </row>
    <row r="504" spans="1:18" ht="27" customHeight="1" x14ac:dyDescent="0.25">
      <c r="A504" s="35"/>
      <c r="B504" s="204" t="s">
        <v>236</v>
      </c>
      <c r="C504" s="205"/>
      <c r="D504" s="206" t="s">
        <v>237</v>
      </c>
      <c r="E504" s="206"/>
      <c r="F504" s="198">
        <f>F506</f>
        <v>97409.77</v>
      </c>
      <c r="G504" s="199"/>
      <c r="H504" s="198">
        <f t="shared" ref="H504" si="586">H506</f>
        <v>100000</v>
      </c>
      <c r="I504" s="199"/>
      <c r="J504" s="198">
        <f t="shared" ref="J504" si="587">J506</f>
        <v>100000</v>
      </c>
      <c r="K504" s="199"/>
      <c r="L504" s="127">
        <f>M504-J504</f>
        <v>-20000</v>
      </c>
      <c r="M504" s="72">
        <f>M506</f>
        <v>80000</v>
      </c>
      <c r="N504" s="200">
        <f t="shared" ref="N504" si="588">N506</f>
        <v>100000</v>
      </c>
      <c r="O504" s="199"/>
      <c r="P504" s="198">
        <f t="shared" ref="P504" si="589">P506</f>
        <v>100000</v>
      </c>
      <c r="Q504" s="199"/>
      <c r="R504" s="32"/>
    </row>
    <row r="505" spans="1:18" x14ac:dyDescent="0.25">
      <c r="A505" s="124"/>
      <c r="B505" s="172" t="s">
        <v>112</v>
      </c>
      <c r="C505" s="173"/>
      <c r="D505" s="186" t="s">
        <v>25</v>
      </c>
      <c r="E505" s="186"/>
      <c r="F505" s="170">
        <v>97406.77</v>
      </c>
      <c r="G505" s="171"/>
      <c r="H505" s="170">
        <v>100000</v>
      </c>
      <c r="I505" s="171"/>
      <c r="J505" s="170">
        <v>100000</v>
      </c>
      <c r="K505" s="171"/>
      <c r="L505" s="97">
        <f>M505-J505</f>
        <v>-20000</v>
      </c>
      <c r="M505" s="98">
        <v>80000</v>
      </c>
      <c r="N505" s="181"/>
      <c r="O505" s="171"/>
      <c r="P505" s="170"/>
      <c r="Q505" s="171"/>
      <c r="R505" s="121"/>
    </row>
    <row r="506" spans="1:18" x14ac:dyDescent="0.25">
      <c r="A506" s="34"/>
      <c r="B506" s="213">
        <v>3</v>
      </c>
      <c r="C506" s="214"/>
      <c r="D506" s="215" t="s">
        <v>39</v>
      </c>
      <c r="E506" s="215"/>
      <c r="F506" s="207">
        <f>F507</f>
        <v>97409.77</v>
      </c>
      <c r="G506" s="208"/>
      <c r="H506" s="207">
        <f t="shared" ref="H506" si="590">H507</f>
        <v>100000</v>
      </c>
      <c r="I506" s="208"/>
      <c r="J506" s="207">
        <f t="shared" ref="J506" si="591">J507</f>
        <v>100000</v>
      </c>
      <c r="K506" s="208"/>
      <c r="L506" s="22"/>
      <c r="M506" s="68">
        <f>SUM(M507)</f>
        <v>80000</v>
      </c>
      <c r="N506" s="212">
        <f t="shared" ref="N506" si="592">N507</f>
        <v>100000</v>
      </c>
      <c r="O506" s="208"/>
      <c r="P506" s="207">
        <f t="shared" ref="P506" si="593">P507</f>
        <v>100000</v>
      </c>
      <c r="Q506" s="208"/>
      <c r="R506" s="32"/>
    </row>
    <row r="507" spans="1:18" ht="15.75" customHeight="1" x14ac:dyDescent="0.25">
      <c r="A507" s="33"/>
      <c r="B507" s="193">
        <v>37</v>
      </c>
      <c r="C507" s="194"/>
      <c r="D507" s="195" t="s">
        <v>221</v>
      </c>
      <c r="E507" s="195"/>
      <c r="F507" s="176">
        <v>97409.77</v>
      </c>
      <c r="G507" s="177"/>
      <c r="H507" s="196">
        <v>100000</v>
      </c>
      <c r="I507" s="196"/>
      <c r="J507" s="176">
        <v>100000</v>
      </c>
      <c r="K507" s="177"/>
      <c r="L507" s="45"/>
      <c r="M507" s="66">
        <v>80000</v>
      </c>
      <c r="N507" s="196">
        <v>100000</v>
      </c>
      <c r="O507" s="196"/>
      <c r="P507" s="176">
        <v>100000</v>
      </c>
      <c r="Q507" s="177"/>
      <c r="R507" s="32" t="s">
        <v>364</v>
      </c>
    </row>
    <row r="508" spans="1:18" ht="31.5" customHeight="1" x14ac:dyDescent="0.25">
      <c r="A508" s="35"/>
      <c r="B508" s="204" t="s">
        <v>238</v>
      </c>
      <c r="C508" s="205"/>
      <c r="D508" s="206" t="s">
        <v>239</v>
      </c>
      <c r="E508" s="206"/>
      <c r="F508" s="198">
        <f>F510</f>
        <v>34717.06</v>
      </c>
      <c r="G508" s="199"/>
      <c r="H508" s="198">
        <f t="shared" ref="H508" si="594">H510</f>
        <v>38200</v>
      </c>
      <c r="I508" s="199"/>
      <c r="J508" s="198">
        <f t="shared" ref="J508" si="595">J510</f>
        <v>38000</v>
      </c>
      <c r="K508" s="199"/>
      <c r="L508" s="127">
        <f>M508-J508</f>
        <v>7000</v>
      </c>
      <c r="M508" s="72">
        <f>M510</f>
        <v>45000</v>
      </c>
      <c r="N508" s="200">
        <f t="shared" ref="N508" si="596">N510</f>
        <v>38000</v>
      </c>
      <c r="O508" s="199"/>
      <c r="P508" s="198">
        <f t="shared" ref="P508" si="597">P510</f>
        <v>38000</v>
      </c>
      <c r="Q508" s="199"/>
      <c r="R508" s="32"/>
    </row>
    <row r="509" spans="1:18" ht="15" customHeight="1" x14ac:dyDescent="0.25">
      <c r="A509" s="124"/>
      <c r="B509" s="172" t="s">
        <v>112</v>
      </c>
      <c r="C509" s="173"/>
      <c r="D509" s="186" t="s">
        <v>25</v>
      </c>
      <c r="E509" s="186"/>
      <c r="F509" s="170">
        <v>34717.06</v>
      </c>
      <c r="G509" s="171"/>
      <c r="H509" s="170">
        <v>38200</v>
      </c>
      <c r="I509" s="171"/>
      <c r="J509" s="170">
        <v>38000</v>
      </c>
      <c r="K509" s="171"/>
      <c r="L509" s="97">
        <f>M509-J509</f>
        <v>7000</v>
      </c>
      <c r="M509" s="98">
        <v>45000</v>
      </c>
      <c r="N509" s="181"/>
      <c r="O509" s="171"/>
      <c r="P509" s="170"/>
      <c r="Q509" s="171"/>
      <c r="R509" s="121"/>
    </row>
    <row r="510" spans="1:18" x14ac:dyDescent="0.25">
      <c r="A510" s="34"/>
      <c r="B510" s="213">
        <v>3</v>
      </c>
      <c r="C510" s="214"/>
      <c r="D510" s="215" t="s">
        <v>39</v>
      </c>
      <c r="E510" s="215"/>
      <c r="F510" s="207">
        <f>SUM(F511:G512)</f>
        <v>34717.06</v>
      </c>
      <c r="G510" s="208"/>
      <c r="H510" s="207">
        <f t="shared" ref="H510" si="598">SUM(H511:I512)</f>
        <v>38200</v>
      </c>
      <c r="I510" s="208"/>
      <c r="J510" s="207">
        <f>J511+J512</f>
        <v>38000</v>
      </c>
      <c r="K510" s="208"/>
      <c r="L510" s="22"/>
      <c r="M510" s="68">
        <f>SUM(M511:M512)</f>
        <v>45000</v>
      </c>
      <c r="N510" s="212">
        <f t="shared" ref="N510" si="599">SUM(N511:O512)</f>
        <v>38000</v>
      </c>
      <c r="O510" s="208"/>
      <c r="P510" s="207">
        <f t="shared" ref="P510" si="600">SUM(P511:Q512)</f>
        <v>38000</v>
      </c>
      <c r="Q510" s="208"/>
      <c r="R510" s="32"/>
    </row>
    <row r="511" spans="1:18" ht="26.25" customHeight="1" x14ac:dyDescent="0.25">
      <c r="A511" s="33"/>
      <c r="B511" s="193">
        <v>37</v>
      </c>
      <c r="C511" s="194"/>
      <c r="D511" s="195" t="s">
        <v>221</v>
      </c>
      <c r="E511" s="195"/>
      <c r="F511" s="176">
        <v>30274.07</v>
      </c>
      <c r="G511" s="177"/>
      <c r="H511" s="196">
        <v>33200</v>
      </c>
      <c r="I511" s="196"/>
      <c r="J511" s="176">
        <v>33000</v>
      </c>
      <c r="K511" s="177"/>
      <c r="L511" s="45"/>
      <c r="M511" s="66">
        <v>40000</v>
      </c>
      <c r="N511" s="196">
        <v>33000</v>
      </c>
      <c r="O511" s="196"/>
      <c r="P511" s="176">
        <v>33000</v>
      </c>
      <c r="Q511" s="177"/>
      <c r="R511" s="32" t="s">
        <v>374</v>
      </c>
    </row>
    <row r="512" spans="1:18" x14ac:dyDescent="0.25">
      <c r="A512" s="33"/>
      <c r="B512" s="193">
        <v>38</v>
      </c>
      <c r="C512" s="194"/>
      <c r="D512" s="195" t="s">
        <v>45</v>
      </c>
      <c r="E512" s="195"/>
      <c r="F512" s="176">
        <v>4442.99</v>
      </c>
      <c r="G512" s="177"/>
      <c r="H512" s="196">
        <v>5000</v>
      </c>
      <c r="I512" s="196"/>
      <c r="J512" s="176">
        <v>5000</v>
      </c>
      <c r="K512" s="177"/>
      <c r="L512" s="45"/>
      <c r="M512" s="66">
        <v>5000</v>
      </c>
      <c r="N512" s="196">
        <v>5000</v>
      </c>
      <c r="O512" s="196"/>
      <c r="P512" s="176">
        <v>5000</v>
      </c>
      <c r="Q512" s="177"/>
      <c r="R512" s="32" t="s">
        <v>376</v>
      </c>
    </row>
    <row r="513" spans="1:18" ht="12.75" customHeight="1" x14ac:dyDescent="0.25">
      <c r="A513" s="38"/>
      <c r="B513" s="229" t="s">
        <v>240</v>
      </c>
      <c r="C513" s="230"/>
      <c r="D513" s="231" t="s">
        <v>241</v>
      </c>
      <c r="E513" s="231"/>
      <c r="F513" s="216">
        <f>F514+F535+F551</f>
        <v>22139.82</v>
      </c>
      <c r="G513" s="217"/>
      <c r="H513" s="216">
        <f t="shared" ref="H513" si="601">H514+H535+H551</f>
        <v>220300</v>
      </c>
      <c r="I513" s="217"/>
      <c r="J513" s="216">
        <f>J514+J535+J551</f>
        <v>1307900</v>
      </c>
      <c r="K513" s="217"/>
      <c r="L513" s="163">
        <f>L514+L535+L551</f>
        <v>-1214900</v>
      </c>
      <c r="M513" s="80">
        <f>M514+M535+M551</f>
        <v>93000</v>
      </c>
      <c r="N513" s="218">
        <f t="shared" ref="N513" si="602">N514+N535+N551</f>
        <v>1225200</v>
      </c>
      <c r="O513" s="217"/>
      <c r="P513" s="236">
        <f t="shared" ref="P513" si="603">P514+P535+P551</f>
        <v>1225200</v>
      </c>
      <c r="Q513" s="237"/>
      <c r="R513" s="28"/>
    </row>
    <row r="514" spans="1:18" x14ac:dyDescent="0.25">
      <c r="A514" s="37"/>
      <c r="B514" s="187" t="s">
        <v>242</v>
      </c>
      <c r="C514" s="188"/>
      <c r="D514" s="189" t="s">
        <v>243</v>
      </c>
      <c r="E514" s="189"/>
      <c r="F514" s="190">
        <f>F515+F522+F527+F531</f>
        <v>11081.26</v>
      </c>
      <c r="G514" s="191"/>
      <c r="H514" s="190">
        <f t="shared" ref="H514" si="604">H515+H522+H527+H531</f>
        <v>26300</v>
      </c>
      <c r="I514" s="191"/>
      <c r="J514" s="190">
        <f>J515+J522+J527+J531</f>
        <v>121900</v>
      </c>
      <c r="K514" s="191"/>
      <c r="L514" s="79">
        <f>L515+L522+L527+L531</f>
        <v>-89900</v>
      </c>
      <c r="M514" s="79">
        <f>M515+M522+M527+M531</f>
        <v>32000</v>
      </c>
      <c r="N514" s="192">
        <f t="shared" ref="N514" si="605">N515+N522+N527+N531</f>
        <v>121900</v>
      </c>
      <c r="O514" s="191"/>
      <c r="P514" s="190">
        <f t="shared" ref="P514" si="606">P515+P522+P527+P531</f>
        <v>121900</v>
      </c>
      <c r="Q514" s="191"/>
      <c r="R514" s="30"/>
    </row>
    <row r="515" spans="1:18" ht="28.5" customHeight="1" x14ac:dyDescent="0.25">
      <c r="A515" s="35"/>
      <c r="B515" s="204" t="s">
        <v>244</v>
      </c>
      <c r="C515" s="205"/>
      <c r="D515" s="206" t="s">
        <v>245</v>
      </c>
      <c r="E515" s="206"/>
      <c r="F515" s="198">
        <f>F519</f>
        <v>11081.26</v>
      </c>
      <c r="G515" s="199"/>
      <c r="H515" s="198">
        <f t="shared" ref="H515" si="607">H519</f>
        <v>25000</v>
      </c>
      <c r="I515" s="199"/>
      <c r="J515" s="198">
        <f t="shared" ref="J515" si="608">J519</f>
        <v>20000</v>
      </c>
      <c r="K515" s="199"/>
      <c r="L515" s="127">
        <f>M515-J515</f>
        <v>10000</v>
      </c>
      <c r="M515" s="72">
        <f>M519</f>
        <v>30000</v>
      </c>
      <c r="N515" s="200">
        <f t="shared" ref="N515" si="609">N519</f>
        <v>20000</v>
      </c>
      <c r="O515" s="199"/>
      <c r="P515" s="198">
        <f t="shared" ref="P515" si="610">P519</f>
        <v>20000</v>
      </c>
      <c r="Q515" s="199"/>
      <c r="R515" s="32"/>
    </row>
    <row r="516" spans="1:18" x14ac:dyDescent="0.25">
      <c r="A516" s="124"/>
      <c r="B516" s="172" t="s">
        <v>112</v>
      </c>
      <c r="C516" s="173"/>
      <c r="D516" s="186" t="s">
        <v>25</v>
      </c>
      <c r="E516" s="186"/>
      <c r="F516" s="170">
        <v>11081.26</v>
      </c>
      <c r="G516" s="171"/>
      <c r="H516" s="170">
        <v>25000</v>
      </c>
      <c r="I516" s="171"/>
      <c r="J516" s="170">
        <v>15000</v>
      </c>
      <c r="K516" s="171"/>
      <c r="L516" s="97">
        <f t="shared" ref="L516:L518" si="611">M516-J516</f>
        <v>10000</v>
      </c>
      <c r="M516" s="98">
        <v>25000</v>
      </c>
      <c r="N516" s="181"/>
      <c r="O516" s="171"/>
      <c r="P516" s="170"/>
      <c r="Q516" s="171"/>
      <c r="R516" s="121"/>
    </row>
    <row r="517" spans="1:18" ht="15.75" customHeight="1" x14ac:dyDescent="0.25">
      <c r="A517" s="124"/>
      <c r="B517" s="172" t="s">
        <v>113</v>
      </c>
      <c r="C517" s="173"/>
      <c r="D517" s="186" t="s">
        <v>27</v>
      </c>
      <c r="E517" s="186"/>
      <c r="F517" s="170">
        <v>0</v>
      </c>
      <c r="G517" s="171"/>
      <c r="H517" s="170">
        <v>0</v>
      </c>
      <c r="I517" s="171"/>
      <c r="J517" s="170">
        <v>0</v>
      </c>
      <c r="K517" s="171"/>
      <c r="L517" s="97">
        <f t="shared" si="611"/>
        <v>0</v>
      </c>
      <c r="M517" s="98">
        <v>0</v>
      </c>
      <c r="N517" s="181"/>
      <c r="O517" s="171"/>
      <c r="P517" s="170"/>
      <c r="Q517" s="171"/>
      <c r="R517" s="121"/>
    </row>
    <row r="518" spans="1:18" ht="18" customHeight="1" x14ac:dyDescent="0.25">
      <c r="A518" s="124"/>
      <c r="B518" s="172" t="s">
        <v>154</v>
      </c>
      <c r="C518" s="173"/>
      <c r="D518" s="186" t="s">
        <v>34</v>
      </c>
      <c r="E518" s="186"/>
      <c r="F518" s="170">
        <v>0</v>
      </c>
      <c r="G518" s="171"/>
      <c r="H518" s="170">
        <v>0</v>
      </c>
      <c r="I518" s="171"/>
      <c r="J518" s="170">
        <v>5000</v>
      </c>
      <c r="K518" s="171"/>
      <c r="L518" s="97">
        <f t="shared" si="611"/>
        <v>0</v>
      </c>
      <c r="M518" s="98">
        <v>5000</v>
      </c>
      <c r="N518" s="181"/>
      <c r="O518" s="171"/>
      <c r="P518" s="170"/>
      <c r="Q518" s="171"/>
      <c r="R518" s="121"/>
    </row>
    <row r="519" spans="1:18" ht="16.5" customHeight="1" x14ac:dyDescent="0.25">
      <c r="A519" s="34"/>
      <c r="B519" s="213">
        <v>3</v>
      </c>
      <c r="C519" s="214"/>
      <c r="D519" s="215" t="s">
        <v>39</v>
      </c>
      <c r="E519" s="215"/>
      <c r="F519" s="207">
        <f>SUM(F520:G521)</f>
        <v>11081.26</v>
      </c>
      <c r="G519" s="208"/>
      <c r="H519" s="207">
        <f t="shared" ref="H519" si="612">SUM(H520:I521)</f>
        <v>25000</v>
      </c>
      <c r="I519" s="208"/>
      <c r="J519" s="207">
        <f>J520+J521</f>
        <v>20000</v>
      </c>
      <c r="K519" s="208"/>
      <c r="L519" s="22"/>
      <c r="M519" s="68">
        <f>SUM(M520:M521)</f>
        <v>30000</v>
      </c>
      <c r="N519" s="212">
        <f t="shared" ref="N519" si="613">SUM(N520:O521)</f>
        <v>20000</v>
      </c>
      <c r="O519" s="208"/>
      <c r="P519" s="207">
        <f t="shared" ref="P519" si="614">SUM(P520:Q521)</f>
        <v>20000</v>
      </c>
      <c r="Q519" s="208"/>
      <c r="R519" s="32"/>
    </row>
    <row r="520" spans="1:18" x14ac:dyDescent="0.25">
      <c r="A520" s="33"/>
      <c r="B520" s="193">
        <v>32</v>
      </c>
      <c r="C520" s="194"/>
      <c r="D520" s="195" t="s">
        <v>41</v>
      </c>
      <c r="E520" s="195"/>
      <c r="F520" s="176">
        <v>3249.87</v>
      </c>
      <c r="G520" s="177"/>
      <c r="H520" s="196">
        <v>3000</v>
      </c>
      <c r="I520" s="196"/>
      <c r="J520" s="176">
        <v>3000</v>
      </c>
      <c r="K520" s="177"/>
      <c r="L520" s="45"/>
      <c r="M520" s="66">
        <v>6000</v>
      </c>
      <c r="N520" s="196">
        <v>3000</v>
      </c>
      <c r="O520" s="196"/>
      <c r="P520" s="176">
        <v>3000</v>
      </c>
      <c r="Q520" s="177"/>
      <c r="R520" s="32" t="s">
        <v>377</v>
      </c>
    </row>
    <row r="521" spans="1:18" x14ac:dyDescent="0.25">
      <c r="A521" s="33"/>
      <c r="B521" s="193">
        <v>38</v>
      </c>
      <c r="C521" s="194"/>
      <c r="D521" s="195" t="s">
        <v>45</v>
      </c>
      <c r="E521" s="195"/>
      <c r="F521" s="176">
        <v>7831.39</v>
      </c>
      <c r="G521" s="177"/>
      <c r="H521" s="196">
        <v>22000</v>
      </c>
      <c r="I521" s="196"/>
      <c r="J521" s="176">
        <v>17000</v>
      </c>
      <c r="K521" s="177"/>
      <c r="L521" s="45"/>
      <c r="M521" s="66">
        <v>24000</v>
      </c>
      <c r="N521" s="196">
        <v>17000</v>
      </c>
      <c r="O521" s="196"/>
      <c r="P521" s="176">
        <v>17000</v>
      </c>
      <c r="Q521" s="177"/>
      <c r="R521" s="32" t="s">
        <v>377</v>
      </c>
    </row>
    <row r="522" spans="1:18" ht="28.5" customHeight="1" x14ac:dyDescent="0.25">
      <c r="A522" s="35"/>
      <c r="B522" s="204" t="s">
        <v>246</v>
      </c>
      <c r="C522" s="205"/>
      <c r="D522" s="206" t="s">
        <v>247</v>
      </c>
      <c r="E522" s="206"/>
      <c r="F522" s="198">
        <f>F525</f>
        <v>0</v>
      </c>
      <c r="G522" s="199"/>
      <c r="H522" s="198">
        <f t="shared" ref="H522" si="615">H525</f>
        <v>1300</v>
      </c>
      <c r="I522" s="199"/>
      <c r="J522" s="198">
        <f t="shared" ref="J522" si="616">J525</f>
        <v>1300</v>
      </c>
      <c r="K522" s="199"/>
      <c r="L522" s="127">
        <f>M522-J522</f>
        <v>700</v>
      </c>
      <c r="M522" s="72">
        <f>M525</f>
        <v>2000</v>
      </c>
      <c r="N522" s="200">
        <f t="shared" ref="N522" si="617">N525</f>
        <v>1300</v>
      </c>
      <c r="O522" s="199"/>
      <c r="P522" s="198">
        <f t="shared" ref="P522" si="618">P525</f>
        <v>1300</v>
      </c>
      <c r="Q522" s="199"/>
      <c r="R522" s="32"/>
    </row>
    <row r="523" spans="1:18" ht="18" customHeight="1" x14ac:dyDescent="0.25">
      <c r="A523" s="124"/>
      <c r="B523" s="172" t="s">
        <v>112</v>
      </c>
      <c r="C523" s="173"/>
      <c r="D523" s="186" t="s">
        <v>25</v>
      </c>
      <c r="E523" s="186"/>
      <c r="F523" s="170">
        <v>0</v>
      </c>
      <c r="G523" s="171"/>
      <c r="H523" s="170">
        <v>1300</v>
      </c>
      <c r="I523" s="171"/>
      <c r="J523" s="170">
        <v>1300</v>
      </c>
      <c r="K523" s="171"/>
      <c r="L523" s="97">
        <f t="shared" ref="L523:L524" si="619">M523-J523</f>
        <v>700</v>
      </c>
      <c r="M523" s="98">
        <v>2000</v>
      </c>
      <c r="N523" s="181"/>
      <c r="O523" s="171"/>
      <c r="P523" s="170"/>
      <c r="Q523" s="171"/>
      <c r="R523" s="121"/>
    </row>
    <row r="524" spans="1:18" x14ac:dyDescent="0.25">
      <c r="A524" s="124"/>
      <c r="B524" s="172" t="s">
        <v>113</v>
      </c>
      <c r="C524" s="173"/>
      <c r="D524" s="186" t="s">
        <v>27</v>
      </c>
      <c r="E524" s="186"/>
      <c r="F524" s="170">
        <v>0</v>
      </c>
      <c r="G524" s="171"/>
      <c r="H524" s="170">
        <v>0</v>
      </c>
      <c r="I524" s="171"/>
      <c r="J524" s="170">
        <v>0</v>
      </c>
      <c r="K524" s="171"/>
      <c r="L524" s="97">
        <f t="shared" si="619"/>
        <v>0</v>
      </c>
      <c r="M524" s="98">
        <v>0</v>
      </c>
      <c r="N524" s="181"/>
      <c r="O524" s="171"/>
      <c r="P524" s="170"/>
      <c r="Q524" s="171"/>
      <c r="R524" s="121"/>
    </row>
    <row r="525" spans="1:18" ht="15.75" customHeight="1" x14ac:dyDescent="0.25">
      <c r="A525" s="34"/>
      <c r="B525" s="213">
        <v>3</v>
      </c>
      <c r="C525" s="214"/>
      <c r="D525" s="215" t="s">
        <v>39</v>
      </c>
      <c r="E525" s="215"/>
      <c r="F525" s="207">
        <f>F526</f>
        <v>0</v>
      </c>
      <c r="G525" s="208"/>
      <c r="H525" s="207">
        <f t="shared" ref="H525" si="620">H526</f>
        <v>1300</v>
      </c>
      <c r="I525" s="208"/>
      <c r="J525" s="207">
        <f t="shared" ref="J525" si="621">J526</f>
        <v>1300</v>
      </c>
      <c r="K525" s="208"/>
      <c r="L525" s="22"/>
      <c r="M525" s="68">
        <f>SUM(M526)</f>
        <v>2000</v>
      </c>
      <c r="N525" s="212">
        <f t="shared" ref="N525" si="622">N526</f>
        <v>1300</v>
      </c>
      <c r="O525" s="208"/>
      <c r="P525" s="207">
        <f t="shared" ref="P525" si="623">P526</f>
        <v>1300</v>
      </c>
      <c r="Q525" s="208"/>
      <c r="R525" s="32"/>
    </row>
    <row r="526" spans="1:18" ht="15" customHeight="1" x14ac:dyDescent="0.25">
      <c r="A526" s="33"/>
      <c r="B526" s="193">
        <v>38</v>
      </c>
      <c r="C526" s="194"/>
      <c r="D526" s="195" t="s">
        <v>45</v>
      </c>
      <c r="E526" s="195"/>
      <c r="F526" s="176">
        <v>0</v>
      </c>
      <c r="G526" s="177"/>
      <c r="H526" s="196">
        <v>1300</v>
      </c>
      <c r="I526" s="196"/>
      <c r="J526" s="176">
        <v>1300</v>
      </c>
      <c r="K526" s="177"/>
      <c r="L526" s="45"/>
      <c r="M526" s="66">
        <v>2000</v>
      </c>
      <c r="N526" s="196">
        <v>1300</v>
      </c>
      <c r="O526" s="196"/>
      <c r="P526" s="176">
        <v>1300</v>
      </c>
      <c r="Q526" s="177"/>
      <c r="R526" s="32" t="s">
        <v>377</v>
      </c>
    </row>
    <row r="527" spans="1:18" ht="29.25" customHeight="1" x14ac:dyDescent="0.25">
      <c r="A527" s="35"/>
      <c r="B527" s="204" t="s">
        <v>248</v>
      </c>
      <c r="C527" s="205"/>
      <c r="D527" s="206" t="s">
        <v>249</v>
      </c>
      <c r="E527" s="206"/>
      <c r="F527" s="198">
        <f>F529</f>
        <v>0</v>
      </c>
      <c r="G527" s="199"/>
      <c r="H527" s="198">
        <f t="shared" ref="H527" si="624">H529</f>
        <v>0</v>
      </c>
      <c r="I527" s="199"/>
      <c r="J527" s="198">
        <f t="shared" ref="J527" si="625">J529</f>
        <v>600</v>
      </c>
      <c r="K527" s="199"/>
      <c r="L527" s="127">
        <f>M527-J527</f>
        <v>-600</v>
      </c>
      <c r="M527" s="72">
        <f>M529</f>
        <v>0</v>
      </c>
      <c r="N527" s="200">
        <f t="shared" ref="N527" si="626">N529</f>
        <v>600</v>
      </c>
      <c r="O527" s="199"/>
      <c r="P527" s="198">
        <f t="shared" ref="P527" si="627">P529</f>
        <v>600</v>
      </c>
      <c r="Q527" s="199"/>
      <c r="R527" s="32"/>
    </row>
    <row r="528" spans="1:18" ht="18" customHeight="1" x14ac:dyDescent="0.25">
      <c r="A528" s="124"/>
      <c r="B528" s="172" t="s">
        <v>112</v>
      </c>
      <c r="C528" s="173"/>
      <c r="D528" s="186" t="s">
        <v>25</v>
      </c>
      <c r="E528" s="186"/>
      <c r="F528" s="170">
        <v>0</v>
      </c>
      <c r="G528" s="171"/>
      <c r="H528" s="170">
        <v>0</v>
      </c>
      <c r="I528" s="171"/>
      <c r="J528" s="170">
        <v>600</v>
      </c>
      <c r="K528" s="171"/>
      <c r="L528" s="97">
        <f>M528-J528</f>
        <v>-600</v>
      </c>
      <c r="M528" s="98">
        <v>0</v>
      </c>
      <c r="N528" s="181"/>
      <c r="O528" s="171"/>
      <c r="P528" s="170"/>
      <c r="Q528" s="171"/>
      <c r="R528" s="121"/>
    </row>
    <row r="529" spans="1:18" ht="20.25" customHeight="1" x14ac:dyDescent="0.25">
      <c r="A529" s="34"/>
      <c r="B529" s="213">
        <v>3</v>
      </c>
      <c r="C529" s="214"/>
      <c r="D529" s="215" t="s">
        <v>39</v>
      </c>
      <c r="E529" s="215"/>
      <c r="F529" s="207">
        <f>F530</f>
        <v>0</v>
      </c>
      <c r="G529" s="208"/>
      <c r="H529" s="207">
        <f t="shared" ref="H529" si="628">H530</f>
        <v>0</v>
      </c>
      <c r="I529" s="208"/>
      <c r="J529" s="207">
        <f t="shared" ref="J529" si="629">J530</f>
        <v>600</v>
      </c>
      <c r="K529" s="208"/>
      <c r="L529" s="22"/>
      <c r="M529" s="68">
        <f>SUM(M530)</f>
        <v>0</v>
      </c>
      <c r="N529" s="212">
        <f t="shared" ref="N529" si="630">N530</f>
        <v>600</v>
      </c>
      <c r="O529" s="208"/>
      <c r="P529" s="207">
        <f t="shared" ref="P529" si="631">P530</f>
        <v>600</v>
      </c>
      <c r="Q529" s="208"/>
      <c r="R529" s="32"/>
    </row>
    <row r="530" spans="1:18" ht="20.25" customHeight="1" x14ac:dyDescent="0.25">
      <c r="A530" s="33"/>
      <c r="B530" s="193">
        <v>38</v>
      </c>
      <c r="C530" s="194"/>
      <c r="D530" s="195" t="s">
        <v>45</v>
      </c>
      <c r="E530" s="195"/>
      <c r="F530" s="176">
        <v>0</v>
      </c>
      <c r="G530" s="177"/>
      <c r="H530" s="196">
        <v>0</v>
      </c>
      <c r="I530" s="196"/>
      <c r="J530" s="176">
        <v>600</v>
      </c>
      <c r="K530" s="177"/>
      <c r="L530" s="45"/>
      <c r="M530" s="66">
        <v>0</v>
      </c>
      <c r="N530" s="196">
        <v>600</v>
      </c>
      <c r="O530" s="196"/>
      <c r="P530" s="176">
        <v>600</v>
      </c>
      <c r="Q530" s="177"/>
      <c r="R530" s="32" t="s">
        <v>377</v>
      </c>
    </row>
    <row r="531" spans="1:18" ht="42" customHeight="1" x14ac:dyDescent="0.25">
      <c r="A531" s="35"/>
      <c r="B531" s="204" t="s">
        <v>250</v>
      </c>
      <c r="C531" s="205"/>
      <c r="D531" s="206" t="s">
        <v>251</v>
      </c>
      <c r="E531" s="206"/>
      <c r="F531" s="198">
        <f>F533</f>
        <v>0</v>
      </c>
      <c r="G531" s="199"/>
      <c r="H531" s="198">
        <f t="shared" ref="H531" si="632">H533</f>
        <v>0</v>
      </c>
      <c r="I531" s="199"/>
      <c r="J531" s="198">
        <f t="shared" ref="J531" si="633">J533</f>
        <v>100000</v>
      </c>
      <c r="K531" s="199"/>
      <c r="L531" s="127">
        <f>M531-J531</f>
        <v>-100000</v>
      </c>
      <c r="M531" s="72">
        <f>M533</f>
        <v>0</v>
      </c>
      <c r="N531" s="200">
        <f t="shared" ref="N531" si="634">N533</f>
        <v>100000</v>
      </c>
      <c r="O531" s="199"/>
      <c r="P531" s="198">
        <f t="shared" ref="P531" si="635">P533</f>
        <v>100000</v>
      </c>
      <c r="Q531" s="199"/>
      <c r="R531" s="32"/>
    </row>
    <row r="532" spans="1:18" ht="19.5" customHeight="1" x14ac:dyDescent="0.25">
      <c r="A532" s="124"/>
      <c r="B532" s="172" t="s">
        <v>113</v>
      </c>
      <c r="C532" s="173"/>
      <c r="D532" s="186" t="s">
        <v>27</v>
      </c>
      <c r="E532" s="186"/>
      <c r="F532" s="170">
        <v>0</v>
      </c>
      <c r="G532" s="171"/>
      <c r="H532" s="170">
        <v>0</v>
      </c>
      <c r="I532" s="171"/>
      <c r="J532" s="170">
        <v>100000</v>
      </c>
      <c r="K532" s="171"/>
      <c r="L532" s="97">
        <f>M532-J532</f>
        <v>-100000</v>
      </c>
      <c r="M532" s="98">
        <v>0</v>
      </c>
      <c r="N532" s="181"/>
      <c r="O532" s="171"/>
      <c r="P532" s="170"/>
      <c r="Q532" s="171"/>
      <c r="R532" s="121"/>
    </row>
    <row r="533" spans="1:18" ht="29.25" customHeight="1" x14ac:dyDescent="0.25">
      <c r="A533" s="34"/>
      <c r="B533" s="213">
        <v>4</v>
      </c>
      <c r="C533" s="214"/>
      <c r="D533" s="215" t="s">
        <v>46</v>
      </c>
      <c r="E533" s="215"/>
      <c r="F533" s="207">
        <f>F534</f>
        <v>0</v>
      </c>
      <c r="G533" s="208"/>
      <c r="H533" s="207">
        <f t="shared" ref="H533" si="636">H534</f>
        <v>0</v>
      </c>
      <c r="I533" s="208"/>
      <c r="J533" s="207">
        <f t="shared" ref="J533" si="637">J534</f>
        <v>100000</v>
      </c>
      <c r="K533" s="208"/>
      <c r="L533" s="22"/>
      <c r="M533" s="68">
        <f>SUM(M534)</f>
        <v>0</v>
      </c>
      <c r="N533" s="212">
        <f t="shared" ref="N533" si="638">N534</f>
        <v>100000</v>
      </c>
      <c r="O533" s="208"/>
      <c r="P533" s="207">
        <f t="shared" ref="P533" si="639">P534</f>
        <v>100000</v>
      </c>
      <c r="Q533" s="208"/>
      <c r="R533" s="32"/>
    </row>
    <row r="534" spans="1:18" ht="26.25" customHeight="1" x14ac:dyDescent="0.25">
      <c r="A534" s="33"/>
      <c r="B534" s="193">
        <v>42</v>
      </c>
      <c r="C534" s="194"/>
      <c r="D534" s="195" t="s">
        <v>52</v>
      </c>
      <c r="E534" s="195"/>
      <c r="F534" s="176">
        <v>0</v>
      </c>
      <c r="G534" s="177"/>
      <c r="H534" s="196">
        <v>0</v>
      </c>
      <c r="I534" s="196"/>
      <c r="J534" s="176">
        <v>100000</v>
      </c>
      <c r="K534" s="177"/>
      <c r="L534" s="45"/>
      <c r="M534" s="66">
        <v>0</v>
      </c>
      <c r="N534" s="196">
        <v>100000</v>
      </c>
      <c r="O534" s="196"/>
      <c r="P534" s="176">
        <v>100000</v>
      </c>
      <c r="Q534" s="177"/>
      <c r="R534" s="32" t="s">
        <v>377</v>
      </c>
    </row>
    <row r="535" spans="1:18" ht="17.25" customHeight="1" x14ac:dyDescent="0.25">
      <c r="A535" s="37"/>
      <c r="B535" s="187" t="s">
        <v>252</v>
      </c>
      <c r="C535" s="188"/>
      <c r="D535" s="189" t="s">
        <v>253</v>
      </c>
      <c r="E535" s="189"/>
      <c r="F535" s="190">
        <f>F536+F545</f>
        <v>11058.56</v>
      </c>
      <c r="G535" s="191"/>
      <c r="H535" s="190">
        <f t="shared" ref="H535" si="640">H536+H545</f>
        <v>194000</v>
      </c>
      <c r="I535" s="191"/>
      <c r="J535" s="190">
        <f>J536+J545</f>
        <v>1116000</v>
      </c>
      <c r="K535" s="191"/>
      <c r="L535" s="160">
        <f>L536+L545</f>
        <v>-1063000</v>
      </c>
      <c r="M535" s="79">
        <f>M536+M545</f>
        <v>53000</v>
      </c>
      <c r="N535" s="192">
        <f t="shared" ref="N535" si="641">N536+N545</f>
        <v>1063300</v>
      </c>
      <c r="O535" s="191"/>
      <c r="P535" s="238">
        <f t="shared" ref="P535" si="642">P536+P545</f>
        <v>1063300</v>
      </c>
      <c r="Q535" s="239"/>
      <c r="R535" s="30"/>
    </row>
    <row r="536" spans="1:18" ht="28.5" customHeight="1" x14ac:dyDescent="0.25">
      <c r="A536" s="35"/>
      <c r="B536" s="204" t="s">
        <v>254</v>
      </c>
      <c r="C536" s="205"/>
      <c r="D536" s="206" t="s">
        <v>255</v>
      </c>
      <c r="E536" s="206"/>
      <c r="F536" s="198">
        <f>F540+F543</f>
        <v>11058.56</v>
      </c>
      <c r="G536" s="199"/>
      <c r="H536" s="198">
        <f t="shared" ref="H536" si="643">H540+H543</f>
        <v>194000</v>
      </c>
      <c r="I536" s="199"/>
      <c r="J536" s="198">
        <f t="shared" ref="J536" si="644">J540+J543</f>
        <v>63000</v>
      </c>
      <c r="K536" s="199"/>
      <c r="L536" s="127">
        <f>M536-J536</f>
        <v>-10000</v>
      </c>
      <c r="M536" s="72">
        <f>M540+M543</f>
        <v>53000</v>
      </c>
      <c r="N536" s="200">
        <f t="shared" ref="N536" si="645">N540+N543</f>
        <v>63300</v>
      </c>
      <c r="O536" s="199"/>
      <c r="P536" s="198">
        <f t="shared" ref="P536" si="646">P540+P543</f>
        <v>63300</v>
      </c>
      <c r="Q536" s="199"/>
      <c r="R536" s="32"/>
    </row>
    <row r="537" spans="1:18" ht="18.75" customHeight="1" x14ac:dyDescent="0.25">
      <c r="A537" s="124"/>
      <c r="B537" s="172" t="s">
        <v>112</v>
      </c>
      <c r="C537" s="173"/>
      <c r="D537" s="186" t="s">
        <v>25</v>
      </c>
      <c r="E537" s="186"/>
      <c r="F537" s="170">
        <v>11058.56</v>
      </c>
      <c r="G537" s="171"/>
      <c r="H537" s="170">
        <v>20000</v>
      </c>
      <c r="I537" s="171"/>
      <c r="J537" s="170">
        <v>13000</v>
      </c>
      <c r="K537" s="171"/>
      <c r="L537" s="97">
        <f t="shared" ref="L537:L538" si="647">M537-J537</f>
        <v>0</v>
      </c>
      <c r="M537" s="98">
        <v>13000</v>
      </c>
      <c r="N537" s="181"/>
      <c r="O537" s="171"/>
      <c r="P537" s="170"/>
      <c r="Q537" s="171"/>
      <c r="R537" s="121"/>
    </row>
    <row r="538" spans="1:18" ht="16.5" customHeight="1" x14ac:dyDescent="0.25">
      <c r="A538" s="124"/>
      <c r="B538" s="172" t="s">
        <v>113</v>
      </c>
      <c r="C538" s="173"/>
      <c r="D538" s="186" t="s">
        <v>27</v>
      </c>
      <c r="E538" s="186"/>
      <c r="F538" s="170">
        <v>0</v>
      </c>
      <c r="G538" s="171"/>
      <c r="H538" s="170">
        <v>174000</v>
      </c>
      <c r="I538" s="171"/>
      <c r="J538" s="170">
        <v>50000</v>
      </c>
      <c r="K538" s="171"/>
      <c r="L538" s="97">
        <f t="shared" si="647"/>
        <v>-50000</v>
      </c>
      <c r="M538" s="98">
        <v>0</v>
      </c>
      <c r="N538" s="181"/>
      <c r="O538" s="171"/>
      <c r="P538" s="170"/>
      <c r="Q538" s="171"/>
      <c r="R538" s="121"/>
    </row>
    <row r="539" spans="1:18" ht="16.5" customHeight="1" x14ac:dyDescent="0.25">
      <c r="A539" s="124"/>
      <c r="B539" s="172" t="s">
        <v>147</v>
      </c>
      <c r="C539" s="173"/>
      <c r="D539" s="172" t="s">
        <v>28</v>
      </c>
      <c r="E539" s="173"/>
      <c r="F539" s="150"/>
      <c r="G539" s="151"/>
      <c r="H539" s="150"/>
      <c r="I539" s="151"/>
      <c r="J539" s="150"/>
      <c r="K539" s="151"/>
      <c r="L539" s="97"/>
      <c r="M539" s="98">
        <v>40000</v>
      </c>
      <c r="N539" s="97"/>
      <c r="O539" s="151"/>
      <c r="P539" s="150"/>
      <c r="Q539" s="151"/>
      <c r="R539" s="121"/>
    </row>
    <row r="540" spans="1:18" ht="19.5" customHeight="1" x14ac:dyDescent="0.25">
      <c r="A540" s="34"/>
      <c r="B540" s="213">
        <v>3</v>
      </c>
      <c r="C540" s="214"/>
      <c r="D540" s="215" t="s">
        <v>39</v>
      </c>
      <c r="E540" s="215"/>
      <c r="F540" s="207">
        <f>F541+F542</f>
        <v>11058.56</v>
      </c>
      <c r="G540" s="208"/>
      <c r="H540" s="207">
        <f>H541+H542</f>
        <v>10000</v>
      </c>
      <c r="I540" s="208"/>
      <c r="J540" s="207">
        <f>J541+J542</f>
        <v>13000</v>
      </c>
      <c r="K540" s="208"/>
      <c r="L540" s="22"/>
      <c r="M540" s="68">
        <f>SUM(M541:M542)</f>
        <v>13000</v>
      </c>
      <c r="N540" s="207">
        <f>N541+N542</f>
        <v>13300</v>
      </c>
      <c r="O540" s="208"/>
      <c r="P540" s="207">
        <f>P541+P542</f>
        <v>13300</v>
      </c>
      <c r="Q540" s="208"/>
      <c r="R540" s="40"/>
    </row>
    <row r="541" spans="1:18" ht="19.5" customHeight="1" x14ac:dyDescent="0.25">
      <c r="A541" s="34"/>
      <c r="B541" s="193">
        <v>32</v>
      </c>
      <c r="C541" s="194"/>
      <c r="D541" s="195" t="s">
        <v>41</v>
      </c>
      <c r="E541" s="195"/>
      <c r="F541" s="176">
        <v>1410.18</v>
      </c>
      <c r="G541" s="177"/>
      <c r="H541" s="196">
        <v>0</v>
      </c>
      <c r="I541" s="196"/>
      <c r="J541" s="176">
        <v>0</v>
      </c>
      <c r="K541" s="177"/>
      <c r="L541" s="45"/>
      <c r="M541" s="66">
        <v>0</v>
      </c>
      <c r="N541" s="196">
        <v>0</v>
      </c>
      <c r="O541" s="196"/>
      <c r="P541" s="176">
        <v>0</v>
      </c>
      <c r="Q541" s="177"/>
      <c r="R541" s="32" t="s">
        <v>378</v>
      </c>
    </row>
    <row r="542" spans="1:18" x14ac:dyDescent="0.25">
      <c r="A542" s="33"/>
      <c r="B542" s="193">
        <v>38</v>
      </c>
      <c r="C542" s="194"/>
      <c r="D542" s="195" t="s">
        <v>45</v>
      </c>
      <c r="E542" s="195"/>
      <c r="F542" s="176">
        <v>9648.3799999999992</v>
      </c>
      <c r="G542" s="177"/>
      <c r="H542" s="196">
        <v>10000</v>
      </c>
      <c r="I542" s="196"/>
      <c r="J542" s="176">
        <v>13000</v>
      </c>
      <c r="K542" s="177"/>
      <c r="L542" s="45"/>
      <c r="M542" s="66">
        <v>13000</v>
      </c>
      <c r="N542" s="196">
        <v>13300</v>
      </c>
      <c r="O542" s="196"/>
      <c r="P542" s="176">
        <v>13300</v>
      </c>
      <c r="Q542" s="177"/>
      <c r="R542" s="32" t="s">
        <v>378</v>
      </c>
    </row>
    <row r="543" spans="1:18" ht="30" customHeight="1" x14ac:dyDescent="0.25">
      <c r="A543" s="34"/>
      <c r="B543" s="213">
        <v>4</v>
      </c>
      <c r="C543" s="214"/>
      <c r="D543" s="215" t="s">
        <v>46</v>
      </c>
      <c r="E543" s="215"/>
      <c r="F543" s="207">
        <f>F544</f>
        <v>0</v>
      </c>
      <c r="G543" s="208"/>
      <c r="H543" s="207">
        <f t="shared" ref="H543" si="648">H544</f>
        <v>184000</v>
      </c>
      <c r="I543" s="208"/>
      <c r="J543" s="207">
        <f t="shared" ref="J543" si="649">J544</f>
        <v>50000</v>
      </c>
      <c r="K543" s="208"/>
      <c r="L543" s="22"/>
      <c r="M543" s="68">
        <f>SUM(M544)</f>
        <v>40000</v>
      </c>
      <c r="N543" s="212">
        <f t="shared" ref="N543" si="650">N544</f>
        <v>50000</v>
      </c>
      <c r="O543" s="208"/>
      <c r="P543" s="207">
        <f t="shared" ref="P543" si="651">P544</f>
        <v>50000</v>
      </c>
      <c r="Q543" s="208"/>
      <c r="R543" s="32"/>
    </row>
    <row r="544" spans="1:18" ht="30" customHeight="1" x14ac:dyDescent="0.25">
      <c r="A544" s="33"/>
      <c r="B544" s="193">
        <v>45</v>
      </c>
      <c r="C544" s="194"/>
      <c r="D544" s="195" t="s">
        <v>132</v>
      </c>
      <c r="E544" s="195"/>
      <c r="F544" s="176">
        <v>0</v>
      </c>
      <c r="G544" s="177"/>
      <c r="H544" s="196">
        <v>184000</v>
      </c>
      <c r="I544" s="196"/>
      <c r="J544" s="176">
        <v>50000</v>
      </c>
      <c r="K544" s="177"/>
      <c r="L544" s="45"/>
      <c r="M544" s="66">
        <v>40000</v>
      </c>
      <c r="N544" s="196">
        <v>50000</v>
      </c>
      <c r="O544" s="196"/>
      <c r="P544" s="176">
        <v>50000</v>
      </c>
      <c r="Q544" s="177"/>
      <c r="R544" s="32" t="s">
        <v>378</v>
      </c>
    </row>
    <row r="545" spans="1:18" ht="42" customHeight="1" x14ac:dyDescent="0.25">
      <c r="A545" s="35"/>
      <c r="B545" s="204" t="s">
        <v>256</v>
      </c>
      <c r="C545" s="205"/>
      <c r="D545" s="206" t="s">
        <v>257</v>
      </c>
      <c r="E545" s="206"/>
      <c r="F545" s="198">
        <f>F549</f>
        <v>0</v>
      </c>
      <c r="G545" s="199"/>
      <c r="H545" s="198">
        <f t="shared" ref="H545" si="652">H549</f>
        <v>0</v>
      </c>
      <c r="I545" s="199"/>
      <c r="J545" s="198">
        <f t="shared" ref="J545" si="653">J549</f>
        <v>1053000</v>
      </c>
      <c r="K545" s="199"/>
      <c r="L545" s="147">
        <f>M545-J545</f>
        <v>-1053000</v>
      </c>
      <c r="M545" s="72">
        <f>M549</f>
        <v>0</v>
      </c>
      <c r="N545" s="200">
        <f t="shared" ref="N545" si="654">N549</f>
        <v>1000000</v>
      </c>
      <c r="O545" s="199"/>
      <c r="P545" s="381">
        <f t="shared" ref="P545" si="655">P549</f>
        <v>1000000</v>
      </c>
      <c r="Q545" s="382"/>
      <c r="R545" s="32"/>
    </row>
    <row r="546" spans="1:18" ht="25.5" customHeight="1" x14ac:dyDescent="0.25">
      <c r="A546" s="120"/>
      <c r="B546" s="172" t="s">
        <v>114</v>
      </c>
      <c r="C546" s="173"/>
      <c r="D546" s="186" t="s">
        <v>30</v>
      </c>
      <c r="E546" s="186"/>
      <c r="F546" s="170">
        <v>0</v>
      </c>
      <c r="G546" s="171"/>
      <c r="H546" s="181">
        <v>0</v>
      </c>
      <c r="I546" s="181"/>
      <c r="J546" s="170">
        <v>0</v>
      </c>
      <c r="K546" s="171"/>
      <c r="L546" s="97">
        <f t="shared" ref="L546:L547" si="656">M546-J546</f>
        <v>0</v>
      </c>
      <c r="M546" s="98">
        <v>0</v>
      </c>
      <c r="N546" s="181"/>
      <c r="O546" s="181"/>
      <c r="P546" s="170"/>
      <c r="Q546" s="171"/>
      <c r="R546" s="121"/>
    </row>
    <row r="547" spans="1:18" ht="18" customHeight="1" x14ac:dyDescent="0.25">
      <c r="A547" s="124"/>
      <c r="B547" s="172" t="s">
        <v>113</v>
      </c>
      <c r="C547" s="173"/>
      <c r="D547" s="186" t="s">
        <v>27</v>
      </c>
      <c r="E547" s="186"/>
      <c r="F547" s="170">
        <v>0</v>
      </c>
      <c r="G547" s="171"/>
      <c r="H547" s="170">
        <v>0</v>
      </c>
      <c r="I547" s="171"/>
      <c r="J547" s="170">
        <v>53000</v>
      </c>
      <c r="K547" s="171"/>
      <c r="L547" s="97">
        <f t="shared" si="656"/>
        <v>-53000</v>
      </c>
      <c r="M547" s="98">
        <v>0</v>
      </c>
      <c r="N547" s="181"/>
      <c r="O547" s="171"/>
      <c r="P547" s="170"/>
      <c r="Q547" s="171"/>
      <c r="R547" s="121"/>
    </row>
    <row r="548" spans="1:18" ht="18" customHeight="1" x14ac:dyDescent="0.25">
      <c r="A548" s="124"/>
      <c r="B548" s="172" t="s">
        <v>414</v>
      </c>
      <c r="C548" s="173"/>
      <c r="D548" s="172" t="s">
        <v>342</v>
      </c>
      <c r="E548" s="173"/>
      <c r="F548" s="170"/>
      <c r="G548" s="171"/>
      <c r="H548" s="170"/>
      <c r="I548" s="171"/>
      <c r="J548" s="170">
        <v>1000000</v>
      </c>
      <c r="K548" s="171"/>
      <c r="L548" s="97"/>
      <c r="M548" s="98">
        <v>0</v>
      </c>
      <c r="N548" s="170"/>
      <c r="O548" s="171"/>
      <c r="P548" s="170"/>
      <c r="Q548" s="171"/>
      <c r="R548" s="121"/>
    </row>
    <row r="549" spans="1:18" ht="26.25" customHeight="1" x14ac:dyDescent="0.25">
      <c r="A549" s="34"/>
      <c r="B549" s="213">
        <v>4</v>
      </c>
      <c r="C549" s="214"/>
      <c r="D549" s="215" t="s">
        <v>46</v>
      </c>
      <c r="E549" s="215"/>
      <c r="F549" s="207">
        <f>F550</f>
        <v>0</v>
      </c>
      <c r="G549" s="208"/>
      <c r="H549" s="207">
        <f t="shared" ref="H549" si="657">H550</f>
        <v>0</v>
      </c>
      <c r="I549" s="208"/>
      <c r="J549" s="207">
        <f t="shared" ref="J549" si="658">J550</f>
        <v>1053000</v>
      </c>
      <c r="K549" s="208"/>
      <c r="L549" s="22"/>
      <c r="M549" s="68">
        <f>SUM(M550)</f>
        <v>0</v>
      </c>
      <c r="N549" s="212">
        <f t="shared" ref="N549" si="659">N550</f>
        <v>1000000</v>
      </c>
      <c r="O549" s="208"/>
      <c r="P549" s="444">
        <f t="shared" ref="P549" si="660">P550</f>
        <v>1000000</v>
      </c>
      <c r="Q549" s="445"/>
      <c r="R549" s="32"/>
    </row>
    <row r="550" spans="1:18" ht="27.75" customHeight="1" x14ac:dyDescent="0.25">
      <c r="A550" s="33"/>
      <c r="B550" s="193">
        <v>42</v>
      </c>
      <c r="C550" s="194"/>
      <c r="D550" s="195" t="s">
        <v>52</v>
      </c>
      <c r="E550" s="195"/>
      <c r="F550" s="176">
        <v>0</v>
      </c>
      <c r="G550" s="177"/>
      <c r="H550" s="196">
        <v>0</v>
      </c>
      <c r="I550" s="196"/>
      <c r="J550" s="176">
        <v>1053000</v>
      </c>
      <c r="K550" s="177"/>
      <c r="L550" s="45"/>
      <c r="M550" s="66">
        <v>0</v>
      </c>
      <c r="N550" s="196">
        <v>1000000</v>
      </c>
      <c r="O550" s="196"/>
      <c r="P550" s="309">
        <v>1000000</v>
      </c>
      <c r="Q550" s="310"/>
      <c r="R550" s="32" t="s">
        <v>378</v>
      </c>
    </row>
    <row r="551" spans="1:18" x14ac:dyDescent="0.25">
      <c r="A551" s="37"/>
      <c r="B551" s="187" t="s">
        <v>258</v>
      </c>
      <c r="C551" s="188"/>
      <c r="D551" s="189" t="s">
        <v>259</v>
      </c>
      <c r="E551" s="189"/>
      <c r="F551" s="190">
        <f>F552</f>
        <v>0</v>
      </c>
      <c r="G551" s="191"/>
      <c r="H551" s="190">
        <f t="shared" ref="H551" si="661">H552</f>
        <v>0</v>
      </c>
      <c r="I551" s="191"/>
      <c r="J551" s="190">
        <f t="shared" ref="J551" si="662">J552</f>
        <v>70000</v>
      </c>
      <c r="K551" s="191"/>
      <c r="L551" s="79">
        <f>L552</f>
        <v>-62000</v>
      </c>
      <c r="M551" s="79">
        <f>M552</f>
        <v>8000</v>
      </c>
      <c r="N551" s="192">
        <f t="shared" ref="N551" si="663">N552</f>
        <v>40000</v>
      </c>
      <c r="O551" s="191"/>
      <c r="P551" s="190">
        <f t="shared" ref="P551" si="664">P552</f>
        <v>40000</v>
      </c>
      <c r="Q551" s="191"/>
      <c r="R551" s="30"/>
    </row>
    <row r="552" spans="1:18" ht="31.5" customHeight="1" x14ac:dyDescent="0.25">
      <c r="A552" s="35"/>
      <c r="B552" s="204" t="s">
        <v>260</v>
      </c>
      <c r="C552" s="205"/>
      <c r="D552" s="206" t="s">
        <v>261</v>
      </c>
      <c r="E552" s="206"/>
      <c r="F552" s="198">
        <f>F556</f>
        <v>0</v>
      </c>
      <c r="G552" s="199"/>
      <c r="H552" s="198">
        <f t="shared" ref="H552" si="665">H556</f>
        <v>0</v>
      </c>
      <c r="I552" s="199"/>
      <c r="J552" s="198">
        <f t="shared" ref="J552" si="666">J556</f>
        <v>70000</v>
      </c>
      <c r="K552" s="199"/>
      <c r="L552" s="127">
        <f>M552-J552</f>
        <v>-62000</v>
      </c>
      <c r="M552" s="72">
        <f>M556</f>
        <v>8000</v>
      </c>
      <c r="N552" s="200">
        <f t="shared" ref="N552" si="667">N556</f>
        <v>40000</v>
      </c>
      <c r="O552" s="199"/>
      <c r="P552" s="198">
        <f t="shared" ref="P552" si="668">P556</f>
        <v>40000</v>
      </c>
      <c r="Q552" s="199"/>
      <c r="R552" s="32"/>
    </row>
    <row r="553" spans="1:18" x14ac:dyDescent="0.25">
      <c r="A553" s="124"/>
      <c r="B553" s="172" t="s">
        <v>112</v>
      </c>
      <c r="C553" s="173"/>
      <c r="D553" s="186" t="s">
        <v>25</v>
      </c>
      <c r="E553" s="186"/>
      <c r="F553" s="170">
        <v>0</v>
      </c>
      <c r="G553" s="171"/>
      <c r="H553" s="170">
        <v>0</v>
      </c>
      <c r="I553" s="171"/>
      <c r="J553" s="170">
        <v>70000</v>
      </c>
      <c r="K553" s="171"/>
      <c r="L553" s="97">
        <f t="shared" ref="L553:L555" si="669">M553-J553</f>
        <v>-62000</v>
      </c>
      <c r="M553" s="98">
        <v>8000</v>
      </c>
      <c r="N553" s="181"/>
      <c r="O553" s="171"/>
      <c r="P553" s="170"/>
      <c r="Q553" s="171"/>
      <c r="R553" s="121"/>
    </row>
    <row r="554" spans="1:18" x14ac:dyDescent="0.25">
      <c r="A554" s="124"/>
      <c r="B554" s="172" t="s">
        <v>113</v>
      </c>
      <c r="C554" s="173"/>
      <c r="D554" s="186" t="s">
        <v>27</v>
      </c>
      <c r="E554" s="186"/>
      <c r="F554" s="170">
        <v>0</v>
      </c>
      <c r="G554" s="171"/>
      <c r="H554" s="170">
        <v>0</v>
      </c>
      <c r="I554" s="171"/>
      <c r="J554" s="170">
        <v>0</v>
      </c>
      <c r="K554" s="171"/>
      <c r="L554" s="97">
        <f t="shared" si="669"/>
        <v>0</v>
      </c>
      <c r="M554" s="98">
        <v>0</v>
      </c>
      <c r="N554" s="181"/>
      <c r="O554" s="171"/>
      <c r="P554" s="170"/>
      <c r="Q554" s="171"/>
      <c r="R554" s="121"/>
    </row>
    <row r="555" spans="1:18" x14ac:dyDescent="0.25">
      <c r="A555" s="124"/>
      <c r="B555" s="172" t="s">
        <v>154</v>
      </c>
      <c r="C555" s="173"/>
      <c r="D555" s="186" t="s">
        <v>34</v>
      </c>
      <c r="E555" s="186"/>
      <c r="F555" s="170">
        <v>0</v>
      </c>
      <c r="G555" s="171"/>
      <c r="H555" s="170">
        <v>0</v>
      </c>
      <c r="I555" s="171"/>
      <c r="J555" s="170">
        <v>0</v>
      </c>
      <c r="K555" s="171"/>
      <c r="L555" s="97">
        <f t="shared" si="669"/>
        <v>0</v>
      </c>
      <c r="M555" s="98">
        <v>0</v>
      </c>
      <c r="N555" s="181"/>
      <c r="O555" s="171"/>
      <c r="P555" s="170"/>
      <c r="Q555" s="171"/>
      <c r="R555" s="121"/>
    </row>
    <row r="556" spans="1:18" ht="18.75" customHeight="1" x14ac:dyDescent="0.25">
      <c r="A556" s="34"/>
      <c r="B556" s="213">
        <v>3</v>
      </c>
      <c r="C556" s="214"/>
      <c r="D556" s="215" t="s">
        <v>39</v>
      </c>
      <c r="E556" s="215"/>
      <c r="F556" s="207">
        <f>F557</f>
        <v>0</v>
      </c>
      <c r="G556" s="208"/>
      <c r="H556" s="207">
        <f t="shared" ref="H556" si="670">H557</f>
        <v>0</v>
      </c>
      <c r="I556" s="208"/>
      <c r="J556" s="207">
        <f t="shared" ref="J556" si="671">J557</f>
        <v>70000</v>
      </c>
      <c r="K556" s="208"/>
      <c r="L556" s="22"/>
      <c r="M556" s="68">
        <f>SUM(M557)</f>
        <v>8000</v>
      </c>
      <c r="N556" s="212">
        <f t="shared" ref="N556" si="672">N557</f>
        <v>40000</v>
      </c>
      <c r="O556" s="208"/>
      <c r="P556" s="207">
        <f t="shared" ref="P556" si="673">P557</f>
        <v>40000</v>
      </c>
      <c r="Q556" s="208"/>
      <c r="R556" s="32"/>
    </row>
    <row r="557" spans="1:18" ht="17.25" customHeight="1" x14ac:dyDescent="0.25">
      <c r="A557" s="33"/>
      <c r="B557" s="193">
        <v>38</v>
      </c>
      <c r="C557" s="194"/>
      <c r="D557" s="195" t="s">
        <v>45</v>
      </c>
      <c r="E557" s="195"/>
      <c r="F557" s="176">
        <v>0</v>
      </c>
      <c r="G557" s="177"/>
      <c r="H557" s="196">
        <v>0</v>
      </c>
      <c r="I557" s="196"/>
      <c r="J557" s="176">
        <v>70000</v>
      </c>
      <c r="K557" s="177"/>
      <c r="L557" s="45"/>
      <c r="M557" s="66">
        <v>8000</v>
      </c>
      <c r="N557" s="196">
        <v>40000</v>
      </c>
      <c r="O557" s="196"/>
      <c r="P557" s="176">
        <v>40000</v>
      </c>
      <c r="Q557" s="177"/>
      <c r="R557" s="32" t="s">
        <v>379</v>
      </c>
    </row>
    <row r="558" spans="1:18" x14ac:dyDescent="0.25">
      <c r="A558" s="38"/>
      <c r="B558" s="229" t="s">
        <v>262</v>
      </c>
      <c r="C558" s="230"/>
      <c r="D558" s="231" t="s">
        <v>263</v>
      </c>
      <c r="E558" s="231"/>
      <c r="F558" s="216">
        <f>F559+F564+F574</f>
        <v>9898.56</v>
      </c>
      <c r="G558" s="217"/>
      <c r="H558" s="216">
        <f t="shared" ref="H558" si="674">H559+H564+H574</f>
        <v>9400</v>
      </c>
      <c r="I558" s="217"/>
      <c r="J558" s="216">
        <f>J559+J564+J574</f>
        <v>35300</v>
      </c>
      <c r="K558" s="217"/>
      <c r="L558" s="80">
        <f>L559+L564+L574</f>
        <v>-31300</v>
      </c>
      <c r="M558" s="80">
        <f>M559+M564+M574</f>
        <v>4000</v>
      </c>
      <c r="N558" s="218">
        <f t="shared" ref="N558" si="675">N559+N564+N574</f>
        <v>19400</v>
      </c>
      <c r="O558" s="217"/>
      <c r="P558" s="216">
        <f t="shared" ref="P558" si="676">P559+P564+P574</f>
        <v>9400</v>
      </c>
      <c r="Q558" s="217"/>
      <c r="R558" s="28"/>
    </row>
    <row r="559" spans="1:18" x14ac:dyDescent="0.25">
      <c r="A559" s="37"/>
      <c r="B559" s="187" t="s">
        <v>264</v>
      </c>
      <c r="C559" s="188"/>
      <c r="D559" s="189" t="s">
        <v>265</v>
      </c>
      <c r="E559" s="189"/>
      <c r="F559" s="190">
        <f>F560</f>
        <v>2607.04</v>
      </c>
      <c r="G559" s="191"/>
      <c r="H559" s="190">
        <f t="shared" ref="H559" si="677">H560</f>
        <v>2700</v>
      </c>
      <c r="I559" s="191"/>
      <c r="J559" s="190">
        <f t="shared" ref="J559" si="678">J560</f>
        <v>2700</v>
      </c>
      <c r="K559" s="191"/>
      <c r="L559" s="79">
        <f>L560</f>
        <v>-2700</v>
      </c>
      <c r="M559" s="79">
        <f>M560</f>
        <v>0</v>
      </c>
      <c r="N559" s="192">
        <f t="shared" ref="N559" si="679">N560</f>
        <v>2700</v>
      </c>
      <c r="O559" s="191"/>
      <c r="P559" s="190">
        <f t="shared" ref="P559" si="680">P560</f>
        <v>2700</v>
      </c>
      <c r="Q559" s="191"/>
      <c r="R559" s="30"/>
    </row>
    <row r="560" spans="1:18" ht="30" customHeight="1" x14ac:dyDescent="0.25">
      <c r="A560" s="35"/>
      <c r="B560" s="204" t="s">
        <v>266</v>
      </c>
      <c r="C560" s="205"/>
      <c r="D560" s="206" t="s">
        <v>267</v>
      </c>
      <c r="E560" s="206"/>
      <c r="F560" s="198">
        <f>F562</f>
        <v>2607.04</v>
      </c>
      <c r="G560" s="199"/>
      <c r="H560" s="198">
        <f t="shared" ref="H560" si="681">H562</f>
        <v>2700</v>
      </c>
      <c r="I560" s="199"/>
      <c r="J560" s="198">
        <f t="shared" ref="J560" si="682">J562</f>
        <v>2700</v>
      </c>
      <c r="K560" s="199"/>
      <c r="L560" s="127">
        <f>M560-J560</f>
        <v>-2700</v>
      </c>
      <c r="M560" s="72">
        <f>M562</f>
        <v>0</v>
      </c>
      <c r="N560" s="200">
        <f t="shared" ref="N560" si="683">N562</f>
        <v>2700</v>
      </c>
      <c r="O560" s="199"/>
      <c r="P560" s="198">
        <f t="shared" ref="P560" si="684">P562</f>
        <v>2700</v>
      </c>
      <c r="Q560" s="199"/>
      <c r="R560" s="32"/>
    </row>
    <row r="561" spans="1:18" ht="15.75" customHeight="1" x14ac:dyDescent="0.25">
      <c r="A561" s="124"/>
      <c r="B561" s="172" t="s">
        <v>112</v>
      </c>
      <c r="C561" s="173"/>
      <c r="D561" s="186" t="s">
        <v>25</v>
      </c>
      <c r="E561" s="186"/>
      <c r="F561" s="170">
        <v>2607.04</v>
      </c>
      <c r="G561" s="171"/>
      <c r="H561" s="170">
        <v>2700</v>
      </c>
      <c r="I561" s="171"/>
      <c r="J561" s="170">
        <v>2700</v>
      </c>
      <c r="K561" s="171"/>
      <c r="L561" s="97">
        <f>M561-J561</f>
        <v>-2700</v>
      </c>
      <c r="M561" s="98">
        <v>0</v>
      </c>
      <c r="N561" s="181"/>
      <c r="O561" s="171"/>
      <c r="P561" s="170"/>
      <c r="Q561" s="171"/>
      <c r="R561" s="121"/>
    </row>
    <row r="562" spans="1:18" ht="17.25" customHeight="1" x14ac:dyDescent="0.25">
      <c r="A562" s="34"/>
      <c r="B562" s="213">
        <v>3</v>
      </c>
      <c r="C562" s="214"/>
      <c r="D562" s="215" t="s">
        <v>39</v>
      </c>
      <c r="E562" s="215"/>
      <c r="F562" s="207">
        <f>F563</f>
        <v>2607.04</v>
      </c>
      <c r="G562" s="208"/>
      <c r="H562" s="207">
        <f t="shared" ref="H562" si="685">H563</f>
        <v>2700</v>
      </c>
      <c r="I562" s="208"/>
      <c r="J562" s="207">
        <f t="shared" ref="J562" si="686">J563</f>
        <v>2700</v>
      </c>
      <c r="K562" s="208"/>
      <c r="L562" s="22"/>
      <c r="M562" s="68">
        <f>SUM(M563)</f>
        <v>0</v>
      </c>
      <c r="N562" s="212">
        <f t="shared" ref="N562" si="687">N563</f>
        <v>2700</v>
      </c>
      <c r="O562" s="208"/>
      <c r="P562" s="207">
        <f t="shared" ref="P562" si="688">P563</f>
        <v>2700</v>
      </c>
      <c r="Q562" s="208"/>
      <c r="R562" s="32"/>
    </row>
    <row r="563" spans="1:18" x14ac:dyDescent="0.25">
      <c r="A563" s="33"/>
      <c r="B563" s="193">
        <v>35</v>
      </c>
      <c r="C563" s="194"/>
      <c r="D563" s="195" t="s">
        <v>43</v>
      </c>
      <c r="E563" s="195"/>
      <c r="F563" s="176">
        <v>2607.04</v>
      </c>
      <c r="G563" s="177"/>
      <c r="H563" s="196">
        <v>2700</v>
      </c>
      <c r="I563" s="196"/>
      <c r="J563" s="176">
        <v>2700</v>
      </c>
      <c r="K563" s="177"/>
      <c r="L563" s="45"/>
      <c r="M563" s="66">
        <v>0</v>
      </c>
      <c r="N563" s="196">
        <v>2700</v>
      </c>
      <c r="O563" s="196"/>
      <c r="P563" s="176">
        <v>2700</v>
      </c>
      <c r="Q563" s="177"/>
      <c r="R563" s="32" t="s">
        <v>380</v>
      </c>
    </row>
    <row r="564" spans="1:18" x14ac:dyDescent="0.25">
      <c r="A564" s="37"/>
      <c r="B564" s="187" t="s">
        <v>268</v>
      </c>
      <c r="C564" s="188"/>
      <c r="D564" s="189" t="s">
        <v>269</v>
      </c>
      <c r="E564" s="189"/>
      <c r="F564" s="190">
        <f>F565+F569</f>
        <v>5408.45</v>
      </c>
      <c r="G564" s="191"/>
      <c r="H564" s="190">
        <f t="shared" ref="H564" si="689">H565+H569</f>
        <v>0</v>
      </c>
      <c r="I564" s="191"/>
      <c r="J564" s="190">
        <f t="shared" ref="J564" si="690">J565+J569</f>
        <v>6600</v>
      </c>
      <c r="K564" s="191"/>
      <c r="L564" s="79">
        <f>L565+L569</f>
        <v>-6600</v>
      </c>
      <c r="M564" s="79">
        <f>M565+M569</f>
        <v>0</v>
      </c>
      <c r="N564" s="192">
        <f t="shared" ref="N564" si="691">N565+N569</f>
        <v>0</v>
      </c>
      <c r="O564" s="191"/>
      <c r="P564" s="190">
        <f t="shared" ref="P564" si="692">P565+P569</f>
        <v>0</v>
      </c>
      <c r="Q564" s="191"/>
      <c r="R564" s="30"/>
    </row>
    <row r="565" spans="1:18" ht="33" customHeight="1" x14ac:dyDescent="0.25">
      <c r="A565" s="35"/>
      <c r="B565" s="204" t="s">
        <v>270</v>
      </c>
      <c r="C565" s="205"/>
      <c r="D565" s="206" t="s">
        <v>271</v>
      </c>
      <c r="E565" s="206"/>
      <c r="F565" s="198">
        <f>F567</f>
        <v>0</v>
      </c>
      <c r="G565" s="199"/>
      <c r="H565" s="198">
        <f t="shared" ref="H565" si="693">H567</f>
        <v>0</v>
      </c>
      <c r="I565" s="199"/>
      <c r="J565" s="198">
        <f t="shared" ref="J565" si="694">J567</f>
        <v>6600</v>
      </c>
      <c r="K565" s="199"/>
      <c r="L565" s="127">
        <f>M565-J565</f>
        <v>-6600</v>
      </c>
      <c r="M565" s="72">
        <f>M567</f>
        <v>0</v>
      </c>
      <c r="N565" s="200">
        <f t="shared" ref="N565" si="695">N567</f>
        <v>0</v>
      </c>
      <c r="O565" s="199"/>
      <c r="P565" s="198">
        <f t="shared" ref="P565" si="696">P567</f>
        <v>0</v>
      </c>
      <c r="Q565" s="199"/>
      <c r="R565" s="32"/>
    </row>
    <row r="566" spans="1:18" ht="18" customHeight="1" x14ac:dyDescent="0.25">
      <c r="A566" s="120"/>
      <c r="B566" s="172" t="s">
        <v>147</v>
      </c>
      <c r="C566" s="173"/>
      <c r="D566" s="179" t="s">
        <v>28</v>
      </c>
      <c r="E566" s="179"/>
      <c r="F566" s="170">
        <v>0</v>
      </c>
      <c r="G566" s="171"/>
      <c r="H566" s="181">
        <v>0</v>
      </c>
      <c r="I566" s="181"/>
      <c r="J566" s="170">
        <v>6600</v>
      </c>
      <c r="K566" s="171"/>
      <c r="L566" s="97">
        <f>M566-J566</f>
        <v>-6600</v>
      </c>
      <c r="M566" s="98">
        <v>0</v>
      </c>
      <c r="N566" s="181"/>
      <c r="O566" s="181"/>
      <c r="P566" s="170"/>
      <c r="Q566" s="171"/>
      <c r="R566" s="121"/>
    </row>
    <row r="567" spans="1:18" ht="15" customHeight="1" x14ac:dyDescent="0.25">
      <c r="A567" s="34"/>
      <c r="B567" s="213">
        <v>3</v>
      </c>
      <c r="C567" s="214"/>
      <c r="D567" s="215" t="s">
        <v>39</v>
      </c>
      <c r="E567" s="215"/>
      <c r="F567" s="207">
        <f>F568</f>
        <v>0</v>
      </c>
      <c r="G567" s="208"/>
      <c r="H567" s="207">
        <f t="shared" ref="H567" si="697">H568</f>
        <v>0</v>
      </c>
      <c r="I567" s="208"/>
      <c r="J567" s="207">
        <f t="shared" ref="J567" si="698">J568</f>
        <v>6600</v>
      </c>
      <c r="K567" s="208"/>
      <c r="L567" s="22"/>
      <c r="M567" s="68">
        <f>SUM(M568)</f>
        <v>0</v>
      </c>
      <c r="N567" s="212">
        <f t="shared" ref="N567" si="699">N568</f>
        <v>0</v>
      </c>
      <c r="O567" s="208"/>
      <c r="P567" s="207">
        <f t="shared" ref="P567" si="700">P568</f>
        <v>0</v>
      </c>
      <c r="Q567" s="208"/>
      <c r="R567" s="32"/>
    </row>
    <row r="568" spans="1:18" ht="15" customHeight="1" x14ac:dyDescent="0.25">
      <c r="A568" s="33"/>
      <c r="B568" s="193">
        <v>32</v>
      </c>
      <c r="C568" s="194"/>
      <c r="D568" s="195" t="s">
        <v>41</v>
      </c>
      <c r="E568" s="195"/>
      <c r="F568" s="176">
        <v>0</v>
      </c>
      <c r="G568" s="177"/>
      <c r="H568" s="196">
        <v>0</v>
      </c>
      <c r="I568" s="196"/>
      <c r="J568" s="176">
        <v>6600</v>
      </c>
      <c r="K568" s="177"/>
      <c r="L568" s="45"/>
      <c r="M568" s="66">
        <v>0</v>
      </c>
      <c r="N568" s="196">
        <v>0</v>
      </c>
      <c r="O568" s="196"/>
      <c r="P568" s="176">
        <v>0</v>
      </c>
      <c r="Q568" s="177"/>
      <c r="R568" s="32" t="s">
        <v>380</v>
      </c>
    </row>
    <row r="569" spans="1:18" ht="43.5" customHeight="1" x14ac:dyDescent="0.25">
      <c r="A569" s="35"/>
      <c r="B569" s="204" t="s">
        <v>344</v>
      </c>
      <c r="C569" s="205"/>
      <c r="D569" s="206" t="s">
        <v>345</v>
      </c>
      <c r="E569" s="206"/>
      <c r="F569" s="198">
        <f>F572</f>
        <v>5408.45</v>
      </c>
      <c r="G569" s="199"/>
      <c r="H569" s="198">
        <f t="shared" ref="H569" si="701">H572</f>
        <v>0</v>
      </c>
      <c r="I569" s="199"/>
      <c r="J569" s="198">
        <f t="shared" ref="J569" si="702">J572</f>
        <v>0</v>
      </c>
      <c r="K569" s="199"/>
      <c r="L569" s="127">
        <f>M569-J569</f>
        <v>0</v>
      </c>
      <c r="M569" s="72">
        <f>M572</f>
        <v>0</v>
      </c>
      <c r="N569" s="200">
        <f t="shared" ref="N569" si="703">N572</f>
        <v>0</v>
      </c>
      <c r="O569" s="199"/>
      <c r="P569" s="198">
        <f t="shared" ref="P569" si="704">P572</f>
        <v>0</v>
      </c>
      <c r="Q569" s="199"/>
      <c r="R569" s="32"/>
    </row>
    <row r="570" spans="1:18" ht="24" customHeight="1" x14ac:dyDescent="0.25">
      <c r="A570" s="124"/>
      <c r="B570" s="172" t="s">
        <v>114</v>
      </c>
      <c r="C570" s="173"/>
      <c r="D570" s="186" t="s">
        <v>30</v>
      </c>
      <c r="E570" s="186"/>
      <c r="F570" s="170">
        <v>0</v>
      </c>
      <c r="G570" s="171"/>
      <c r="H570" s="170">
        <v>0</v>
      </c>
      <c r="I570" s="171"/>
      <c r="J570" s="170">
        <v>0</v>
      </c>
      <c r="K570" s="171"/>
      <c r="L570" s="97">
        <f t="shared" ref="L570:L571" si="705">M570-J570</f>
        <v>0</v>
      </c>
      <c r="M570" s="98">
        <v>0</v>
      </c>
      <c r="N570" s="181"/>
      <c r="O570" s="171"/>
      <c r="P570" s="170"/>
      <c r="Q570" s="171"/>
      <c r="R570" s="121"/>
    </row>
    <row r="571" spans="1:18" ht="17.25" customHeight="1" x14ac:dyDescent="0.25">
      <c r="A571" s="124"/>
      <c r="B571" s="172" t="s">
        <v>113</v>
      </c>
      <c r="C571" s="173"/>
      <c r="D571" s="186" t="s">
        <v>27</v>
      </c>
      <c r="E571" s="186"/>
      <c r="F571" s="170">
        <v>5408.45</v>
      </c>
      <c r="G571" s="171"/>
      <c r="H571" s="170">
        <v>0</v>
      </c>
      <c r="I571" s="171"/>
      <c r="J571" s="170">
        <v>0</v>
      </c>
      <c r="K571" s="171"/>
      <c r="L571" s="97">
        <f t="shared" si="705"/>
        <v>0</v>
      </c>
      <c r="M571" s="98">
        <v>0</v>
      </c>
      <c r="N571" s="181"/>
      <c r="O571" s="171"/>
      <c r="P571" s="170"/>
      <c r="Q571" s="171"/>
      <c r="R571" s="121"/>
    </row>
    <row r="572" spans="1:18" ht="15.75" customHeight="1" x14ac:dyDescent="0.25">
      <c r="A572" s="34"/>
      <c r="B572" s="213">
        <v>3</v>
      </c>
      <c r="C572" s="214"/>
      <c r="D572" s="215" t="s">
        <v>39</v>
      </c>
      <c r="E572" s="215"/>
      <c r="F572" s="207">
        <f>F573</f>
        <v>5408.45</v>
      </c>
      <c r="G572" s="208"/>
      <c r="H572" s="207">
        <f t="shared" ref="H572" si="706">H573</f>
        <v>0</v>
      </c>
      <c r="I572" s="208"/>
      <c r="J572" s="207">
        <f t="shared" ref="J572" si="707">J573</f>
        <v>0</v>
      </c>
      <c r="K572" s="208"/>
      <c r="L572" s="22"/>
      <c r="M572" s="68">
        <f>SUM(M573)</f>
        <v>0</v>
      </c>
      <c r="N572" s="212">
        <f t="shared" ref="N572" si="708">N573</f>
        <v>0</v>
      </c>
      <c r="O572" s="208"/>
      <c r="P572" s="207">
        <f t="shared" ref="P572" si="709">P573</f>
        <v>0</v>
      </c>
      <c r="Q572" s="208"/>
      <c r="R572" s="32"/>
    </row>
    <row r="573" spans="1:18" ht="15" customHeight="1" x14ac:dyDescent="0.25">
      <c r="A573" s="33"/>
      <c r="B573" s="193">
        <v>32</v>
      </c>
      <c r="C573" s="194"/>
      <c r="D573" s="195" t="s">
        <v>41</v>
      </c>
      <c r="E573" s="195"/>
      <c r="F573" s="176">
        <v>5408.45</v>
      </c>
      <c r="G573" s="177"/>
      <c r="H573" s="196">
        <v>0</v>
      </c>
      <c r="I573" s="196"/>
      <c r="J573" s="176">
        <v>0</v>
      </c>
      <c r="K573" s="177"/>
      <c r="L573" s="45"/>
      <c r="M573" s="66">
        <v>0</v>
      </c>
      <c r="N573" s="196">
        <v>0</v>
      </c>
      <c r="O573" s="196"/>
      <c r="P573" s="176">
        <v>0</v>
      </c>
      <c r="Q573" s="177"/>
      <c r="R573" s="32" t="s">
        <v>380</v>
      </c>
    </row>
    <row r="574" spans="1:18" ht="28.5" customHeight="1" x14ac:dyDescent="0.25">
      <c r="A574" s="37"/>
      <c r="B574" s="187" t="s">
        <v>272</v>
      </c>
      <c r="C574" s="188"/>
      <c r="D574" s="189" t="s">
        <v>273</v>
      </c>
      <c r="E574" s="189"/>
      <c r="F574" s="190">
        <f>F575+F580</f>
        <v>1883.07</v>
      </c>
      <c r="G574" s="191"/>
      <c r="H574" s="190">
        <f t="shared" ref="H574" si="710">H575+H580</f>
        <v>6700</v>
      </c>
      <c r="I574" s="191"/>
      <c r="J574" s="190">
        <f>J575+J580</f>
        <v>26000</v>
      </c>
      <c r="K574" s="191"/>
      <c r="L574" s="79">
        <f>L575+L580</f>
        <v>-22000</v>
      </c>
      <c r="M574" s="79">
        <f>M575+M580</f>
        <v>4000</v>
      </c>
      <c r="N574" s="192">
        <f t="shared" ref="N574" si="711">N575+N580</f>
        <v>16700</v>
      </c>
      <c r="O574" s="191"/>
      <c r="P574" s="190">
        <f t="shared" ref="P574" si="712">P575+P580</f>
        <v>6700</v>
      </c>
      <c r="Q574" s="191"/>
      <c r="R574" s="30"/>
    </row>
    <row r="575" spans="1:18" ht="42" customHeight="1" x14ac:dyDescent="0.25">
      <c r="A575" s="35"/>
      <c r="B575" s="204" t="s">
        <v>275</v>
      </c>
      <c r="C575" s="205"/>
      <c r="D575" s="206" t="s">
        <v>405</v>
      </c>
      <c r="E575" s="206"/>
      <c r="F575" s="198">
        <f>F578</f>
        <v>0</v>
      </c>
      <c r="G575" s="199"/>
      <c r="H575" s="198">
        <f t="shared" ref="H575" si="713">H578</f>
        <v>0</v>
      </c>
      <c r="I575" s="199"/>
      <c r="J575" s="198">
        <f t="shared" ref="J575" si="714">J578</f>
        <v>20000</v>
      </c>
      <c r="K575" s="199"/>
      <c r="L575" s="127">
        <f>M575-J575</f>
        <v>-20000</v>
      </c>
      <c r="M575" s="72">
        <f>M578</f>
        <v>0</v>
      </c>
      <c r="N575" s="200">
        <f t="shared" ref="N575" si="715">N578</f>
        <v>10000</v>
      </c>
      <c r="O575" s="199"/>
      <c r="P575" s="198">
        <f t="shared" ref="P575" si="716">P578</f>
        <v>0</v>
      </c>
      <c r="Q575" s="199"/>
      <c r="R575" s="32"/>
    </row>
    <row r="576" spans="1:18" ht="18" customHeight="1" x14ac:dyDescent="0.25">
      <c r="A576" s="124"/>
      <c r="B576" s="172" t="s">
        <v>112</v>
      </c>
      <c r="C576" s="173"/>
      <c r="D576" s="186" t="s">
        <v>25</v>
      </c>
      <c r="E576" s="186"/>
      <c r="F576" s="170">
        <v>0</v>
      </c>
      <c r="G576" s="171"/>
      <c r="H576" s="170">
        <v>0</v>
      </c>
      <c r="I576" s="171"/>
      <c r="J576" s="170">
        <v>20000</v>
      </c>
      <c r="K576" s="171"/>
      <c r="L576" s="97">
        <f t="shared" ref="L576:L577" si="717">M576-J576</f>
        <v>-20000</v>
      </c>
      <c r="M576" s="98">
        <v>0</v>
      </c>
      <c r="N576" s="181"/>
      <c r="O576" s="171"/>
      <c r="P576" s="170"/>
      <c r="Q576" s="171"/>
      <c r="R576" s="121"/>
    </row>
    <row r="577" spans="1:18" ht="15.75" customHeight="1" x14ac:dyDescent="0.25">
      <c r="A577" s="124"/>
      <c r="B577" s="172" t="s">
        <v>113</v>
      </c>
      <c r="C577" s="173"/>
      <c r="D577" s="186" t="s">
        <v>27</v>
      </c>
      <c r="E577" s="186"/>
      <c r="F577" s="170">
        <v>0</v>
      </c>
      <c r="G577" s="171"/>
      <c r="H577" s="170">
        <v>0</v>
      </c>
      <c r="I577" s="171"/>
      <c r="J577" s="170">
        <v>0</v>
      </c>
      <c r="K577" s="171"/>
      <c r="L577" s="97">
        <f t="shared" si="717"/>
        <v>0</v>
      </c>
      <c r="M577" s="98">
        <v>0</v>
      </c>
      <c r="N577" s="181"/>
      <c r="O577" s="171"/>
      <c r="P577" s="170"/>
      <c r="Q577" s="171"/>
      <c r="R577" s="121"/>
    </row>
    <row r="578" spans="1:18" ht="32.25" customHeight="1" x14ac:dyDescent="0.25">
      <c r="A578" s="34"/>
      <c r="B578" s="213">
        <v>4</v>
      </c>
      <c r="C578" s="214"/>
      <c r="D578" s="215" t="s">
        <v>46</v>
      </c>
      <c r="E578" s="215"/>
      <c r="F578" s="207">
        <f>F579</f>
        <v>0</v>
      </c>
      <c r="G578" s="208"/>
      <c r="H578" s="207">
        <f t="shared" ref="H578" si="718">H579</f>
        <v>0</v>
      </c>
      <c r="I578" s="208"/>
      <c r="J578" s="207">
        <f t="shared" ref="J578" si="719">J579</f>
        <v>20000</v>
      </c>
      <c r="K578" s="208"/>
      <c r="L578" s="22"/>
      <c r="M578" s="68">
        <f>SUM(M579)</f>
        <v>0</v>
      </c>
      <c r="N578" s="212">
        <f t="shared" ref="N578" si="720">N579</f>
        <v>10000</v>
      </c>
      <c r="O578" s="208"/>
      <c r="P578" s="207">
        <f t="shared" ref="P578" si="721">P579</f>
        <v>0</v>
      </c>
      <c r="Q578" s="208"/>
      <c r="R578" s="32"/>
    </row>
    <row r="579" spans="1:18" ht="43.5" customHeight="1" x14ac:dyDescent="0.25">
      <c r="A579" s="33"/>
      <c r="B579" s="193">
        <v>42</v>
      </c>
      <c r="C579" s="194"/>
      <c r="D579" s="195" t="s">
        <v>52</v>
      </c>
      <c r="E579" s="195"/>
      <c r="F579" s="176">
        <v>0</v>
      </c>
      <c r="G579" s="177"/>
      <c r="H579" s="196">
        <v>0</v>
      </c>
      <c r="I579" s="196"/>
      <c r="J579" s="176">
        <v>20000</v>
      </c>
      <c r="K579" s="177"/>
      <c r="L579" s="45"/>
      <c r="M579" s="66">
        <v>0</v>
      </c>
      <c r="N579" s="196">
        <v>10000</v>
      </c>
      <c r="O579" s="196"/>
      <c r="P579" s="176">
        <v>0</v>
      </c>
      <c r="Q579" s="177"/>
      <c r="R579" s="32" t="s">
        <v>380</v>
      </c>
    </row>
    <row r="580" spans="1:18" ht="32.25" customHeight="1" x14ac:dyDescent="0.25">
      <c r="A580" s="35"/>
      <c r="B580" s="204" t="s">
        <v>274</v>
      </c>
      <c r="C580" s="205"/>
      <c r="D580" s="206" t="s">
        <v>273</v>
      </c>
      <c r="E580" s="206"/>
      <c r="F580" s="198">
        <f>F582</f>
        <v>1883.07</v>
      </c>
      <c r="G580" s="199"/>
      <c r="H580" s="198">
        <f t="shared" ref="H580" si="722">H582</f>
        <v>6700</v>
      </c>
      <c r="I580" s="199"/>
      <c r="J580" s="198">
        <f t="shared" ref="J580" si="723">J582</f>
        <v>6000</v>
      </c>
      <c r="K580" s="199"/>
      <c r="L580" s="127">
        <f>M580-J580</f>
        <v>-2000</v>
      </c>
      <c r="M580" s="72">
        <f>M582</f>
        <v>4000</v>
      </c>
      <c r="N580" s="200">
        <f t="shared" ref="N580" si="724">N582</f>
        <v>6700</v>
      </c>
      <c r="O580" s="199"/>
      <c r="P580" s="198">
        <f t="shared" ref="P580" si="725">P582</f>
        <v>6700</v>
      </c>
      <c r="Q580" s="199"/>
      <c r="R580" s="32"/>
    </row>
    <row r="581" spans="1:18" x14ac:dyDescent="0.25">
      <c r="A581" s="124"/>
      <c r="B581" s="172" t="s">
        <v>112</v>
      </c>
      <c r="C581" s="173"/>
      <c r="D581" s="186" t="s">
        <v>25</v>
      </c>
      <c r="E581" s="186"/>
      <c r="F581" s="170">
        <v>1883.07</v>
      </c>
      <c r="G581" s="171"/>
      <c r="H581" s="170">
        <v>6700</v>
      </c>
      <c r="I581" s="171"/>
      <c r="J581" s="170">
        <v>6000</v>
      </c>
      <c r="K581" s="171"/>
      <c r="L581" s="97">
        <f>M581-J581</f>
        <v>-2000</v>
      </c>
      <c r="M581" s="98">
        <v>4000</v>
      </c>
      <c r="N581" s="181"/>
      <c r="O581" s="171"/>
      <c r="P581" s="170"/>
      <c r="Q581" s="171"/>
      <c r="R581" s="121"/>
    </row>
    <row r="582" spans="1:18" ht="18" customHeight="1" x14ac:dyDescent="0.25">
      <c r="A582" s="34"/>
      <c r="B582" s="213">
        <v>3</v>
      </c>
      <c r="C582" s="214"/>
      <c r="D582" s="215" t="s">
        <v>39</v>
      </c>
      <c r="E582" s="215"/>
      <c r="F582" s="207">
        <f>F583</f>
        <v>1883.07</v>
      </c>
      <c r="G582" s="208"/>
      <c r="H582" s="207">
        <f t="shared" ref="H582" si="726">H583</f>
        <v>6700</v>
      </c>
      <c r="I582" s="208"/>
      <c r="J582" s="207">
        <f t="shared" ref="J582" si="727">J583</f>
        <v>6000</v>
      </c>
      <c r="K582" s="208"/>
      <c r="L582" s="22"/>
      <c r="M582" s="68">
        <f>SUM(M583)</f>
        <v>4000</v>
      </c>
      <c r="N582" s="212">
        <f t="shared" ref="N582" si="728">N583</f>
        <v>6700</v>
      </c>
      <c r="O582" s="208"/>
      <c r="P582" s="207">
        <f t="shared" ref="P582" si="729">P583</f>
        <v>6700</v>
      </c>
      <c r="Q582" s="208"/>
      <c r="R582" s="32"/>
    </row>
    <row r="583" spans="1:18" ht="17.25" customHeight="1" x14ac:dyDescent="0.25">
      <c r="A583" s="33"/>
      <c r="B583" s="193">
        <v>32</v>
      </c>
      <c r="C583" s="194"/>
      <c r="D583" s="195" t="s">
        <v>41</v>
      </c>
      <c r="E583" s="195"/>
      <c r="F583" s="176">
        <v>1883.07</v>
      </c>
      <c r="G583" s="177"/>
      <c r="H583" s="196">
        <v>6700</v>
      </c>
      <c r="I583" s="196"/>
      <c r="J583" s="176">
        <v>6000</v>
      </c>
      <c r="K583" s="177"/>
      <c r="L583" s="45"/>
      <c r="M583" s="66">
        <v>4000</v>
      </c>
      <c r="N583" s="196">
        <v>6700</v>
      </c>
      <c r="O583" s="196"/>
      <c r="P583" s="176">
        <v>6700</v>
      </c>
      <c r="Q583" s="177"/>
      <c r="R583" s="32" t="s">
        <v>380</v>
      </c>
    </row>
    <row r="584" spans="1:18" ht="45" customHeight="1" x14ac:dyDescent="0.25">
      <c r="A584" s="38"/>
      <c r="B584" s="229" t="s">
        <v>276</v>
      </c>
      <c r="C584" s="230"/>
      <c r="D584" s="231" t="s">
        <v>277</v>
      </c>
      <c r="E584" s="231"/>
      <c r="F584" s="216">
        <f>F585+F595+F601</f>
        <v>9456.5</v>
      </c>
      <c r="G584" s="217"/>
      <c r="H584" s="216">
        <f>H585+H595+H601</f>
        <v>18600</v>
      </c>
      <c r="I584" s="217"/>
      <c r="J584" s="216">
        <f>J585+J595+J601</f>
        <v>66000</v>
      </c>
      <c r="K584" s="217"/>
      <c r="L584" s="80">
        <f>L585+L595+L601</f>
        <v>4000</v>
      </c>
      <c r="M584" s="80">
        <f>M585+M595+M601</f>
        <v>70000</v>
      </c>
      <c r="N584" s="218">
        <f>N585+N595+N601</f>
        <v>25000</v>
      </c>
      <c r="O584" s="217"/>
      <c r="P584" s="216">
        <f>P585+P595+P601</f>
        <v>5000</v>
      </c>
      <c r="Q584" s="217"/>
      <c r="R584" s="28"/>
    </row>
    <row r="585" spans="1:18" ht="44.25" customHeight="1" x14ac:dyDescent="0.25">
      <c r="A585" s="37"/>
      <c r="B585" s="187" t="s">
        <v>278</v>
      </c>
      <c r="C585" s="188"/>
      <c r="D585" s="189" t="s">
        <v>279</v>
      </c>
      <c r="E585" s="189"/>
      <c r="F585" s="190">
        <f>F586+F590</f>
        <v>9456.5</v>
      </c>
      <c r="G585" s="191"/>
      <c r="H585" s="190">
        <f t="shared" ref="H585" si="730">H586+H590</f>
        <v>18600</v>
      </c>
      <c r="I585" s="191"/>
      <c r="J585" s="190">
        <f t="shared" ref="J585" si="731">J586+J590</f>
        <v>5000</v>
      </c>
      <c r="K585" s="191"/>
      <c r="L585" s="79">
        <f>L586+L590</f>
        <v>-5000</v>
      </c>
      <c r="M585" s="79">
        <f>M586+M590</f>
        <v>0</v>
      </c>
      <c r="N585" s="190">
        <f t="shared" ref="N585" si="732">N586+N590</f>
        <v>5000</v>
      </c>
      <c r="O585" s="191"/>
      <c r="P585" s="190">
        <f t="shared" ref="P585" si="733">P586+P590</f>
        <v>5000</v>
      </c>
      <c r="Q585" s="191"/>
      <c r="R585" s="30"/>
    </row>
    <row r="586" spans="1:18" ht="28.5" customHeight="1" x14ac:dyDescent="0.25">
      <c r="A586" s="35"/>
      <c r="B586" s="204" t="s">
        <v>280</v>
      </c>
      <c r="C586" s="205"/>
      <c r="D586" s="206" t="s">
        <v>281</v>
      </c>
      <c r="E586" s="206"/>
      <c r="F586" s="198">
        <f>F588</f>
        <v>0</v>
      </c>
      <c r="G586" s="199"/>
      <c r="H586" s="198">
        <f t="shared" ref="H586" si="734">H588</f>
        <v>1000</v>
      </c>
      <c r="I586" s="199"/>
      <c r="J586" s="198">
        <f t="shared" ref="J586" si="735">J588</f>
        <v>5000</v>
      </c>
      <c r="K586" s="199"/>
      <c r="L586" s="127">
        <f>M586-J586</f>
        <v>-5000</v>
      </c>
      <c r="M586" s="72">
        <f>M588</f>
        <v>0</v>
      </c>
      <c r="N586" s="200">
        <f t="shared" ref="N586" si="736">N588</f>
        <v>5000</v>
      </c>
      <c r="O586" s="199"/>
      <c r="P586" s="198">
        <f t="shared" ref="P586" si="737">P588</f>
        <v>5000</v>
      </c>
      <c r="Q586" s="199"/>
      <c r="R586" s="32"/>
    </row>
    <row r="587" spans="1:18" ht="18" customHeight="1" x14ac:dyDescent="0.25">
      <c r="A587" s="124"/>
      <c r="B587" s="172" t="s">
        <v>112</v>
      </c>
      <c r="C587" s="173"/>
      <c r="D587" s="186" t="s">
        <v>25</v>
      </c>
      <c r="E587" s="186"/>
      <c r="F587" s="170">
        <v>0</v>
      </c>
      <c r="G587" s="171"/>
      <c r="H587" s="170">
        <v>1000</v>
      </c>
      <c r="I587" s="171"/>
      <c r="J587" s="170">
        <v>5000</v>
      </c>
      <c r="K587" s="171"/>
      <c r="L587" s="97">
        <f>M587-J587</f>
        <v>-5000</v>
      </c>
      <c r="M587" s="98">
        <v>0</v>
      </c>
      <c r="N587" s="181"/>
      <c r="O587" s="171"/>
      <c r="P587" s="170"/>
      <c r="Q587" s="171"/>
      <c r="R587" s="121"/>
    </row>
    <row r="588" spans="1:18" x14ac:dyDescent="0.25">
      <c r="A588" s="34"/>
      <c r="B588" s="213">
        <v>3</v>
      </c>
      <c r="C588" s="214"/>
      <c r="D588" s="215" t="s">
        <v>39</v>
      </c>
      <c r="E588" s="215"/>
      <c r="F588" s="207">
        <f>F589</f>
        <v>0</v>
      </c>
      <c r="G588" s="208"/>
      <c r="H588" s="207">
        <f t="shared" ref="H588" si="738">H589</f>
        <v>1000</v>
      </c>
      <c r="I588" s="208"/>
      <c r="J588" s="207">
        <f t="shared" ref="J588" si="739">J589</f>
        <v>5000</v>
      </c>
      <c r="K588" s="208"/>
      <c r="L588" s="22"/>
      <c r="M588" s="68">
        <f>SUM(M589)</f>
        <v>0</v>
      </c>
      <c r="N588" s="212">
        <f t="shared" ref="N588" si="740">N589</f>
        <v>5000</v>
      </c>
      <c r="O588" s="208"/>
      <c r="P588" s="207">
        <f t="shared" ref="P588" si="741">P589</f>
        <v>5000</v>
      </c>
      <c r="Q588" s="208"/>
      <c r="R588" s="32"/>
    </row>
    <row r="589" spans="1:18" ht="18" customHeight="1" x14ac:dyDescent="0.25">
      <c r="A589" s="33"/>
      <c r="B589" s="193">
        <v>35</v>
      </c>
      <c r="C589" s="194"/>
      <c r="D589" s="195" t="s">
        <v>43</v>
      </c>
      <c r="E589" s="195"/>
      <c r="F589" s="176">
        <v>0</v>
      </c>
      <c r="G589" s="177"/>
      <c r="H589" s="196">
        <v>1000</v>
      </c>
      <c r="I589" s="196"/>
      <c r="J589" s="176">
        <v>5000</v>
      </c>
      <c r="K589" s="177"/>
      <c r="L589" s="45"/>
      <c r="M589" s="66">
        <v>0</v>
      </c>
      <c r="N589" s="196">
        <v>5000</v>
      </c>
      <c r="O589" s="196"/>
      <c r="P589" s="176">
        <v>5000</v>
      </c>
      <c r="Q589" s="177"/>
      <c r="R589" s="32" t="s">
        <v>361</v>
      </c>
    </row>
    <row r="590" spans="1:18" ht="27.75" customHeight="1" x14ac:dyDescent="0.25">
      <c r="A590" s="35"/>
      <c r="B590" s="204" t="s">
        <v>280</v>
      </c>
      <c r="C590" s="205"/>
      <c r="D590" s="206" t="s">
        <v>391</v>
      </c>
      <c r="E590" s="206"/>
      <c r="F590" s="198">
        <f>F592</f>
        <v>9456.5</v>
      </c>
      <c r="G590" s="199"/>
      <c r="H590" s="198">
        <f t="shared" ref="H590" si="742">H592</f>
        <v>17600</v>
      </c>
      <c r="I590" s="199"/>
      <c r="J590" s="198">
        <f t="shared" ref="J590" si="743">J592</f>
        <v>0</v>
      </c>
      <c r="K590" s="199"/>
      <c r="L590" s="127">
        <f>M590-J590</f>
        <v>0</v>
      </c>
      <c r="M590" s="72">
        <f>M592</f>
        <v>0</v>
      </c>
      <c r="N590" s="198">
        <f t="shared" ref="N590" si="744">N592</f>
        <v>0</v>
      </c>
      <c r="O590" s="199"/>
      <c r="P590" s="198">
        <f t="shared" ref="P590" si="745">P592</f>
        <v>0</v>
      </c>
      <c r="Q590" s="199"/>
      <c r="R590" s="132"/>
    </row>
    <row r="591" spans="1:18" ht="18.75" customHeight="1" x14ac:dyDescent="0.25">
      <c r="A591" s="124"/>
      <c r="B591" s="172" t="s">
        <v>112</v>
      </c>
      <c r="C591" s="173"/>
      <c r="D591" s="186" t="s">
        <v>25</v>
      </c>
      <c r="E591" s="186"/>
      <c r="F591" s="202">
        <v>9456.5</v>
      </c>
      <c r="G591" s="203"/>
      <c r="H591" s="202">
        <v>17600</v>
      </c>
      <c r="I591" s="203"/>
      <c r="J591" s="202">
        <v>0</v>
      </c>
      <c r="K591" s="203"/>
      <c r="L591" s="97">
        <f>M591-J591</f>
        <v>0</v>
      </c>
      <c r="M591" s="126">
        <v>0</v>
      </c>
      <c r="N591" s="202">
        <v>0</v>
      </c>
      <c r="O591" s="203"/>
      <c r="P591" s="202">
        <v>0</v>
      </c>
      <c r="Q591" s="203"/>
      <c r="R591" s="121"/>
    </row>
    <row r="592" spans="1:18" ht="18" customHeight="1" x14ac:dyDescent="0.25">
      <c r="A592" s="34"/>
      <c r="B592" s="213">
        <v>3</v>
      </c>
      <c r="C592" s="214"/>
      <c r="D592" s="215" t="s">
        <v>39</v>
      </c>
      <c r="E592" s="215"/>
      <c r="F592" s="176">
        <f>SUM(F593:G594)</f>
        <v>9456.5</v>
      </c>
      <c r="G592" s="177"/>
      <c r="H592" s="176">
        <f t="shared" ref="H592" si="746">SUM(H593:I594)</f>
        <v>17600</v>
      </c>
      <c r="I592" s="177"/>
      <c r="J592" s="176">
        <f t="shared" ref="J592" si="747">SUM(J593:K594)</f>
        <v>0</v>
      </c>
      <c r="K592" s="177"/>
      <c r="L592" s="45"/>
      <c r="M592" s="66">
        <f>SUM(M593:M594)</f>
        <v>0</v>
      </c>
      <c r="N592" s="176">
        <f t="shared" ref="N592" si="748">SUM(N593:O594)</f>
        <v>0</v>
      </c>
      <c r="O592" s="177"/>
      <c r="P592" s="176">
        <f t="shared" ref="P592" si="749">SUM(P593:Q594)</f>
        <v>0</v>
      </c>
      <c r="Q592" s="177"/>
      <c r="R592" s="32"/>
    </row>
    <row r="593" spans="1:18" ht="18" customHeight="1" x14ac:dyDescent="0.25">
      <c r="A593" s="33"/>
      <c r="B593" s="193">
        <v>35</v>
      </c>
      <c r="C593" s="194"/>
      <c r="D593" s="195" t="s">
        <v>43</v>
      </c>
      <c r="E593" s="195"/>
      <c r="F593" s="176">
        <v>9456.5</v>
      </c>
      <c r="G593" s="177"/>
      <c r="H593" s="176">
        <v>5500</v>
      </c>
      <c r="I593" s="177"/>
      <c r="J593" s="176">
        <v>0</v>
      </c>
      <c r="K593" s="177"/>
      <c r="L593" s="45"/>
      <c r="M593" s="66">
        <v>0</v>
      </c>
      <c r="N593" s="176">
        <v>0</v>
      </c>
      <c r="O593" s="177"/>
      <c r="P593" s="176">
        <v>0</v>
      </c>
      <c r="Q593" s="177"/>
      <c r="R593" s="32" t="s">
        <v>363</v>
      </c>
    </row>
    <row r="594" spans="1:18" ht="18" customHeight="1" x14ac:dyDescent="0.25">
      <c r="A594" s="33"/>
      <c r="B594" s="193">
        <v>38</v>
      </c>
      <c r="C594" s="194"/>
      <c r="D594" s="195" t="s">
        <v>45</v>
      </c>
      <c r="E594" s="195"/>
      <c r="F594" s="176">
        <v>0</v>
      </c>
      <c r="G594" s="177"/>
      <c r="H594" s="176">
        <v>12100</v>
      </c>
      <c r="I594" s="177"/>
      <c r="J594" s="176">
        <v>0</v>
      </c>
      <c r="K594" s="177"/>
      <c r="L594" s="45"/>
      <c r="M594" s="66">
        <v>0</v>
      </c>
      <c r="N594" s="176">
        <v>0</v>
      </c>
      <c r="O594" s="177"/>
      <c r="P594" s="176">
        <v>0</v>
      </c>
      <c r="Q594" s="177"/>
      <c r="R594" s="32" t="s">
        <v>363</v>
      </c>
    </row>
    <row r="595" spans="1:18" ht="23.25" customHeight="1" x14ac:dyDescent="0.25">
      <c r="A595" s="37"/>
      <c r="B595" s="187" t="s">
        <v>282</v>
      </c>
      <c r="C595" s="188"/>
      <c r="D595" s="189" t="s">
        <v>283</v>
      </c>
      <c r="E595" s="189"/>
      <c r="F595" s="190">
        <f>F596</f>
        <v>0</v>
      </c>
      <c r="G595" s="191"/>
      <c r="H595" s="190">
        <f t="shared" ref="H595" si="750">H596</f>
        <v>0</v>
      </c>
      <c r="I595" s="191"/>
      <c r="J595" s="190">
        <f t="shared" ref="J595" si="751">J596</f>
        <v>26000</v>
      </c>
      <c r="K595" s="191"/>
      <c r="L595" s="79">
        <f>L596</f>
        <v>-26000</v>
      </c>
      <c r="M595" s="79">
        <f>M596</f>
        <v>0</v>
      </c>
      <c r="N595" s="192">
        <f t="shared" ref="N595" si="752">N596</f>
        <v>20000</v>
      </c>
      <c r="O595" s="191"/>
      <c r="P595" s="190">
        <f t="shared" ref="P595" si="753">P596</f>
        <v>0</v>
      </c>
      <c r="Q595" s="191"/>
      <c r="R595" s="30"/>
    </row>
    <row r="596" spans="1:18" ht="45.75" customHeight="1" x14ac:dyDescent="0.25">
      <c r="A596" s="35"/>
      <c r="B596" s="204" t="s">
        <v>284</v>
      </c>
      <c r="C596" s="205"/>
      <c r="D596" s="206" t="s">
        <v>283</v>
      </c>
      <c r="E596" s="206"/>
      <c r="F596" s="198">
        <f>F599</f>
        <v>0</v>
      </c>
      <c r="G596" s="199"/>
      <c r="H596" s="198">
        <f t="shared" ref="H596" si="754">H599</f>
        <v>0</v>
      </c>
      <c r="I596" s="199"/>
      <c r="J596" s="198">
        <f t="shared" ref="J596" si="755">J599</f>
        <v>26000</v>
      </c>
      <c r="K596" s="199"/>
      <c r="L596" s="127">
        <f>M596-J596</f>
        <v>-26000</v>
      </c>
      <c r="M596" s="72">
        <f>M599</f>
        <v>0</v>
      </c>
      <c r="N596" s="200">
        <f t="shared" ref="N596" si="756">N599</f>
        <v>20000</v>
      </c>
      <c r="O596" s="199"/>
      <c r="P596" s="198">
        <f t="shared" ref="P596" si="757">P599</f>
        <v>0</v>
      </c>
      <c r="Q596" s="199"/>
      <c r="R596" s="32"/>
    </row>
    <row r="597" spans="1:18" ht="18.75" customHeight="1" x14ac:dyDescent="0.25">
      <c r="A597" s="124"/>
      <c r="B597" s="172" t="s">
        <v>112</v>
      </c>
      <c r="C597" s="173"/>
      <c r="D597" s="186" t="s">
        <v>25</v>
      </c>
      <c r="E597" s="186"/>
      <c r="F597" s="170">
        <v>0</v>
      </c>
      <c r="G597" s="171"/>
      <c r="H597" s="170">
        <v>0</v>
      </c>
      <c r="I597" s="171"/>
      <c r="J597" s="170">
        <v>0</v>
      </c>
      <c r="K597" s="171"/>
      <c r="L597" s="97">
        <f t="shared" ref="L597:L598" si="758">M597-J597</f>
        <v>0</v>
      </c>
      <c r="M597" s="98">
        <v>0</v>
      </c>
      <c r="N597" s="181"/>
      <c r="O597" s="171"/>
      <c r="P597" s="170"/>
      <c r="Q597" s="171"/>
      <c r="R597" s="121"/>
    </row>
    <row r="598" spans="1:18" ht="18.75" customHeight="1" x14ac:dyDescent="0.25">
      <c r="A598" s="124"/>
      <c r="B598" s="172" t="s">
        <v>113</v>
      </c>
      <c r="C598" s="173"/>
      <c r="D598" s="186" t="s">
        <v>27</v>
      </c>
      <c r="E598" s="186"/>
      <c r="F598" s="170">
        <v>0</v>
      </c>
      <c r="G598" s="171"/>
      <c r="H598" s="170">
        <v>0</v>
      </c>
      <c r="I598" s="171"/>
      <c r="J598" s="170">
        <v>26000</v>
      </c>
      <c r="K598" s="171"/>
      <c r="L598" s="97">
        <f t="shared" si="758"/>
        <v>-26000</v>
      </c>
      <c r="M598" s="98">
        <v>0</v>
      </c>
      <c r="N598" s="181"/>
      <c r="O598" s="171"/>
      <c r="P598" s="170"/>
      <c r="Q598" s="171"/>
      <c r="R598" s="121"/>
    </row>
    <row r="599" spans="1:18" ht="30.75" customHeight="1" x14ac:dyDescent="0.25">
      <c r="A599" s="34"/>
      <c r="B599" s="213">
        <v>4</v>
      </c>
      <c r="C599" s="214"/>
      <c r="D599" s="215" t="s">
        <v>46</v>
      </c>
      <c r="E599" s="215"/>
      <c r="F599" s="207">
        <f>F600</f>
        <v>0</v>
      </c>
      <c r="G599" s="208"/>
      <c r="H599" s="207">
        <f t="shared" ref="H599" si="759">H600</f>
        <v>0</v>
      </c>
      <c r="I599" s="208"/>
      <c r="J599" s="207">
        <f t="shared" ref="J599" si="760">J600</f>
        <v>26000</v>
      </c>
      <c r="K599" s="208"/>
      <c r="L599" s="22"/>
      <c r="M599" s="68">
        <f>SUM(M600)</f>
        <v>0</v>
      </c>
      <c r="N599" s="212">
        <f t="shared" ref="N599" si="761">N600</f>
        <v>20000</v>
      </c>
      <c r="O599" s="208"/>
      <c r="P599" s="207">
        <f t="shared" ref="P599" si="762">P600</f>
        <v>0</v>
      </c>
      <c r="Q599" s="208"/>
      <c r="R599" s="32"/>
    </row>
    <row r="600" spans="1:18" ht="42.75" customHeight="1" x14ac:dyDescent="0.25">
      <c r="A600" s="33"/>
      <c r="B600" s="193">
        <v>42</v>
      </c>
      <c r="C600" s="194"/>
      <c r="D600" s="195" t="s">
        <v>52</v>
      </c>
      <c r="E600" s="195"/>
      <c r="F600" s="176">
        <v>0</v>
      </c>
      <c r="G600" s="177"/>
      <c r="H600" s="196">
        <v>0</v>
      </c>
      <c r="I600" s="196"/>
      <c r="J600" s="176">
        <v>26000</v>
      </c>
      <c r="K600" s="177"/>
      <c r="L600" s="45"/>
      <c r="M600" s="66">
        <v>0</v>
      </c>
      <c r="N600" s="196">
        <v>20000</v>
      </c>
      <c r="O600" s="196"/>
      <c r="P600" s="176">
        <v>0</v>
      </c>
      <c r="Q600" s="177"/>
      <c r="R600" s="32" t="s">
        <v>381</v>
      </c>
    </row>
    <row r="601" spans="1:18" ht="45" customHeight="1" x14ac:dyDescent="0.25">
      <c r="A601" s="37"/>
      <c r="B601" s="187" t="s">
        <v>406</v>
      </c>
      <c r="C601" s="188"/>
      <c r="D601" s="189" t="s">
        <v>407</v>
      </c>
      <c r="E601" s="189"/>
      <c r="F601" s="190">
        <f>F602</f>
        <v>0</v>
      </c>
      <c r="G601" s="191"/>
      <c r="H601" s="190">
        <f t="shared" ref="H601" si="763">H602</f>
        <v>0</v>
      </c>
      <c r="I601" s="191"/>
      <c r="J601" s="190">
        <f t="shared" ref="J601" si="764">J602</f>
        <v>35000</v>
      </c>
      <c r="K601" s="191"/>
      <c r="L601" s="79">
        <f>L602</f>
        <v>35000</v>
      </c>
      <c r="M601" s="79">
        <f>M602</f>
        <v>70000</v>
      </c>
      <c r="N601" s="192">
        <f t="shared" ref="N601" si="765">N602</f>
        <v>0</v>
      </c>
      <c r="O601" s="191"/>
      <c r="P601" s="190">
        <f t="shared" ref="P601" si="766">P602</f>
        <v>0</v>
      </c>
      <c r="Q601" s="191"/>
      <c r="R601" s="30"/>
    </row>
    <row r="602" spans="1:18" ht="43.5" customHeight="1" x14ac:dyDescent="0.25">
      <c r="A602" s="35"/>
      <c r="B602" s="204" t="s">
        <v>408</v>
      </c>
      <c r="C602" s="205"/>
      <c r="D602" s="206" t="s">
        <v>407</v>
      </c>
      <c r="E602" s="206"/>
      <c r="F602" s="198">
        <f>F604</f>
        <v>0</v>
      </c>
      <c r="G602" s="199"/>
      <c r="H602" s="198">
        <f t="shared" ref="H602" si="767">H604</f>
        <v>0</v>
      </c>
      <c r="I602" s="199"/>
      <c r="J602" s="198">
        <f t="shared" ref="J602" si="768">J604</f>
        <v>35000</v>
      </c>
      <c r="K602" s="199"/>
      <c r="L602" s="127">
        <f>M602-J602</f>
        <v>35000</v>
      </c>
      <c r="M602" s="72">
        <f>M604</f>
        <v>70000</v>
      </c>
      <c r="N602" s="200">
        <f t="shared" ref="N602" si="769">N604</f>
        <v>0</v>
      </c>
      <c r="O602" s="199"/>
      <c r="P602" s="198">
        <f t="shared" ref="P602" si="770">P604</f>
        <v>0</v>
      </c>
      <c r="Q602" s="199"/>
      <c r="R602" s="32"/>
    </row>
    <row r="603" spans="1:18" x14ac:dyDescent="0.25">
      <c r="A603" s="124"/>
      <c r="B603" s="172" t="s">
        <v>112</v>
      </c>
      <c r="C603" s="173"/>
      <c r="D603" s="186" t="s">
        <v>25</v>
      </c>
      <c r="E603" s="186"/>
      <c r="F603" s="170">
        <v>0</v>
      </c>
      <c r="G603" s="171"/>
      <c r="H603" s="170">
        <v>0</v>
      </c>
      <c r="I603" s="171"/>
      <c r="J603" s="170">
        <v>35000</v>
      </c>
      <c r="K603" s="171"/>
      <c r="L603" s="97">
        <f t="shared" ref="L603" si="771">M603-J603</f>
        <v>35000</v>
      </c>
      <c r="M603" s="98">
        <v>70000</v>
      </c>
      <c r="N603" s="181"/>
      <c r="O603" s="171"/>
      <c r="P603" s="170"/>
      <c r="Q603" s="171"/>
      <c r="R603" s="121"/>
    </row>
    <row r="604" spans="1:18" x14ac:dyDescent="0.25">
      <c r="A604" s="34"/>
      <c r="B604" s="213">
        <v>3</v>
      </c>
      <c r="C604" s="214"/>
      <c r="D604" s="215" t="s">
        <v>39</v>
      </c>
      <c r="E604" s="215"/>
      <c r="F604" s="207">
        <f>F605</f>
        <v>0</v>
      </c>
      <c r="G604" s="208"/>
      <c r="H604" s="207">
        <f t="shared" ref="H604" si="772">H605</f>
        <v>0</v>
      </c>
      <c r="I604" s="208"/>
      <c r="J604" s="207">
        <f t="shared" ref="J604" si="773">J605</f>
        <v>35000</v>
      </c>
      <c r="K604" s="208"/>
      <c r="L604" s="22"/>
      <c r="M604" s="68">
        <f>SUM(M605)</f>
        <v>70000</v>
      </c>
      <c r="N604" s="212">
        <f t="shared" ref="N604" si="774">N605</f>
        <v>0</v>
      </c>
      <c r="O604" s="208"/>
      <c r="P604" s="207">
        <f t="shared" ref="P604" si="775">P605</f>
        <v>0</v>
      </c>
      <c r="Q604" s="208"/>
      <c r="R604" s="32"/>
    </row>
    <row r="605" spans="1:18" ht="45" customHeight="1" x14ac:dyDescent="0.25">
      <c r="A605" s="33"/>
      <c r="B605" s="193">
        <v>36</v>
      </c>
      <c r="C605" s="194"/>
      <c r="D605" s="195" t="s">
        <v>409</v>
      </c>
      <c r="E605" s="195"/>
      <c r="F605" s="176">
        <v>0</v>
      </c>
      <c r="G605" s="177"/>
      <c r="H605" s="196">
        <v>0</v>
      </c>
      <c r="I605" s="196"/>
      <c r="J605" s="176">
        <v>35000</v>
      </c>
      <c r="K605" s="177"/>
      <c r="L605" s="45"/>
      <c r="M605" s="66">
        <v>70000</v>
      </c>
      <c r="N605" s="196">
        <v>0</v>
      </c>
      <c r="O605" s="196"/>
      <c r="P605" s="176">
        <v>0</v>
      </c>
      <c r="Q605" s="177"/>
      <c r="R605" s="32" t="s">
        <v>361</v>
      </c>
    </row>
    <row r="606" spans="1:18" x14ac:dyDescent="0.25">
      <c r="A606" s="36"/>
      <c r="B606" s="233" t="s">
        <v>285</v>
      </c>
      <c r="C606" s="234"/>
      <c r="D606" s="235" t="s">
        <v>286</v>
      </c>
      <c r="E606" s="235"/>
      <c r="F606" s="219">
        <f>F607+F650</f>
        <v>220494.99000000002</v>
      </c>
      <c r="G606" s="220"/>
      <c r="H606" s="219">
        <f>H607+H650</f>
        <v>174400</v>
      </c>
      <c r="I606" s="220"/>
      <c r="J606" s="219">
        <f>J607+J650</f>
        <v>510100</v>
      </c>
      <c r="K606" s="220"/>
      <c r="L606" s="137">
        <f>L607+L650</f>
        <v>-291200</v>
      </c>
      <c r="M606" s="77">
        <f>M607+M650</f>
        <v>218900</v>
      </c>
      <c r="N606" s="232">
        <f>N607+N650</f>
        <v>185100</v>
      </c>
      <c r="O606" s="220"/>
      <c r="P606" s="219">
        <f>P607+P650</f>
        <v>185100</v>
      </c>
      <c r="Q606" s="220"/>
      <c r="R606" s="26"/>
    </row>
    <row r="607" spans="1:18" ht="15" customHeight="1" x14ac:dyDescent="0.25">
      <c r="A607" s="38"/>
      <c r="B607" s="229" t="s">
        <v>287</v>
      </c>
      <c r="C607" s="230"/>
      <c r="D607" s="231" t="s">
        <v>307</v>
      </c>
      <c r="E607" s="231"/>
      <c r="F607" s="216">
        <f>F608+F632+F642</f>
        <v>218902.32</v>
      </c>
      <c r="G607" s="217"/>
      <c r="H607" s="216">
        <f t="shared" ref="H607" si="776">H608+H632+H642</f>
        <v>174400</v>
      </c>
      <c r="I607" s="217"/>
      <c r="J607" s="216">
        <f>J608+J632+J642</f>
        <v>510100</v>
      </c>
      <c r="K607" s="217"/>
      <c r="L607" s="163">
        <f>L608+L632+L642</f>
        <v>-291200</v>
      </c>
      <c r="M607" s="80">
        <f>M608+M632+M642</f>
        <v>218900</v>
      </c>
      <c r="N607" s="218">
        <f t="shared" ref="N607" si="777">N608+N632+N642</f>
        <v>185100</v>
      </c>
      <c r="O607" s="217"/>
      <c r="P607" s="216">
        <f t="shared" ref="P607" si="778">P608+P632+P642</f>
        <v>185100</v>
      </c>
      <c r="Q607" s="217"/>
      <c r="R607" s="28"/>
    </row>
    <row r="608" spans="1:18" ht="29.25" customHeight="1" x14ac:dyDescent="0.25">
      <c r="A608" s="37"/>
      <c r="B608" s="187" t="s">
        <v>288</v>
      </c>
      <c r="C608" s="188"/>
      <c r="D608" s="189" t="s">
        <v>393</v>
      </c>
      <c r="E608" s="189"/>
      <c r="F608" s="190">
        <f>F609+F616+F622+F627</f>
        <v>114063.11</v>
      </c>
      <c r="G608" s="191"/>
      <c r="H608" s="190">
        <f t="shared" ref="H608" si="779">H609+H616+H622+H627</f>
        <v>173000</v>
      </c>
      <c r="I608" s="191"/>
      <c r="J608" s="190">
        <f>J609+J616+J622+J627</f>
        <v>183700</v>
      </c>
      <c r="K608" s="191"/>
      <c r="L608" s="79">
        <f>L609+L616+L622+L627</f>
        <v>33800</v>
      </c>
      <c r="M608" s="79">
        <f>M609+M616+M622+M627</f>
        <v>217500</v>
      </c>
      <c r="N608" s="192">
        <f t="shared" ref="N608" si="780">N609+N616+N622+N627</f>
        <v>183700</v>
      </c>
      <c r="O608" s="191"/>
      <c r="P608" s="190">
        <f t="shared" ref="P608" si="781">P609+P616+P622+P627</f>
        <v>183700</v>
      </c>
      <c r="Q608" s="191"/>
      <c r="R608" s="30"/>
    </row>
    <row r="609" spans="1:18" ht="32.25" customHeight="1" x14ac:dyDescent="0.25">
      <c r="A609" s="35"/>
      <c r="B609" s="204" t="s">
        <v>289</v>
      </c>
      <c r="C609" s="205"/>
      <c r="D609" s="206" t="s">
        <v>40</v>
      </c>
      <c r="E609" s="206"/>
      <c r="F609" s="198">
        <f>F613</f>
        <v>92999.180000000008</v>
      </c>
      <c r="G609" s="199"/>
      <c r="H609" s="198">
        <f t="shared" ref="H609" si="782">H613</f>
        <v>134000</v>
      </c>
      <c r="I609" s="199"/>
      <c r="J609" s="198">
        <f t="shared" ref="J609" si="783">J613</f>
        <v>139800</v>
      </c>
      <c r="K609" s="199"/>
      <c r="L609" s="127">
        <f>M609-J609</f>
        <v>33800</v>
      </c>
      <c r="M609" s="72">
        <f>M613</f>
        <v>173600</v>
      </c>
      <c r="N609" s="200">
        <f t="shared" ref="N609" si="784">N613</f>
        <v>139800</v>
      </c>
      <c r="O609" s="199"/>
      <c r="P609" s="198">
        <f t="shared" ref="P609" si="785">P613</f>
        <v>139800</v>
      </c>
      <c r="Q609" s="199"/>
      <c r="R609" s="32"/>
    </row>
    <row r="610" spans="1:18" x14ac:dyDescent="0.25">
      <c r="A610" s="124"/>
      <c r="B610" s="172" t="s">
        <v>112</v>
      </c>
      <c r="C610" s="173"/>
      <c r="D610" s="186" t="s">
        <v>25</v>
      </c>
      <c r="E610" s="186"/>
      <c r="F610" s="170">
        <v>92999.18</v>
      </c>
      <c r="G610" s="171"/>
      <c r="H610" s="170">
        <v>110000</v>
      </c>
      <c r="I610" s="171"/>
      <c r="J610" s="170">
        <v>139800</v>
      </c>
      <c r="K610" s="171"/>
      <c r="L610" s="97">
        <f t="shared" ref="L610:L612" si="786">M610-J610</f>
        <v>7800</v>
      </c>
      <c r="M610" s="98">
        <v>147600</v>
      </c>
      <c r="N610" s="181"/>
      <c r="O610" s="171"/>
      <c r="P610" s="170"/>
      <c r="Q610" s="171"/>
      <c r="R610" s="121"/>
    </row>
    <row r="611" spans="1:18" x14ac:dyDescent="0.25">
      <c r="A611" s="124"/>
      <c r="B611" s="172" t="s">
        <v>290</v>
      </c>
      <c r="C611" s="173"/>
      <c r="D611" s="186" t="s">
        <v>33</v>
      </c>
      <c r="E611" s="186"/>
      <c r="F611" s="170">
        <v>0</v>
      </c>
      <c r="G611" s="171"/>
      <c r="H611" s="170">
        <v>24000</v>
      </c>
      <c r="I611" s="171"/>
      <c r="J611" s="170">
        <v>0</v>
      </c>
      <c r="K611" s="171"/>
      <c r="L611" s="97">
        <f t="shared" si="786"/>
        <v>0</v>
      </c>
      <c r="M611" s="98">
        <v>0</v>
      </c>
      <c r="N611" s="181"/>
      <c r="O611" s="171"/>
      <c r="P611" s="170"/>
      <c r="Q611" s="171"/>
      <c r="R611" s="121"/>
    </row>
    <row r="612" spans="1:18" ht="17.25" customHeight="1" x14ac:dyDescent="0.25">
      <c r="A612" s="124"/>
      <c r="B612" s="172" t="s">
        <v>113</v>
      </c>
      <c r="C612" s="173"/>
      <c r="D612" s="186" t="s">
        <v>27</v>
      </c>
      <c r="E612" s="186"/>
      <c r="F612" s="170">
        <v>0</v>
      </c>
      <c r="G612" s="171"/>
      <c r="H612" s="170">
        <v>0</v>
      </c>
      <c r="I612" s="171"/>
      <c r="J612" s="170">
        <v>0</v>
      </c>
      <c r="K612" s="171"/>
      <c r="L612" s="97">
        <f t="shared" si="786"/>
        <v>26000</v>
      </c>
      <c r="M612" s="98">
        <v>26000</v>
      </c>
      <c r="N612" s="181"/>
      <c r="O612" s="171"/>
      <c r="P612" s="170"/>
      <c r="Q612" s="171"/>
      <c r="R612" s="121"/>
    </row>
    <row r="613" spans="1:18" x14ac:dyDescent="0.25">
      <c r="A613" s="34"/>
      <c r="B613" s="174">
        <v>3</v>
      </c>
      <c r="C613" s="175"/>
      <c r="D613" s="174" t="s">
        <v>39</v>
      </c>
      <c r="E613" s="175"/>
      <c r="F613" s="176">
        <f>SUM(F614:G615)</f>
        <v>92999.180000000008</v>
      </c>
      <c r="G613" s="177"/>
      <c r="H613" s="176">
        <f t="shared" ref="H613" si="787">SUM(H614:I615)</f>
        <v>134000</v>
      </c>
      <c r="I613" s="177"/>
      <c r="J613" s="176">
        <f>J614+J615</f>
        <v>139800</v>
      </c>
      <c r="K613" s="177"/>
      <c r="L613" s="45"/>
      <c r="M613" s="66">
        <f>SUM(M614:M615)</f>
        <v>173600</v>
      </c>
      <c r="N613" s="196">
        <f t="shared" ref="N613" si="788">SUM(N614:O615)</f>
        <v>139800</v>
      </c>
      <c r="O613" s="177"/>
      <c r="P613" s="176">
        <f t="shared" ref="P613" si="789">SUM(P614:Q615)</f>
        <v>139800</v>
      </c>
      <c r="Q613" s="177"/>
      <c r="R613" s="32"/>
    </row>
    <row r="614" spans="1:18" ht="15" customHeight="1" x14ac:dyDescent="0.25">
      <c r="A614" s="33"/>
      <c r="B614" s="193">
        <v>31</v>
      </c>
      <c r="C614" s="194"/>
      <c r="D614" s="195" t="s">
        <v>40</v>
      </c>
      <c r="E614" s="195"/>
      <c r="F614" s="176">
        <v>90475.33</v>
      </c>
      <c r="G614" s="177"/>
      <c r="H614" s="196">
        <v>130000</v>
      </c>
      <c r="I614" s="196"/>
      <c r="J614" s="176">
        <v>136200</v>
      </c>
      <c r="K614" s="177"/>
      <c r="L614" s="45"/>
      <c r="M614" s="66">
        <v>170000</v>
      </c>
      <c r="N614" s="196">
        <v>136200</v>
      </c>
      <c r="O614" s="196"/>
      <c r="P614" s="176">
        <v>136200</v>
      </c>
      <c r="Q614" s="177"/>
      <c r="R614" s="32" t="s">
        <v>372</v>
      </c>
    </row>
    <row r="615" spans="1:18" x14ac:dyDescent="0.25">
      <c r="A615" s="33"/>
      <c r="B615" s="193">
        <v>32</v>
      </c>
      <c r="C615" s="194"/>
      <c r="D615" s="195" t="s">
        <v>41</v>
      </c>
      <c r="E615" s="195"/>
      <c r="F615" s="176">
        <v>2523.85</v>
      </c>
      <c r="G615" s="177"/>
      <c r="H615" s="196">
        <v>4000</v>
      </c>
      <c r="I615" s="196"/>
      <c r="J615" s="176">
        <v>3600</v>
      </c>
      <c r="K615" s="177"/>
      <c r="L615" s="45"/>
      <c r="M615" s="66">
        <v>3600</v>
      </c>
      <c r="N615" s="196">
        <v>3600</v>
      </c>
      <c r="O615" s="196"/>
      <c r="P615" s="176">
        <v>3600</v>
      </c>
      <c r="Q615" s="177"/>
      <c r="R615" s="32" t="s">
        <v>372</v>
      </c>
    </row>
    <row r="616" spans="1:18" ht="30.75" customHeight="1" x14ac:dyDescent="0.25">
      <c r="A616" s="35"/>
      <c r="B616" s="204" t="s">
        <v>292</v>
      </c>
      <c r="C616" s="205"/>
      <c r="D616" s="206" t="s">
        <v>291</v>
      </c>
      <c r="E616" s="206"/>
      <c r="F616" s="198">
        <f>F619</f>
        <v>18043.59</v>
      </c>
      <c r="G616" s="199"/>
      <c r="H616" s="198">
        <f t="shared" ref="H616" si="790">H619</f>
        <v>27000</v>
      </c>
      <c r="I616" s="199"/>
      <c r="J616" s="198">
        <f t="shared" ref="J616" si="791">J619</f>
        <v>33700</v>
      </c>
      <c r="K616" s="199"/>
      <c r="L616" s="127">
        <f>M616-J616</f>
        <v>0</v>
      </c>
      <c r="M616" s="72">
        <f>M619</f>
        <v>33700</v>
      </c>
      <c r="N616" s="200">
        <f t="shared" ref="N616" si="792">N619</f>
        <v>33700</v>
      </c>
      <c r="O616" s="199"/>
      <c r="P616" s="198">
        <f t="shared" ref="P616" si="793">P619</f>
        <v>33700</v>
      </c>
      <c r="Q616" s="199"/>
      <c r="R616" s="32"/>
    </row>
    <row r="617" spans="1:18" x14ac:dyDescent="0.25">
      <c r="A617" s="124"/>
      <c r="B617" s="172" t="s">
        <v>112</v>
      </c>
      <c r="C617" s="173"/>
      <c r="D617" s="186" t="s">
        <v>25</v>
      </c>
      <c r="E617" s="186"/>
      <c r="F617" s="170">
        <v>3043.11</v>
      </c>
      <c r="G617" s="171"/>
      <c r="H617" s="170">
        <v>7000</v>
      </c>
      <c r="I617" s="171"/>
      <c r="J617" s="170">
        <v>16664</v>
      </c>
      <c r="K617" s="171"/>
      <c r="L617" s="97">
        <f t="shared" ref="L617:L618" si="794">M617-J617</f>
        <v>0</v>
      </c>
      <c r="M617" s="98">
        <v>16664</v>
      </c>
      <c r="N617" s="181"/>
      <c r="O617" s="171"/>
      <c r="P617" s="170"/>
      <c r="Q617" s="171"/>
      <c r="R617" s="121"/>
    </row>
    <row r="618" spans="1:18" ht="15.75" customHeight="1" x14ac:dyDescent="0.25">
      <c r="A618" s="124"/>
      <c r="B618" s="172" t="s">
        <v>290</v>
      </c>
      <c r="C618" s="173"/>
      <c r="D618" s="186" t="s">
        <v>33</v>
      </c>
      <c r="E618" s="186"/>
      <c r="F618" s="170">
        <v>15000.48</v>
      </c>
      <c r="G618" s="171"/>
      <c r="H618" s="170">
        <v>20000</v>
      </c>
      <c r="I618" s="171"/>
      <c r="J618" s="170">
        <v>17036</v>
      </c>
      <c r="K618" s="171"/>
      <c r="L618" s="97">
        <f t="shared" si="794"/>
        <v>0</v>
      </c>
      <c r="M618" s="98">
        <v>17036</v>
      </c>
      <c r="N618" s="181"/>
      <c r="O618" s="171"/>
      <c r="P618" s="170"/>
      <c r="Q618" s="171"/>
      <c r="R618" s="121"/>
    </row>
    <row r="619" spans="1:18" ht="15" customHeight="1" x14ac:dyDescent="0.25">
      <c r="A619" s="34"/>
      <c r="B619" s="213">
        <v>3</v>
      </c>
      <c r="C619" s="214"/>
      <c r="D619" s="215" t="s">
        <v>39</v>
      </c>
      <c r="E619" s="215"/>
      <c r="F619" s="207">
        <f>SUM(F620:G621)</f>
        <v>18043.59</v>
      </c>
      <c r="G619" s="208"/>
      <c r="H619" s="207">
        <f t="shared" ref="H619" si="795">SUM(H620:I621)</f>
        <v>27000</v>
      </c>
      <c r="I619" s="208"/>
      <c r="J619" s="207">
        <f t="shared" ref="J619" si="796">SUM(J620:K621)</f>
        <v>33700</v>
      </c>
      <c r="K619" s="208"/>
      <c r="L619" s="22"/>
      <c r="M619" s="68">
        <f>SUM(M620:M621)</f>
        <v>33700</v>
      </c>
      <c r="N619" s="212">
        <f t="shared" ref="N619" si="797">SUM(N620:O621)</f>
        <v>33700</v>
      </c>
      <c r="O619" s="208"/>
      <c r="P619" s="207">
        <f t="shared" ref="P619" si="798">SUM(P620:Q621)</f>
        <v>33700</v>
      </c>
      <c r="Q619" s="208"/>
      <c r="R619" s="32"/>
    </row>
    <row r="620" spans="1:18" ht="15" customHeight="1" x14ac:dyDescent="0.25">
      <c r="A620" s="33"/>
      <c r="B620" s="193">
        <v>32</v>
      </c>
      <c r="C620" s="194"/>
      <c r="D620" s="195" t="s">
        <v>41</v>
      </c>
      <c r="E620" s="195"/>
      <c r="F620" s="176">
        <v>17584.060000000001</v>
      </c>
      <c r="G620" s="177"/>
      <c r="H620" s="196">
        <v>26600</v>
      </c>
      <c r="I620" s="196"/>
      <c r="J620" s="176">
        <v>33000</v>
      </c>
      <c r="K620" s="177"/>
      <c r="L620" s="45"/>
      <c r="M620" s="66">
        <v>33000</v>
      </c>
      <c r="N620" s="196">
        <v>33000</v>
      </c>
      <c r="O620" s="196"/>
      <c r="P620" s="176">
        <v>33000</v>
      </c>
      <c r="Q620" s="177"/>
      <c r="R620" s="32" t="s">
        <v>372</v>
      </c>
    </row>
    <row r="621" spans="1:18" ht="18.75" customHeight="1" x14ac:dyDescent="0.25">
      <c r="A621" s="33"/>
      <c r="B621" s="193">
        <v>34</v>
      </c>
      <c r="C621" s="194"/>
      <c r="D621" s="195" t="s">
        <v>42</v>
      </c>
      <c r="E621" s="195"/>
      <c r="F621" s="176">
        <v>459.53</v>
      </c>
      <c r="G621" s="177"/>
      <c r="H621" s="196">
        <v>400</v>
      </c>
      <c r="I621" s="196"/>
      <c r="J621" s="176">
        <v>700</v>
      </c>
      <c r="K621" s="177"/>
      <c r="L621" s="45"/>
      <c r="M621" s="66">
        <v>700</v>
      </c>
      <c r="N621" s="196">
        <v>700</v>
      </c>
      <c r="O621" s="196"/>
      <c r="P621" s="176">
        <v>700</v>
      </c>
      <c r="Q621" s="177"/>
      <c r="R621" s="32" t="s">
        <v>372</v>
      </c>
    </row>
    <row r="622" spans="1:18" ht="28.5" customHeight="1" x14ac:dyDescent="0.25">
      <c r="A622" s="35"/>
      <c r="B622" s="204" t="s">
        <v>293</v>
      </c>
      <c r="C622" s="205"/>
      <c r="D622" s="206" t="s">
        <v>294</v>
      </c>
      <c r="E622" s="206"/>
      <c r="F622" s="198">
        <f>F625</f>
        <v>3020.34</v>
      </c>
      <c r="G622" s="199"/>
      <c r="H622" s="198">
        <f t="shared" ref="H622" si="799">H625</f>
        <v>9000</v>
      </c>
      <c r="I622" s="199"/>
      <c r="J622" s="198">
        <f t="shared" ref="J622" si="800">J625</f>
        <v>2700</v>
      </c>
      <c r="K622" s="199"/>
      <c r="L622" s="127">
        <f>M622-J622</f>
        <v>0</v>
      </c>
      <c r="M622" s="72">
        <f>M625</f>
        <v>2700</v>
      </c>
      <c r="N622" s="200">
        <f t="shared" ref="N622" si="801">N625</f>
        <v>2700</v>
      </c>
      <c r="O622" s="199"/>
      <c r="P622" s="198">
        <f t="shared" ref="P622" si="802">P625</f>
        <v>2700</v>
      </c>
      <c r="Q622" s="199"/>
      <c r="R622" s="32"/>
    </row>
    <row r="623" spans="1:18" ht="28.5" customHeight="1" x14ac:dyDescent="0.25">
      <c r="A623" s="124"/>
      <c r="B623" s="172" t="s">
        <v>112</v>
      </c>
      <c r="C623" s="173"/>
      <c r="D623" s="186" t="s">
        <v>25</v>
      </c>
      <c r="E623" s="186"/>
      <c r="F623" s="170">
        <v>3020.34</v>
      </c>
      <c r="G623" s="171"/>
      <c r="H623" s="170">
        <v>5000</v>
      </c>
      <c r="I623" s="171"/>
      <c r="J623" s="170">
        <v>2700</v>
      </c>
      <c r="K623" s="171"/>
      <c r="L623" s="97">
        <f t="shared" ref="L623:L624" si="803">M623-J623</f>
        <v>0</v>
      </c>
      <c r="M623" s="98">
        <v>2700</v>
      </c>
      <c r="N623" s="181"/>
      <c r="O623" s="171"/>
      <c r="P623" s="170"/>
      <c r="Q623" s="171"/>
      <c r="R623" s="121"/>
    </row>
    <row r="624" spans="1:18" ht="15" customHeight="1" x14ac:dyDescent="0.25">
      <c r="A624" s="124"/>
      <c r="B624" s="172" t="s">
        <v>290</v>
      </c>
      <c r="C624" s="173"/>
      <c r="D624" s="186" t="s">
        <v>33</v>
      </c>
      <c r="E624" s="186"/>
      <c r="F624" s="170">
        <v>0</v>
      </c>
      <c r="G624" s="171"/>
      <c r="H624" s="170">
        <v>4000</v>
      </c>
      <c r="I624" s="171"/>
      <c r="J624" s="170">
        <v>0</v>
      </c>
      <c r="K624" s="171"/>
      <c r="L624" s="97">
        <f t="shared" si="803"/>
        <v>0</v>
      </c>
      <c r="M624" s="98">
        <v>0</v>
      </c>
      <c r="N624" s="181"/>
      <c r="O624" s="171"/>
      <c r="P624" s="170"/>
      <c r="Q624" s="171"/>
      <c r="R624" s="121"/>
    </row>
    <row r="625" spans="1:18" ht="17.25" customHeight="1" x14ac:dyDescent="0.25">
      <c r="A625" s="34"/>
      <c r="B625" s="213">
        <v>3</v>
      </c>
      <c r="C625" s="214"/>
      <c r="D625" s="215" t="s">
        <v>39</v>
      </c>
      <c r="E625" s="215"/>
      <c r="F625" s="207">
        <f>SUM(F626:G626)</f>
        <v>3020.34</v>
      </c>
      <c r="G625" s="208"/>
      <c r="H625" s="207">
        <f>SUM(H626:I626)</f>
        <v>9000</v>
      </c>
      <c r="I625" s="208"/>
      <c r="J625" s="207">
        <f>SUM(J626:K626)</f>
        <v>2700</v>
      </c>
      <c r="K625" s="208"/>
      <c r="L625" s="22"/>
      <c r="M625" s="68">
        <f>SUM(M626)</f>
        <v>2700</v>
      </c>
      <c r="N625" s="212">
        <f>SUM(N626:O626)</f>
        <v>2700</v>
      </c>
      <c r="O625" s="208"/>
      <c r="P625" s="207">
        <f>SUM(P626:Q626)</f>
        <v>2700</v>
      </c>
      <c r="Q625" s="208"/>
      <c r="R625" s="32"/>
    </row>
    <row r="626" spans="1:18" ht="26.25" customHeight="1" x14ac:dyDescent="0.25">
      <c r="A626" s="33"/>
      <c r="B626" s="193">
        <v>32</v>
      </c>
      <c r="C626" s="194"/>
      <c r="D626" s="195" t="s">
        <v>41</v>
      </c>
      <c r="E626" s="195"/>
      <c r="F626" s="176">
        <v>3020.34</v>
      </c>
      <c r="G626" s="177"/>
      <c r="H626" s="196">
        <v>9000</v>
      </c>
      <c r="I626" s="196"/>
      <c r="J626" s="176">
        <v>2700</v>
      </c>
      <c r="K626" s="177"/>
      <c r="L626" s="45"/>
      <c r="M626" s="66">
        <v>2700</v>
      </c>
      <c r="N626" s="196">
        <v>2700</v>
      </c>
      <c r="O626" s="196"/>
      <c r="P626" s="176">
        <v>2700</v>
      </c>
      <c r="Q626" s="177"/>
      <c r="R626" s="32" t="s">
        <v>372</v>
      </c>
    </row>
    <row r="627" spans="1:18" ht="28.5" customHeight="1" x14ac:dyDescent="0.25">
      <c r="A627" s="35"/>
      <c r="B627" s="204" t="s">
        <v>295</v>
      </c>
      <c r="C627" s="205"/>
      <c r="D627" s="206" t="s">
        <v>394</v>
      </c>
      <c r="E627" s="206"/>
      <c r="F627" s="198">
        <f>F630</f>
        <v>0</v>
      </c>
      <c r="G627" s="199"/>
      <c r="H627" s="198">
        <f t="shared" ref="H627" si="804">H630</f>
        <v>3000</v>
      </c>
      <c r="I627" s="199"/>
      <c r="J627" s="198">
        <f t="shared" ref="J627" si="805">J630</f>
        <v>7500</v>
      </c>
      <c r="K627" s="199"/>
      <c r="L627" s="127">
        <f>M627-J627</f>
        <v>0</v>
      </c>
      <c r="M627" s="72">
        <f>M630</f>
        <v>7500</v>
      </c>
      <c r="N627" s="200">
        <f t="shared" ref="N627" si="806">N630</f>
        <v>7500</v>
      </c>
      <c r="O627" s="199"/>
      <c r="P627" s="198">
        <f t="shared" ref="P627" si="807">P630</f>
        <v>7500</v>
      </c>
      <c r="Q627" s="199"/>
      <c r="R627" s="32"/>
    </row>
    <row r="628" spans="1:18" x14ac:dyDescent="0.25">
      <c r="A628" s="124"/>
      <c r="B628" s="172" t="s">
        <v>112</v>
      </c>
      <c r="C628" s="173"/>
      <c r="D628" s="186" t="s">
        <v>25</v>
      </c>
      <c r="E628" s="186"/>
      <c r="F628" s="170">
        <v>0</v>
      </c>
      <c r="G628" s="171"/>
      <c r="H628" s="170">
        <v>2000</v>
      </c>
      <c r="I628" s="171"/>
      <c r="J628" s="170">
        <v>7500</v>
      </c>
      <c r="K628" s="171"/>
      <c r="L628" s="97">
        <f t="shared" ref="L628:L629" si="808">M628-J628</f>
        <v>0</v>
      </c>
      <c r="M628" s="98">
        <v>7500</v>
      </c>
      <c r="N628" s="181"/>
      <c r="O628" s="171"/>
      <c r="P628" s="170"/>
      <c r="Q628" s="171"/>
      <c r="R628" s="121"/>
    </row>
    <row r="629" spans="1:18" ht="18" customHeight="1" x14ac:dyDescent="0.25">
      <c r="A629" s="124"/>
      <c r="B629" s="172" t="s">
        <v>290</v>
      </c>
      <c r="C629" s="173"/>
      <c r="D629" s="186" t="s">
        <v>33</v>
      </c>
      <c r="E629" s="186"/>
      <c r="F629" s="170">
        <v>0</v>
      </c>
      <c r="G629" s="171"/>
      <c r="H629" s="170">
        <v>1000</v>
      </c>
      <c r="I629" s="171"/>
      <c r="J629" s="170">
        <v>0</v>
      </c>
      <c r="K629" s="171"/>
      <c r="L629" s="97">
        <f t="shared" si="808"/>
        <v>0</v>
      </c>
      <c r="M629" s="98">
        <v>0</v>
      </c>
      <c r="N629" s="181"/>
      <c r="O629" s="171"/>
      <c r="P629" s="170"/>
      <c r="Q629" s="171"/>
      <c r="R629" s="121"/>
    </row>
    <row r="630" spans="1:18" ht="27.75" customHeight="1" x14ac:dyDescent="0.25">
      <c r="A630" s="34"/>
      <c r="B630" s="213">
        <v>4</v>
      </c>
      <c r="C630" s="214"/>
      <c r="D630" s="215" t="s">
        <v>46</v>
      </c>
      <c r="E630" s="215"/>
      <c r="F630" s="207">
        <f>SUM(F631:G631)</f>
        <v>0</v>
      </c>
      <c r="G630" s="208"/>
      <c r="H630" s="207">
        <f>SUM(H631:I631)</f>
        <v>3000</v>
      </c>
      <c r="I630" s="208"/>
      <c r="J630" s="207">
        <f>SUM(J631:K631)</f>
        <v>7500</v>
      </c>
      <c r="K630" s="208"/>
      <c r="L630" s="22"/>
      <c r="M630" s="68">
        <f>SUM(M631)</f>
        <v>7500</v>
      </c>
      <c r="N630" s="212">
        <f>SUM(N631:O631)</f>
        <v>7500</v>
      </c>
      <c r="O630" s="208"/>
      <c r="P630" s="207">
        <f>SUM(P631:Q631)</f>
        <v>7500</v>
      </c>
      <c r="Q630" s="208"/>
      <c r="R630" s="32"/>
    </row>
    <row r="631" spans="1:18" ht="43.5" customHeight="1" x14ac:dyDescent="0.25">
      <c r="A631" s="33"/>
      <c r="B631" s="193">
        <v>42</v>
      </c>
      <c r="C631" s="194"/>
      <c r="D631" s="195" t="s">
        <v>52</v>
      </c>
      <c r="E631" s="195"/>
      <c r="F631" s="176">
        <v>0</v>
      </c>
      <c r="G631" s="177"/>
      <c r="H631" s="196">
        <v>3000</v>
      </c>
      <c r="I631" s="196"/>
      <c r="J631" s="176">
        <v>7500</v>
      </c>
      <c r="K631" s="177"/>
      <c r="L631" s="45"/>
      <c r="M631" s="66">
        <v>7500</v>
      </c>
      <c r="N631" s="196">
        <v>7500</v>
      </c>
      <c r="O631" s="196"/>
      <c r="P631" s="176">
        <v>7500</v>
      </c>
      <c r="Q631" s="177"/>
      <c r="R631" s="32" t="s">
        <v>372</v>
      </c>
    </row>
    <row r="632" spans="1:18" ht="33" customHeight="1" x14ac:dyDescent="0.25">
      <c r="A632" s="37"/>
      <c r="B632" s="187" t="s">
        <v>296</v>
      </c>
      <c r="C632" s="188"/>
      <c r="D632" s="189" t="s">
        <v>297</v>
      </c>
      <c r="E632" s="189"/>
      <c r="F632" s="190">
        <f>F633+F637</f>
        <v>10727.91</v>
      </c>
      <c r="G632" s="191"/>
      <c r="H632" s="190">
        <f t="shared" ref="H632" si="809">H633+H637</f>
        <v>1400</v>
      </c>
      <c r="I632" s="191"/>
      <c r="J632" s="190">
        <f t="shared" ref="J632" si="810">J633+J637</f>
        <v>1400</v>
      </c>
      <c r="K632" s="191"/>
      <c r="L632" s="79">
        <f>L633+L637</f>
        <v>0</v>
      </c>
      <c r="M632" s="79">
        <f>M633+M637</f>
        <v>1400</v>
      </c>
      <c r="N632" s="192">
        <f t="shared" ref="N632" si="811">N633+N637</f>
        <v>1400</v>
      </c>
      <c r="O632" s="191"/>
      <c r="P632" s="190">
        <f t="shared" ref="P632" si="812">P633+P637</f>
        <v>1400</v>
      </c>
      <c r="Q632" s="191"/>
      <c r="R632" s="30"/>
    </row>
    <row r="633" spans="1:18" ht="27" customHeight="1" x14ac:dyDescent="0.25">
      <c r="A633" s="35"/>
      <c r="B633" s="204" t="s">
        <v>298</v>
      </c>
      <c r="C633" s="205"/>
      <c r="D633" s="206" t="s">
        <v>299</v>
      </c>
      <c r="E633" s="206"/>
      <c r="F633" s="198">
        <f>F635</f>
        <v>9908.42</v>
      </c>
      <c r="G633" s="199"/>
      <c r="H633" s="198">
        <f t="shared" ref="H633" si="813">H635</f>
        <v>0</v>
      </c>
      <c r="I633" s="199"/>
      <c r="J633" s="198">
        <f t="shared" ref="J633" si="814">J635</f>
        <v>0</v>
      </c>
      <c r="K633" s="199"/>
      <c r="L633" s="127">
        <f>M633-J633</f>
        <v>0</v>
      </c>
      <c r="M633" s="72">
        <f>M635</f>
        <v>0</v>
      </c>
      <c r="N633" s="200">
        <f t="shared" ref="N633" si="815">N635</f>
        <v>0</v>
      </c>
      <c r="O633" s="199"/>
      <c r="P633" s="198">
        <f t="shared" ref="P633" si="816">P635</f>
        <v>0</v>
      </c>
      <c r="Q633" s="199"/>
      <c r="R633" s="32"/>
    </row>
    <row r="634" spans="1:18" ht="17.25" customHeight="1" x14ac:dyDescent="0.25">
      <c r="A634" s="124"/>
      <c r="B634" s="172" t="s">
        <v>112</v>
      </c>
      <c r="C634" s="173"/>
      <c r="D634" s="186" t="s">
        <v>25</v>
      </c>
      <c r="E634" s="186"/>
      <c r="F634" s="170">
        <v>9908.42</v>
      </c>
      <c r="G634" s="171"/>
      <c r="H634" s="170">
        <v>0</v>
      </c>
      <c r="I634" s="171"/>
      <c r="J634" s="170">
        <v>0</v>
      </c>
      <c r="K634" s="171"/>
      <c r="L634" s="97">
        <f>M634-J634</f>
        <v>0</v>
      </c>
      <c r="M634" s="98">
        <v>0</v>
      </c>
      <c r="N634" s="181"/>
      <c r="O634" s="171"/>
      <c r="P634" s="170"/>
      <c r="Q634" s="171"/>
      <c r="R634" s="121"/>
    </row>
    <row r="635" spans="1:18" ht="17.25" customHeight="1" x14ac:dyDescent="0.25">
      <c r="A635" s="34"/>
      <c r="B635" s="213">
        <v>3</v>
      </c>
      <c r="C635" s="214"/>
      <c r="D635" s="215" t="s">
        <v>39</v>
      </c>
      <c r="E635" s="215"/>
      <c r="F635" s="207">
        <f>SUM(F636:G636)</f>
        <v>9908.42</v>
      </c>
      <c r="G635" s="208"/>
      <c r="H635" s="207">
        <f>SUM(H636:I636)</f>
        <v>0</v>
      </c>
      <c r="I635" s="208"/>
      <c r="J635" s="207">
        <f>SUM(J636:K636)</f>
        <v>0</v>
      </c>
      <c r="K635" s="208"/>
      <c r="L635" s="22"/>
      <c r="M635" s="68">
        <f>SUM(M636)</f>
        <v>0</v>
      </c>
      <c r="N635" s="212">
        <f>SUM(N636:O636)</f>
        <v>0</v>
      </c>
      <c r="O635" s="208"/>
      <c r="P635" s="207">
        <f>SUM(P636:Q636)</f>
        <v>0</v>
      </c>
      <c r="Q635" s="208"/>
      <c r="R635" s="32"/>
    </row>
    <row r="636" spans="1:18" ht="25.5" customHeight="1" x14ac:dyDescent="0.25">
      <c r="A636" s="33"/>
      <c r="B636" s="193">
        <v>37</v>
      </c>
      <c r="C636" s="194"/>
      <c r="D636" s="195" t="s">
        <v>221</v>
      </c>
      <c r="E636" s="195"/>
      <c r="F636" s="176">
        <v>9908.42</v>
      </c>
      <c r="G636" s="177"/>
      <c r="H636" s="196">
        <v>0</v>
      </c>
      <c r="I636" s="196"/>
      <c r="J636" s="176">
        <v>0</v>
      </c>
      <c r="K636" s="177"/>
      <c r="L636" s="45"/>
      <c r="M636" s="66">
        <v>0</v>
      </c>
      <c r="N636" s="196">
        <v>0</v>
      </c>
      <c r="O636" s="196"/>
      <c r="P636" s="176">
        <v>0</v>
      </c>
      <c r="Q636" s="177"/>
      <c r="R636" s="32" t="s">
        <v>372</v>
      </c>
    </row>
    <row r="637" spans="1:18" ht="26.25" customHeight="1" x14ac:dyDescent="0.25">
      <c r="A637" s="35"/>
      <c r="B637" s="204" t="s">
        <v>300</v>
      </c>
      <c r="C637" s="205"/>
      <c r="D637" s="206" t="s">
        <v>297</v>
      </c>
      <c r="E637" s="206"/>
      <c r="F637" s="198">
        <f>F640</f>
        <v>819.49</v>
      </c>
      <c r="G637" s="199"/>
      <c r="H637" s="198">
        <f t="shared" ref="H637" si="817">H640</f>
        <v>1400</v>
      </c>
      <c r="I637" s="199"/>
      <c r="J637" s="198">
        <f t="shared" ref="J637" si="818">J640</f>
        <v>1400</v>
      </c>
      <c r="K637" s="199"/>
      <c r="L637" s="127">
        <f>M637-J637</f>
        <v>0</v>
      </c>
      <c r="M637" s="72">
        <f>M640</f>
        <v>1400</v>
      </c>
      <c r="N637" s="200">
        <f t="shared" ref="N637" si="819">N640</f>
        <v>1400</v>
      </c>
      <c r="O637" s="199"/>
      <c r="P637" s="198">
        <f t="shared" ref="P637" si="820">P640</f>
        <v>1400</v>
      </c>
      <c r="Q637" s="199"/>
      <c r="R637" s="32"/>
    </row>
    <row r="638" spans="1:18" ht="19.5" customHeight="1" x14ac:dyDescent="0.25">
      <c r="A638" s="124"/>
      <c r="B638" s="172" t="s">
        <v>112</v>
      </c>
      <c r="C638" s="173"/>
      <c r="D638" s="186" t="s">
        <v>25</v>
      </c>
      <c r="E638" s="186"/>
      <c r="F638" s="170">
        <v>819.49</v>
      </c>
      <c r="G638" s="171"/>
      <c r="H638" s="170">
        <v>0</v>
      </c>
      <c r="I638" s="171"/>
      <c r="J638" s="170">
        <v>1136</v>
      </c>
      <c r="K638" s="171"/>
      <c r="L638" s="97">
        <f t="shared" ref="L638:L639" si="821">M638-J638</f>
        <v>-136</v>
      </c>
      <c r="M638" s="98">
        <v>1000</v>
      </c>
      <c r="N638" s="181"/>
      <c r="O638" s="171"/>
      <c r="P638" s="170"/>
      <c r="Q638" s="171"/>
      <c r="R638" s="121"/>
    </row>
    <row r="639" spans="1:18" ht="16.5" customHeight="1" x14ac:dyDescent="0.25">
      <c r="A639" s="124"/>
      <c r="B639" s="172" t="s">
        <v>113</v>
      </c>
      <c r="C639" s="173"/>
      <c r="D639" s="186" t="s">
        <v>27</v>
      </c>
      <c r="E639" s="186"/>
      <c r="F639" s="170">
        <v>0</v>
      </c>
      <c r="G639" s="171"/>
      <c r="H639" s="170">
        <v>1400</v>
      </c>
      <c r="I639" s="171"/>
      <c r="J639" s="170">
        <v>264</v>
      </c>
      <c r="K639" s="171"/>
      <c r="L639" s="97">
        <f t="shared" si="821"/>
        <v>136</v>
      </c>
      <c r="M639" s="98">
        <v>400</v>
      </c>
      <c r="N639" s="181"/>
      <c r="O639" s="171"/>
      <c r="P639" s="170"/>
      <c r="Q639" s="171"/>
      <c r="R639" s="121"/>
    </row>
    <row r="640" spans="1:18" ht="17.25" customHeight="1" x14ac:dyDescent="0.25">
      <c r="A640" s="34"/>
      <c r="B640" s="213">
        <v>3</v>
      </c>
      <c r="C640" s="214"/>
      <c r="D640" s="215" t="s">
        <v>39</v>
      </c>
      <c r="E640" s="215"/>
      <c r="F640" s="207">
        <f>SUM(F641:G641)</f>
        <v>819.49</v>
      </c>
      <c r="G640" s="208"/>
      <c r="H640" s="207">
        <f>SUM(H641:I641)</f>
        <v>1400</v>
      </c>
      <c r="I640" s="208"/>
      <c r="J640" s="207">
        <f>SUM(J641:K641)</f>
        <v>1400</v>
      </c>
      <c r="K640" s="208"/>
      <c r="L640" s="22"/>
      <c r="M640" s="68">
        <f>SUM(M641)</f>
        <v>1400</v>
      </c>
      <c r="N640" s="212">
        <f>SUM(N641:O641)</f>
        <v>1400</v>
      </c>
      <c r="O640" s="208"/>
      <c r="P640" s="207">
        <f>SUM(P641:Q641)</f>
        <v>1400</v>
      </c>
      <c r="Q640" s="208"/>
      <c r="R640" s="32"/>
    </row>
    <row r="641" spans="1:18" ht="14.25" customHeight="1" x14ac:dyDescent="0.25">
      <c r="A641" s="33"/>
      <c r="B641" s="193">
        <v>38</v>
      </c>
      <c r="C641" s="194"/>
      <c r="D641" s="195" t="s">
        <v>45</v>
      </c>
      <c r="E641" s="195"/>
      <c r="F641" s="176">
        <v>819.49</v>
      </c>
      <c r="G641" s="177"/>
      <c r="H641" s="196">
        <v>1400</v>
      </c>
      <c r="I641" s="196"/>
      <c r="J641" s="176">
        <v>1400</v>
      </c>
      <c r="K641" s="177"/>
      <c r="L641" s="45"/>
      <c r="M641" s="66">
        <v>1400</v>
      </c>
      <c r="N641" s="196">
        <v>1400</v>
      </c>
      <c r="O641" s="196"/>
      <c r="P641" s="176">
        <v>1400</v>
      </c>
      <c r="Q641" s="177"/>
      <c r="R641" s="32" t="s">
        <v>372</v>
      </c>
    </row>
    <row r="642" spans="1:18" ht="27" customHeight="1" x14ac:dyDescent="0.25">
      <c r="A642" s="37"/>
      <c r="B642" s="187" t="s">
        <v>301</v>
      </c>
      <c r="C642" s="188"/>
      <c r="D642" s="189" t="s">
        <v>302</v>
      </c>
      <c r="E642" s="189"/>
      <c r="F642" s="190">
        <f>F643</f>
        <v>94111.3</v>
      </c>
      <c r="G642" s="191"/>
      <c r="H642" s="190">
        <f t="shared" ref="H642" si="822">H643</f>
        <v>0</v>
      </c>
      <c r="I642" s="191"/>
      <c r="J642" s="190">
        <f t="shared" ref="J642" si="823">J643</f>
        <v>325000</v>
      </c>
      <c r="K642" s="191"/>
      <c r="L642" s="129">
        <f>L643</f>
        <v>-325000</v>
      </c>
      <c r="M642" s="79">
        <f>M643</f>
        <v>0</v>
      </c>
      <c r="N642" s="192">
        <f t="shared" ref="N642" si="824">N643</f>
        <v>0</v>
      </c>
      <c r="O642" s="191"/>
      <c r="P642" s="190">
        <f t="shared" ref="P642" si="825">P643</f>
        <v>0</v>
      </c>
      <c r="Q642" s="191"/>
      <c r="R642" s="30"/>
    </row>
    <row r="643" spans="1:18" ht="43.5" customHeight="1" x14ac:dyDescent="0.25">
      <c r="A643" s="35"/>
      <c r="B643" s="204" t="s">
        <v>303</v>
      </c>
      <c r="C643" s="205"/>
      <c r="D643" s="206" t="s">
        <v>304</v>
      </c>
      <c r="E643" s="206"/>
      <c r="F643" s="198">
        <f>F648</f>
        <v>94111.3</v>
      </c>
      <c r="G643" s="199"/>
      <c r="H643" s="198">
        <f t="shared" ref="H643" si="826">H648</f>
        <v>0</v>
      </c>
      <c r="I643" s="199"/>
      <c r="J643" s="198">
        <f t="shared" ref="J643" si="827">J648</f>
        <v>325000</v>
      </c>
      <c r="K643" s="199"/>
      <c r="L643" s="127">
        <f>M643-J643</f>
        <v>-325000</v>
      </c>
      <c r="M643" s="72">
        <f>M648</f>
        <v>0</v>
      </c>
      <c r="N643" s="200">
        <f t="shared" ref="N643" si="828">N648</f>
        <v>0</v>
      </c>
      <c r="O643" s="199"/>
      <c r="P643" s="198">
        <f t="shared" ref="P643" si="829">P648</f>
        <v>0</v>
      </c>
      <c r="Q643" s="199"/>
      <c r="R643" s="32"/>
    </row>
    <row r="644" spans="1:18" ht="15.75" customHeight="1" x14ac:dyDescent="0.25">
      <c r="A644" s="124"/>
      <c r="B644" s="172" t="s">
        <v>112</v>
      </c>
      <c r="C644" s="173"/>
      <c r="D644" s="186" t="s">
        <v>25</v>
      </c>
      <c r="E644" s="186"/>
      <c r="F644" s="170">
        <v>2040.13</v>
      </c>
      <c r="G644" s="171"/>
      <c r="H644" s="170">
        <v>0</v>
      </c>
      <c r="I644" s="171"/>
      <c r="J644" s="170">
        <v>0</v>
      </c>
      <c r="K644" s="171"/>
      <c r="L644" s="97">
        <f t="shared" ref="L644:L647" si="830">M644-J644</f>
        <v>0</v>
      </c>
      <c r="M644" s="98">
        <v>0</v>
      </c>
      <c r="N644" s="181"/>
      <c r="O644" s="171"/>
      <c r="P644" s="170"/>
      <c r="Q644" s="171"/>
      <c r="R644" s="121"/>
    </row>
    <row r="645" spans="1:18" ht="26.25" customHeight="1" x14ac:dyDescent="0.25">
      <c r="A645" s="124"/>
      <c r="B645" s="172" t="s">
        <v>114</v>
      </c>
      <c r="C645" s="173"/>
      <c r="D645" s="186" t="s">
        <v>30</v>
      </c>
      <c r="E645" s="186"/>
      <c r="F645" s="170">
        <v>92071.17</v>
      </c>
      <c r="G645" s="171"/>
      <c r="H645" s="170">
        <v>0</v>
      </c>
      <c r="I645" s="171"/>
      <c r="J645" s="170">
        <v>0</v>
      </c>
      <c r="K645" s="171"/>
      <c r="L645" s="97">
        <f t="shared" si="830"/>
        <v>0</v>
      </c>
      <c r="M645" s="98">
        <v>0</v>
      </c>
      <c r="N645" s="181"/>
      <c r="O645" s="171"/>
      <c r="P645" s="170"/>
      <c r="Q645" s="171"/>
      <c r="R645" s="121"/>
    </row>
    <row r="646" spans="1:18" x14ac:dyDescent="0.25">
      <c r="A646" s="124"/>
      <c r="B646" s="172" t="s">
        <v>113</v>
      </c>
      <c r="C646" s="173"/>
      <c r="D646" s="186" t="s">
        <v>27</v>
      </c>
      <c r="E646" s="186"/>
      <c r="F646" s="170">
        <v>0</v>
      </c>
      <c r="G646" s="171"/>
      <c r="H646" s="170">
        <v>0</v>
      </c>
      <c r="I646" s="171"/>
      <c r="J646" s="170">
        <v>325000</v>
      </c>
      <c r="K646" s="171"/>
      <c r="L646" s="97">
        <f t="shared" si="830"/>
        <v>-325000</v>
      </c>
      <c r="M646" s="98">
        <v>0</v>
      </c>
      <c r="N646" s="181"/>
      <c r="O646" s="171"/>
      <c r="P646" s="170"/>
      <c r="Q646" s="171"/>
      <c r="R646" s="121"/>
    </row>
    <row r="647" spans="1:18" x14ac:dyDescent="0.25">
      <c r="A647" s="124"/>
      <c r="B647" s="172" t="s">
        <v>341</v>
      </c>
      <c r="C647" s="173"/>
      <c r="D647" s="186" t="s">
        <v>342</v>
      </c>
      <c r="E647" s="186"/>
      <c r="F647" s="170">
        <v>0</v>
      </c>
      <c r="G647" s="171"/>
      <c r="H647" s="170">
        <v>0</v>
      </c>
      <c r="I647" s="171"/>
      <c r="J647" s="170">
        <v>0</v>
      </c>
      <c r="K647" s="171"/>
      <c r="L647" s="97">
        <f t="shared" si="830"/>
        <v>0</v>
      </c>
      <c r="M647" s="98">
        <v>0</v>
      </c>
      <c r="N647" s="181"/>
      <c r="O647" s="171"/>
      <c r="P647" s="170"/>
      <c r="Q647" s="171"/>
      <c r="R647" s="121"/>
    </row>
    <row r="648" spans="1:18" ht="25.5" customHeight="1" x14ac:dyDescent="0.25">
      <c r="A648" s="34"/>
      <c r="B648" s="213">
        <v>4</v>
      </c>
      <c r="C648" s="214"/>
      <c r="D648" s="215" t="s">
        <v>46</v>
      </c>
      <c r="E648" s="215"/>
      <c r="F648" s="207">
        <f>SUM(F649:G649)</f>
        <v>94111.3</v>
      </c>
      <c r="G648" s="208"/>
      <c r="H648" s="207">
        <f>SUM(H649:I649)</f>
        <v>0</v>
      </c>
      <c r="I648" s="208"/>
      <c r="J648" s="207">
        <f>SUM(J649:K649)</f>
        <v>325000</v>
      </c>
      <c r="K648" s="208"/>
      <c r="L648" s="22"/>
      <c r="M648" s="68">
        <f>SUM(M649)</f>
        <v>0</v>
      </c>
      <c r="N648" s="212">
        <f>SUM(N649:O649)</f>
        <v>0</v>
      </c>
      <c r="O648" s="208"/>
      <c r="P648" s="207">
        <f>SUM(P649:Q649)</f>
        <v>0</v>
      </c>
      <c r="Q648" s="208"/>
      <c r="R648" s="32"/>
    </row>
    <row r="649" spans="1:18" ht="29.25" customHeight="1" x14ac:dyDescent="0.25">
      <c r="A649" s="33"/>
      <c r="B649" s="193">
        <v>42</v>
      </c>
      <c r="C649" s="194"/>
      <c r="D649" s="195" t="s">
        <v>52</v>
      </c>
      <c r="E649" s="195"/>
      <c r="F649" s="176">
        <v>94111.3</v>
      </c>
      <c r="G649" s="177"/>
      <c r="H649" s="196">
        <v>0</v>
      </c>
      <c r="I649" s="196"/>
      <c r="J649" s="176">
        <v>325000</v>
      </c>
      <c r="K649" s="177"/>
      <c r="L649" s="45"/>
      <c r="M649" s="66">
        <v>0</v>
      </c>
      <c r="N649" s="196">
        <v>0</v>
      </c>
      <c r="O649" s="196"/>
      <c r="P649" s="176">
        <v>0</v>
      </c>
      <c r="Q649" s="177"/>
      <c r="R649" s="32" t="s">
        <v>372</v>
      </c>
    </row>
    <row r="650" spans="1:18" x14ac:dyDescent="0.25">
      <c r="A650" s="38"/>
      <c r="B650" s="229" t="s">
        <v>305</v>
      </c>
      <c r="C650" s="230"/>
      <c r="D650" s="231" t="s">
        <v>306</v>
      </c>
      <c r="E650" s="231"/>
      <c r="F650" s="216">
        <f>F651</f>
        <v>1592.67</v>
      </c>
      <c r="G650" s="217"/>
      <c r="H650" s="216">
        <f t="shared" ref="H650" si="831">H651</f>
        <v>0</v>
      </c>
      <c r="I650" s="217"/>
      <c r="J650" s="216">
        <f t="shared" ref="J650" si="832">J651</f>
        <v>0</v>
      </c>
      <c r="K650" s="217"/>
      <c r="L650" s="80">
        <f>L651</f>
        <v>0</v>
      </c>
      <c r="M650" s="80">
        <f>M651</f>
        <v>0</v>
      </c>
      <c r="N650" s="218">
        <f t="shared" ref="N650" si="833">N651</f>
        <v>0</v>
      </c>
      <c r="O650" s="217"/>
      <c r="P650" s="216">
        <f t="shared" ref="P650" si="834">P651</f>
        <v>0</v>
      </c>
      <c r="Q650" s="217"/>
      <c r="R650" s="28"/>
    </row>
    <row r="651" spans="1:18" ht="18" customHeight="1" x14ac:dyDescent="0.25">
      <c r="A651" s="37"/>
      <c r="B651" s="187" t="s">
        <v>308</v>
      </c>
      <c r="C651" s="188"/>
      <c r="D651" s="189" t="s">
        <v>309</v>
      </c>
      <c r="E651" s="189"/>
      <c r="F651" s="190">
        <f>F652</f>
        <v>1592.67</v>
      </c>
      <c r="G651" s="191"/>
      <c r="H651" s="190">
        <f t="shared" ref="H651" si="835">H652</f>
        <v>0</v>
      </c>
      <c r="I651" s="191"/>
      <c r="J651" s="190">
        <f t="shared" ref="J651" si="836">J652</f>
        <v>0</v>
      </c>
      <c r="K651" s="191"/>
      <c r="L651" s="79">
        <f>L652</f>
        <v>0</v>
      </c>
      <c r="M651" s="79">
        <f>M652</f>
        <v>0</v>
      </c>
      <c r="N651" s="192">
        <f t="shared" ref="N651" si="837">N652</f>
        <v>0</v>
      </c>
      <c r="O651" s="191"/>
      <c r="P651" s="190">
        <f t="shared" ref="P651" si="838">P652</f>
        <v>0</v>
      </c>
      <c r="Q651" s="191"/>
      <c r="R651" s="30"/>
    </row>
    <row r="652" spans="1:18" ht="31.5" customHeight="1" x14ac:dyDescent="0.25">
      <c r="A652" s="35"/>
      <c r="B652" s="204" t="s">
        <v>319</v>
      </c>
      <c r="C652" s="205"/>
      <c r="D652" s="206" t="s">
        <v>309</v>
      </c>
      <c r="E652" s="206"/>
      <c r="F652" s="198">
        <f>F654</f>
        <v>1592.67</v>
      </c>
      <c r="G652" s="199"/>
      <c r="H652" s="198">
        <f t="shared" ref="H652" si="839">H654</f>
        <v>0</v>
      </c>
      <c r="I652" s="199"/>
      <c r="J652" s="198">
        <f t="shared" ref="J652" si="840">J654</f>
        <v>0</v>
      </c>
      <c r="K652" s="199"/>
      <c r="L652" s="127">
        <f>M652-J652</f>
        <v>0</v>
      </c>
      <c r="M652" s="72">
        <f>M654</f>
        <v>0</v>
      </c>
      <c r="N652" s="200">
        <f t="shared" ref="N652" si="841">N654</f>
        <v>0</v>
      </c>
      <c r="O652" s="199"/>
      <c r="P652" s="198">
        <f t="shared" ref="P652" si="842">P654</f>
        <v>0</v>
      </c>
      <c r="Q652" s="199"/>
      <c r="R652" s="32"/>
    </row>
    <row r="653" spans="1:18" x14ac:dyDescent="0.25">
      <c r="A653" s="124"/>
      <c r="B653" s="172" t="s">
        <v>112</v>
      </c>
      <c r="C653" s="173"/>
      <c r="D653" s="186" t="s">
        <v>25</v>
      </c>
      <c r="E653" s="186"/>
      <c r="F653" s="170">
        <v>1592.67</v>
      </c>
      <c r="G653" s="171"/>
      <c r="H653" s="170">
        <v>0</v>
      </c>
      <c r="I653" s="171"/>
      <c r="J653" s="170">
        <v>0</v>
      </c>
      <c r="K653" s="171"/>
      <c r="L653" s="97">
        <f>M653-J653</f>
        <v>0</v>
      </c>
      <c r="M653" s="98">
        <v>0</v>
      </c>
      <c r="N653" s="181"/>
      <c r="O653" s="171"/>
      <c r="P653" s="170"/>
      <c r="Q653" s="171"/>
      <c r="R653" s="121"/>
    </row>
    <row r="654" spans="1:18" x14ac:dyDescent="0.25">
      <c r="A654" s="34"/>
      <c r="B654" s="213">
        <v>3</v>
      </c>
      <c r="C654" s="214"/>
      <c r="D654" s="215" t="s">
        <v>39</v>
      </c>
      <c r="E654" s="215"/>
      <c r="F654" s="207">
        <f>SUM(F655:G655)</f>
        <v>1592.67</v>
      </c>
      <c r="G654" s="208"/>
      <c r="H654" s="207">
        <f>SUM(H655:I655)</f>
        <v>0</v>
      </c>
      <c r="I654" s="208"/>
      <c r="J654" s="207">
        <f>SUM(J655:K655)</f>
        <v>0</v>
      </c>
      <c r="K654" s="208"/>
      <c r="L654" s="22"/>
      <c r="M654" s="68">
        <f>SUM(M655)</f>
        <v>0</v>
      </c>
      <c r="N654" s="212">
        <f>SUM(N655:O655)</f>
        <v>0</v>
      </c>
      <c r="O654" s="208"/>
      <c r="P654" s="207">
        <f>SUM(P655:Q655)</f>
        <v>0</v>
      </c>
      <c r="Q654" s="208"/>
      <c r="R654" s="32"/>
    </row>
    <row r="655" spans="1:18" ht="18" customHeight="1" x14ac:dyDescent="0.25">
      <c r="A655" s="33"/>
      <c r="B655" s="193">
        <v>38</v>
      </c>
      <c r="C655" s="194"/>
      <c r="D655" s="195" t="s">
        <v>45</v>
      </c>
      <c r="E655" s="195"/>
      <c r="F655" s="176">
        <v>1592.67</v>
      </c>
      <c r="G655" s="177"/>
      <c r="H655" s="196">
        <v>0</v>
      </c>
      <c r="I655" s="196"/>
      <c r="J655" s="176">
        <v>0</v>
      </c>
      <c r="K655" s="177"/>
      <c r="L655" s="45"/>
      <c r="M655" s="66">
        <v>0</v>
      </c>
      <c r="N655" s="196">
        <v>0</v>
      </c>
      <c r="O655" s="196"/>
      <c r="P655" s="176">
        <v>0</v>
      </c>
      <c r="Q655" s="177"/>
      <c r="R655" s="32" t="s">
        <v>372</v>
      </c>
    </row>
    <row r="656" spans="1:18" ht="17.25" customHeight="1" x14ac:dyDescent="0.25">
      <c r="A656" s="36"/>
      <c r="B656" s="233" t="s">
        <v>310</v>
      </c>
      <c r="C656" s="234"/>
      <c r="D656" s="235" t="s">
        <v>311</v>
      </c>
      <c r="E656" s="235"/>
      <c r="F656" s="219">
        <f>F657+F683</f>
        <v>40063.97</v>
      </c>
      <c r="G656" s="220"/>
      <c r="H656" s="219">
        <f t="shared" ref="H656" si="843">H657+H683</f>
        <v>138300</v>
      </c>
      <c r="I656" s="220"/>
      <c r="J656" s="219">
        <f t="shared" ref="J656" si="844">J657+J683</f>
        <v>265700</v>
      </c>
      <c r="K656" s="220"/>
      <c r="L656" s="77">
        <f>L657+L683</f>
        <v>-5000</v>
      </c>
      <c r="M656" s="77">
        <f>M657+M683</f>
        <v>260700</v>
      </c>
      <c r="N656" s="232">
        <f t="shared" ref="N656" si="845">N657+N683</f>
        <v>65700</v>
      </c>
      <c r="O656" s="220"/>
      <c r="P656" s="219">
        <f t="shared" ref="P656" si="846">P657+P683</f>
        <v>65700</v>
      </c>
      <c r="Q656" s="220"/>
      <c r="R656" s="26"/>
    </row>
    <row r="657" spans="1:18" ht="28.5" customHeight="1" x14ac:dyDescent="0.25">
      <c r="A657" s="38"/>
      <c r="B657" s="229" t="s">
        <v>312</v>
      </c>
      <c r="C657" s="230"/>
      <c r="D657" s="231" t="s">
        <v>313</v>
      </c>
      <c r="E657" s="231"/>
      <c r="F657" s="216">
        <f>F658</f>
        <v>39400.36</v>
      </c>
      <c r="G657" s="217"/>
      <c r="H657" s="216">
        <f t="shared" ref="H657" si="847">H658</f>
        <v>137600</v>
      </c>
      <c r="I657" s="217"/>
      <c r="J657" s="216">
        <f>J658</f>
        <v>265000</v>
      </c>
      <c r="K657" s="217"/>
      <c r="L657" s="80">
        <f>L658</f>
        <v>-5000</v>
      </c>
      <c r="M657" s="80">
        <f>M658</f>
        <v>260000</v>
      </c>
      <c r="N657" s="218">
        <f t="shared" ref="N657" si="848">N658</f>
        <v>65000</v>
      </c>
      <c r="O657" s="217"/>
      <c r="P657" s="216">
        <f t="shared" ref="P657" si="849">P658</f>
        <v>65000</v>
      </c>
      <c r="Q657" s="217"/>
      <c r="R657" s="28"/>
    </row>
    <row r="658" spans="1:18" ht="28.5" customHeight="1" x14ac:dyDescent="0.25">
      <c r="A658" s="37"/>
      <c r="B658" s="187" t="s">
        <v>314</v>
      </c>
      <c r="C658" s="188"/>
      <c r="D658" s="189" t="s">
        <v>315</v>
      </c>
      <c r="E658" s="189"/>
      <c r="F658" s="190">
        <f>F659+F664+F670+F675</f>
        <v>39400.36</v>
      </c>
      <c r="G658" s="191"/>
      <c r="H658" s="190">
        <f t="shared" ref="H658" si="850">H659+H664+H670+H675</f>
        <v>137600</v>
      </c>
      <c r="I658" s="191"/>
      <c r="J658" s="190">
        <f>J659+J664+J670+J675</f>
        <v>265000</v>
      </c>
      <c r="K658" s="191"/>
      <c r="L658" s="79">
        <f>L659+L664+L670+L675</f>
        <v>-5000</v>
      </c>
      <c r="M658" s="79">
        <f>M659+M664+M670+M675</f>
        <v>260000</v>
      </c>
      <c r="N658" s="192">
        <f t="shared" ref="N658" si="851">N659+N664+N670+N675</f>
        <v>65000</v>
      </c>
      <c r="O658" s="191"/>
      <c r="P658" s="190">
        <f t="shared" ref="P658" si="852">P659+P664+P670+P675</f>
        <v>65000</v>
      </c>
      <c r="Q658" s="191"/>
      <c r="R658" s="30"/>
    </row>
    <row r="659" spans="1:18" ht="30" customHeight="1" x14ac:dyDescent="0.25">
      <c r="A659" s="35"/>
      <c r="B659" s="204" t="s">
        <v>316</v>
      </c>
      <c r="C659" s="205"/>
      <c r="D659" s="206" t="s">
        <v>40</v>
      </c>
      <c r="E659" s="206"/>
      <c r="F659" s="198">
        <f>F661</f>
        <v>34237.61</v>
      </c>
      <c r="G659" s="199"/>
      <c r="H659" s="198">
        <f t="shared" ref="H659" si="853">H661</f>
        <v>47400</v>
      </c>
      <c r="I659" s="199"/>
      <c r="J659" s="198">
        <f t="shared" ref="J659" si="854">J661</f>
        <v>46500</v>
      </c>
      <c r="K659" s="199"/>
      <c r="L659" s="127">
        <f>M659-J659</f>
        <v>0</v>
      </c>
      <c r="M659" s="72">
        <f>M661</f>
        <v>46500</v>
      </c>
      <c r="N659" s="200">
        <f t="shared" ref="N659" si="855">N661</f>
        <v>46500</v>
      </c>
      <c r="O659" s="199"/>
      <c r="P659" s="198">
        <f t="shared" ref="P659" si="856">P661</f>
        <v>46500</v>
      </c>
      <c r="Q659" s="199"/>
      <c r="R659" s="32"/>
    </row>
    <row r="660" spans="1:18" ht="19.5" customHeight="1" x14ac:dyDescent="0.25">
      <c r="A660" s="124"/>
      <c r="B660" s="172" t="s">
        <v>112</v>
      </c>
      <c r="C660" s="173"/>
      <c r="D660" s="186" t="s">
        <v>25</v>
      </c>
      <c r="E660" s="186"/>
      <c r="F660" s="170">
        <v>34237.61</v>
      </c>
      <c r="G660" s="171"/>
      <c r="H660" s="170">
        <v>47400</v>
      </c>
      <c r="I660" s="171"/>
      <c r="J660" s="170">
        <v>46500</v>
      </c>
      <c r="K660" s="171"/>
      <c r="L660" s="97">
        <f>M660-J660</f>
        <v>0</v>
      </c>
      <c r="M660" s="98">
        <v>46500</v>
      </c>
      <c r="N660" s="181"/>
      <c r="O660" s="171"/>
      <c r="P660" s="170"/>
      <c r="Q660" s="171"/>
      <c r="R660" s="121"/>
    </row>
    <row r="661" spans="1:18" x14ac:dyDescent="0.25">
      <c r="A661" s="34"/>
      <c r="B661" s="213">
        <v>3</v>
      </c>
      <c r="C661" s="214"/>
      <c r="D661" s="215" t="s">
        <v>39</v>
      </c>
      <c r="E661" s="215"/>
      <c r="F661" s="207">
        <f>SUM(F662:G663)</f>
        <v>34237.61</v>
      </c>
      <c r="G661" s="208"/>
      <c r="H661" s="207">
        <f t="shared" ref="H661" si="857">SUM(H662:I663)</f>
        <v>47400</v>
      </c>
      <c r="I661" s="208"/>
      <c r="J661" s="207">
        <f t="shared" ref="J661" si="858">SUM(J662:K663)</f>
        <v>46500</v>
      </c>
      <c r="K661" s="208"/>
      <c r="L661" s="22"/>
      <c r="M661" s="68">
        <f>SUM(M662:M663)</f>
        <v>46500</v>
      </c>
      <c r="N661" s="212">
        <f t="shared" ref="N661" si="859">SUM(N662:O663)</f>
        <v>46500</v>
      </c>
      <c r="O661" s="208"/>
      <c r="P661" s="207">
        <f t="shared" ref="P661" si="860">SUM(P662:Q663)</f>
        <v>46500</v>
      </c>
      <c r="Q661" s="208"/>
      <c r="R661" s="32"/>
    </row>
    <row r="662" spans="1:18" ht="15.75" customHeight="1" x14ac:dyDescent="0.25">
      <c r="A662" s="33"/>
      <c r="B662" s="193">
        <v>31</v>
      </c>
      <c r="C662" s="194"/>
      <c r="D662" s="195" t="s">
        <v>40</v>
      </c>
      <c r="E662" s="195"/>
      <c r="F662" s="176">
        <v>33666.9</v>
      </c>
      <c r="G662" s="177"/>
      <c r="H662" s="196">
        <v>46000</v>
      </c>
      <c r="I662" s="196"/>
      <c r="J662" s="176">
        <v>46000</v>
      </c>
      <c r="K662" s="177"/>
      <c r="L662" s="45"/>
      <c r="M662" s="66">
        <v>46000</v>
      </c>
      <c r="N662" s="196">
        <v>46000</v>
      </c>
      <c r="O662" s="196"/>
      <c r="P662" s="176">
        <v>46000</v>
      </c>
      <c r="Q662" s="177"/>
      <c r="R662" s="32" t="s">
        <v>377</v>
      </c>
    </row>
    <row r="663" spans="1:18" x14ac:dyDescent="0.25">
      <c r="A663" s="33"/>
      <c r="B663" s="193">
        <v>32</v>
      </c>
      <c r="C663" s="194"/>
      <c r="D663" s="195" t="s">
        <v>41</v>
      </c>
      <c r="E663" s="195"/>
      <c r="F663" s="176">
        <v>570.71</v>
      </c>
      <c r="G663" s="177"/>
      <c r="H663" s="196">
        <v>1400</v>
      </c>
      <c r="I663" s="196"/>
      <c r="J663" s="176">
        <v>500</v>
      </c>
      <c r="K663" s="177"/>
      <c r="L663" s="45"/>
      <c r="M663" s="66">
        <v>500</v>
      </c>
      <c r="N663" s="196">
        <v>500</v>
      </c>
      <c r="O663" s="196"/>
      <c r="P663" s="176">
        <v>500</v>
      </c>
      <c r="Q663" s="177"/>
      <c r="R663" s="32" t="s">
        <v>377</v>
      </c>
    </row>
    <row r="664" spans="1:18" ht="27.75" customHeight="1" x14ac:dyDescent="0.25">
      <c r="A664" s="35"/>
      <c r="B664" s="204" t="s">
        <v>317</v>
      </c>
      <c r="C664" s="205"/>
      <c r="D664" s="206" t="s">
        <v>291</v>
      </c>
      <c r="E664" s="206"/>
      <c r="F664" s="198">
        <f>F667</f>
        <v>2315.6800000000003</v>
      </c>
      <c r="G664" s="199"/>
      <c r="H664" s="198">
        <f t="shared" ref="H664" si="861">H667</f>
        <v>6200</v>
      </c>
      <c r="I664" s="199"/>
      <c r="J664" s="198">
        <f t="shared" ref="J664" si="862">J667</f>
        <v>8500</v>
      </c>
      <c r="K664" s="199"/>
      <c r="L664" s="127">
        <f>M664-J664</f>
        <v>0</v>
      </c>
      <c r="M664" s="72">
        <f>M667</f>
        <v>8500</v>
      </c>
      <c r="N664" s="200">
        <f t="shared" ref="N664" si="863">N667</f>
        <v>8500</v>
      </c>
      <c r="O664" s="199"/>
      <c r="P664" s="198">
        <f t="shared" ref="P664" si="864">P667</f>
        <v>8500</v>
      </c>
      <c r="Q664" s="199"/>
      <c r="R664" s="32"/>
    </row>
    <row r="665" spans="1:18" ht="13.5" customHeight="1" x14ac:dyDescent="0.25">
      <c r="A665" s="124"/>
      <c r="B665" s="172" t="s">
        <v>112</v>
      </c>
      <c r="C665" s="173"/>
      <c r="D665" s="186" t="s">
        <v>25</v>
      </c>
      <c r="E665" s="186"/>
      <c r="F665" s="170">
        <v>1930.79</v>
      </c>
      <c r="G665" s="171"/>
      <c r="H665" s="170">
        <v>5200</v>
      </c>
      <c r="I665" s="171"/>
      <c r="J665" s="170">
        <v>8500</v>
      </c>
      <c r="K665" s="171"/>
      <c r="L665" s="97">
        <f t="shared" ref="L665:L666" si="865">M665-J665</f>
        <v>0</v>
      </c>
      <c r="M665" s="98">
        <v>8500</v>
      </c>
      <c r="N665" s="181"/>
      <c r="O665" s="171"/>
      <c r="P665" s="170"/>
      <c r="Q665" s="171"/>
      <c r="R665" s="121"/>
    </row>
    <row r="666" spans="1:18" ht="16.5" customHeight="1" x14ac:dyDescent="0.25">
      <c r="A666" s="124"/>
      <c r="B666" s="172" t="s">
        <v>290</v>
      </c>
      <c r="C666" s="173"/>
      <c r="D666" s="186" t="s">
        <v>33</v>
      </c>
      <c r="E666" s="186"/>
      <c r="F666" s="170">
        <v>384.89</v>
      </c>
      <c r="G666" s="171"/>
      <c r="H666" s="170">
        <v>1000</v>
      </c>
      <c r="I666" s="171"/>
      <c r="J666" s="170">
        <v>0</v>
      </c>
      <c r="K666" s="171"/>
      <c r="L666" s="97">
        <f t="shared" si="865"/>
        <v>0</v>
      </c>
      <c r="M666" s="98">
        <v>0</v>
      </c>
      <c r="N666" s="181"/>
      <c r="O666" s="171"/>
      <c r="P666" s="170"/>
      <c r="Q666" s="171"/>
      <c r="R666" s="121"/>
    </row>
    <row r="667" spans="1:18" ht="18" customHeight="1" x14ac:dyDescent="0.25">
      <c r="A667" s="34"/>
      <c r="B667" s="213">
        <v>3</v>
      </c>
      <c r="C667" s="214"/>
      <c r="D667" s="215" t="s">
        <v>39</v>
      </c>
      <c r="E667" s="215"/>
      <c r="F667" s="207">
        <f>SUM(F668:G669)</f>
        <v>2315.6800000000003</v>
      </c>
      <c r="G667" s="208"/>
      <c r="H667" s="207">
        <f t="shared" ref="H667" si="866">SUM(H668:I669)</f>
        <v>6200</v>
      </c>
      <c r="I667" s="208"/>
      <c r="J667" s="207">
        <f t="shared" ref="J667" si="867">SUM(J668:K669)</f>
        <v>8500</v>
      </c>
      <c r="K667" s="208"/>
      <c r="L667" s="22"/>
      <c r="M667" s="68">
        <f>SUM(M668:M669)</f>
        <v>8500</v>
      </c>
      <c r="N667" s="212">
        <f t="shared" ref="N667" si="868">SUM(N668:O669)</f>
        <v>8500</v>
      </c>
      <c r="O667" s="208"/>
      <c r="P667" s="207">
        <f t="shared" ref="P667" si="869">SUM(P668:Q669)</f>
        <v>8500</v>
      </c>
      <c r="Q667" s="208"/>
      <c r="R667" s="32"/>
    </row>
    <row r="668" spans="1:18" x14ac:dyDescent="0.25">
      <c r="A668" s="33"/>
      <c r="B668" s="193">
        <v>32</v>
      </c>
      <c r="C668" s="194"/>
      <c r="D668" s="195" t="s">
        <v>41</v>
      </c>
      <c r="E668" s="195"/>
      <c r="F668" s="176">
        <v>2125.0100000000002</v>
      </c>
      <c r="G668" s="177"/>
      <c r="H668" s="196">
        <v>5900</v>
      </c>
      <c r="I668" s="196"/>
      <c r="J668" s="176">
        <v>7500</v>
      </c>
      <c r="K668" s="177"/>
      <c r="L668" s="45"/>
      <c r="M668" s="66">
        <v>7500</v>
      </c>
      <c r="N668" s="196">
        <v>7500</v>
      </c>
      <c r="O668" s="196"/>
      <c r="P668" s="176">
        <v>7500</v>
      </c>
      <c r="Q668" s="177"/>
      <c r="R668" s="32" t="s">
        <v>377</v>
      </c>
    </row>
    <row r="669" spans="1:18" ht="27" customHeight="1" x14ac:dyDescent="0.25">
      <c r="A669" s="33"/>
      <c r="B669" s="193">
        <v>34</v>
      </c>
      <c r="C669" s="194"/>
      <c r="D669" s="195" t="s">
        <v>42</v>
      </c>
      <c r="E669" s="195"/>
      <c r="F669" s="176">
        <v>190.67</v>
      </c>
      <c r="G669" s="177"/>
      <c r="H669" s="196">
        <v>300</v>
      </c>
      <c r="I669" s="196"/>
      <c r="J669" s="176">
        <v>1000</v>
      </c>
      <c r="K669" s="177"/>
      <c r="L669" s="45"/>
      <c r="M669" s="66">
        <v>1000</v>
      </c>
      <c r="N669" s="196">
        <v>1000</v>
      </c>
      <c r="O669" s="196"/>
      <c r="P669" s="176">
        <v>1000</v>
      </c>
      <c r="Q669" s="177"/>
      <c r="R669" s="32" t="s">
        <v>377</v>
      </c>
    </row>
    <row r="670" spans="1:18" ht="30" customHeight="1" x14ac:dyDescent="0.25">
      <c r="A670" s="35"/>
      <c r="B670" s="204" t="s">
        <v>318</v>
      </c>
      <c r="C670" s="205"/>
      <c r="D670" s="206" t="s">
        <v>130</v>
      </c>
      <c r="E670" s="206"/>
      <c r="F670" s="198">
        <f>F673</f>
        <v>2847.07</v>
      </c>
      <c r="G670" s="199"/>
      <c r="H670" s="198">
        <f t="shared" ref="H670" si="870">H673</f>
        <v>4000</v>
      </c>
      <c r="I670" s="199"/>
      <c r="J670" s="198">
        <f t="shared" ref="J670" si="871">J673</f>
        <v>10000</v>
      </c>
      <c r="K670" s="199"/>
      <c r="L670" s="127">
        <f>M670-J670</f>
        <v>-5000</v>
      </c>
      <c r="M670" s="72">
        <f>M673</f>
        <v>5000</v>
      </c>
      <c r="N670" s="200">
        <f t="shared" ref="N670" si="872">N673</f>
        <v>10000</v>
      </c>
      <c r="O670" s="199"/>
      <c r="P670" s="198">
        <f t="shared" ref="P670" si="873">P673</f>
        <v>10000</v>
      </c>
      <c r="Q670" s="199"/>
      <c r="R670" s="32"/>
    </row>
    <row r="671" spans="1:18" ht="17.25" customHeight="1" x14ac:dyDescent="0.25">
      <c r="A671" s="124"/>
      <c r="B671" s="172" t="s">
        <v>112</v>
      </c>
      <c r="C671" s="173"/>
      <c r="D671" s="186" t="s">
        <v>25</v>
      </c>
      <c r="E671" s="186"/>
      <c r="F671" s="170">
        <v>192.62</v>
      </c>
      <c r="G671" s="171"/>
      <c r="H671" s="170">
        <v>2000</v>
      </c>
      <c r="I671" s="171"/>
      <c r="J671" s="170">
        <v>6300</v>
      </c>
      <c r="K671" s="171"/>
      <c r="L671" s="97">
        <f t="shared" ref="L671:L672" si="874">M671-J671</f>
        <v>-4000</v>
      </c>
      <c r="M671" s="98">
        <v>2300</v>
      </c>
      <c r="N671" s="181"/>
      <c r="O671" s="171"/>
      <c r="P671" s="170"/>
      <c r="Q671" s="171"/>
      <c r="R671" s="121"/>
    </row>
    <row r="672" spans="1:18" x14ac:dyDescent="0.25">
      <c r="A672" s="124"/>
      <c r="B672" s="172" t="s">
        <v>113</v>
      </c>
      <c r="C672" s="173"/>
      <c r="D672" s="186" t="s">
        <v>27</v>
      </c>
      <c r="E672" s="186"/>
      <c r="F672" s="170">
        <v>2654.45</v>
      </c>
      <c r="G672" s="171"/>
      <c r="H672" s="170">
        <v>2000</v>
      </c>
      <c r="I672" s="171"/>
      <c r="J672" s="170">
        <v>3700</v>
      </c>
      <c r="K672" s="171"/>
      <c r="L672" s="97">
        <f t="shared" si="874"/>
        <v>-1000</v>
      </c>
      <c r="M672" s="98">
        <v>2700</v>
      </c>
      <c r="N672" s="181"/>
      <c r="O672" s="171"/>
      <c r="P672" s="170"/>
      <c r="Q672" s="171"/>
      <c r="R672" s="121"/>
    </row>
    <row r="673" spans="1:18" ht="27" customHeight="1" x14ac:dyDescent="0.25">
      <c r="A673" s="34"/>
      <c r="B673" s="213">
        <v>4</v>
      </c>
      <c r="C673" s="214"/>
      <c r="D673" s="215" t="s">
        <v>46</v>
      </c>
      <c r="E673" s="215"/>
      <c r="F673" s="207">
        <f>SUM(F674:G674)</f>
        <v>2847.07</v>
      </c>
      <c r="G673" s="208"/>
      <c r="H673" s="207">
        <f>SUM(H674:I674)</f>
        <v>4000</v>
      </c>
      <c r="I673" s="208"/>
      <c r="J673" s="207">
        <f>SUM(J674:K674)</f>
        <v>10000</v>
      </c>
      <c r="K673" s="208"/>
      <c r="L673" s="22"/>
      <c r="M673" s="68">
        <f>SUM(M674)</f>
        <v>5000</v>
      </c>
      <c r="N673" s="212">
        <f>SUM(N674:O674)</f>
        <v>10000</v>
      </c>
      <c r="O673" s="208"/>
      <c r="P673" s="207">
        <f>SUM(P674:Q674)</f>
        <v>10000</v>
      </c>
      <c r="Q673" s="208"/>
      <c r="R673" s="32"/>
    </row>
    <row r="674" spans="1:18" ht="42.75" customHeight="1" x14ac:dyDescent="0.25">
      <c r="A674" s="33"/>
      <c r="B674" s="193">
        <v>42</v>
      </c>
      <c r="C674" s="194"/>
      <c r="D674" s="195" t="s">
        <v>52</v>
      </c>
      <c r="E674" s="195"/>
      <c r="F674" s="176">
        <v>2847.07</v>
      </c>
      <c r="G674" s="177"/>
      <c r="H674" s="196">
        <v>4000</v>
      </c>
      <c r="I674" s="196"/>
      <c r="J674" s="176">
        <v>10000</v>
      </c>
      <c r="K674" s="177"/>
      <c r="L674" s="45"/>
      <c r="M674" s="66">
        <v>5000</v>
      </c>
      <c r="N674" s="196">
        <v>10000</v>
      </c>
      <c r="O674" s="196"/>
      <c r="P674" s="176">
        <v>10000</v>
      </c>
      <c r="Q674" s="177"/>
      <c r="R674" s="32" t="s">
        <v>377</v>
      </c>
    </row>
    <row r="675" spans="1:18" ht="42.75" customHeight="1" x14ac:dyDescent="0.25">
      <c r="A675" s="35"/>
      <c r="B675" s="204" t="s">
        <v>320</v>
      </c>
      <c r="C675" s="205"/>
      <c r="D675" s="206" t="s">
        <v>321</v>
      </c>
      <c r="E675" s="206"/>
      <c r="F675" s="198">
        <f>F680</f>
        <v>0</v>
      </c>
      <c r="G675" s="199"/>
      <c r="H675" s="198">
        <f t="shared" ref="H675" si="875">H680</f>
        <v>80000</v>
      </c>
      <c r="I675" s="199"/>
      <c r="J675" s="198">
        <f t="shared" ref="J675" si="876">J680</f>
        <v>200000</v>
      </c>
      <c r="K675" s="199"/>
      <c r="L675" s="127">
        <f>M675-J675</f>
        <v>0</v>
      </c>
      <c r="M675" s="72">
        <f>M680</f>
        <v>200000</v>
      </c>
      <c r="N675" s="200">
        <f t="shared" ref="N675" si="877">N680</f>
        <v>0</v>
      </c>
      <c r="O675" s="199"/>
      <c r="P675" s="198">
        <f t="shared" ref="P675" si="878">P680</f>
        <v>0</v>
      </c>
      <c r="Q675" s="199"/>
      <c r="R675" s="32"/>
    </row>
    <row r="676" spans="1:18" ht="18.75" customHeight="1" x14ac:dyDescent="0.25">
      <c r="A676" s="124"/>
      <c r="B676" s="172" t="s">
        <v>112</v>
      </c>
      <c r="C676" s="173"/>
      <c r="D676" s="186" t="s">
        <v>25</v>
      </c>
      <c r="E676" s="186"/>
      <c r="F676" s="170">
        <v>0</v>
      </c>
      <c r="G676" s="171"/>
      <c r="H676" s="170">
        <v>0</v>
      </c>
      <c r="I676" s="171"/>
      <c r="J676" s="170">
        <v>20000</v>
      </c>
      <c r="K676" s="171"/>
      <c r="L676" s="97">
        <f t="shared" ref="L676:L678" si="879">M676-J676</f>
        <v>0</v>
      </c>
      <c r="M676" s="98">
        <v>20000</v>
      </c>
      <c r="N676" s="181"/>
      <c r="O676" s="171"/>
      <c r="P676" s="170"/>
      <c r="Q676" s="171"/>
      <c r="R676" s="121"/>
    </row>
    <row r="677" spans="1:18" ht="25.5" customHeight="1" x14ac:dyDescent="0.25">
      <c r="A677" s="124"/>
      <c r="B677" s="172" t="s">
        <v>114</v>
      </c>
      <c r="C677" s="173"/>
      <c r="D677" s="186" t="s">
        <v>30</v>
      </c>
      <c r="E677" s="186"/>
      <c r="F677" s="170">
        <v>0</v>
      </c>
      <c r="G677" s="171"/>
      <c r="H677" s="170">
        <v>0</v>
      </c>
      <c r="I677" s="171"/>
      <c r="J677" s="170">
        <v>30000</v>
      </c>
      <c r="K677" s="171"/>
      <c r="L677" s="97">
        <f t="shared" si="879"/>
        <v>-8700</v>
      </c>
      <c r="M677" s="98">
        <v>21300</v>
      </c>
      <c r="N677" s="181"/>
      <c r="O677" s="171"/>
      <c r="P677" s="170"/>
      <c r="Q677" s="171"/>
      <c r="R677" s="121"/>
    </row>
    <row r="678" spans="1:18" x14ac:dyDescent="0.25">
      <c r="A678" s="124"/>
      <c r="B678" s="172" t="s">
        <v>113</v>
      </c>
      <c r="C678" s="173"/>
      <c r="D678" s="186" t="s">
        <v>27</v>
      </c>
      <c r="E678" s="186"/>
      <c r="F678" s="170">
        <v>0</v>
      </c>
      <c r="G678" s="171"/>
      <c r="H678" s="170">
        <v>80000</v>
      </c>
      <c r="I678" s="171"/>
      <c r="J678" s="170">
        <v>150000</v>
      </c>
      <c r="K678" s="171"/>
      <c r="L678" s="97">
        <f t="shared" si="879"/>
        <v>-21300</v>
      </c>
      <c r="M678" s="98">
        <v>128700</v>
      </c>
      <c r="N678" s="181"/>
      <c r="O678" s="171"/>
      <c r="P678" s="170"/>
      <c r="Q678" s="171"/>
      <c r="R678" s="121"/>
    </row>
    <row r="679" spans="1:18" x14ac:dyDescent="0.25">
      <c r="A679" s="124"/>
      <c r="B679" s="172" t="s">
        <v>147</v>
      </c>
      <c r="C679" s="173"/>
      <c r="D679" s="172" t="s">
        <v>28</v>
      </c>
      <c r="E679" s="173"/>
      <c r="F679" s="150"/>
      <c r="G679" s="151"/>
      <c r="H679" s="150"/>
      <c r="I679" s="151"/>
      <c r="J679" s="150"/>
      <c r="K679" s="151"/>
      <c r="L679" s="97"/>
      <c r="M679" s="98">
        <v>30000</v>
      </c>
      <c r="N679" s="97"/>
      <c r="O679" s="151"/>
      <c r="P679" s="150"/>
      <c r="Q679" s="151"/>
      <c r="R679" s="121"/>
    </row>
    <row r="680" spans="1:18" ht="27.75" customHeight="1" x14ac:dyDescent="0.25">
      <c r="A680" s="34"/>
      <c r="B680" s="213">
        <v>4</v>
      </c>
      <c r="C680" s="214"/>
      <c r="D680" s="215" t="s">
        <v>46</v>
      </c>
      <c r="E680" s="215"/>
      <c r="F680" s="207">
        <f>SUM(F681:G682)</f>
        <v>0</v>
      </c>
      <c r="G680" s="208"/>
      <c r="H680" s="207">
        <f>SUM(H681:I682)</f>
        <v>80000</v>
      </c>
      <c r="I680" s="208"/>
      <c r="J680" s="207">
        <f>SUM(J681:K682)</f>
        <v>200000</v>
      </c>
      <c r="K680" s="208"/>
      <c r="L680" s="22"/>
      <c r="M680" s="68">
        <f>SUM(M681:M682)</f>
        <v>200000</v>
      </c>
      <c r="N680" s="212">
        <f>SUM(N681:O682)</f>
        <v>0</v>
      </c>
      <c r="O680" s="208"/>
      <c r="P680" s="207">
        <f>SUM(P681:Q682)</f>
        <v>0</v>
      </c>
      <c r="Q680" s="208"/>
      <c r="R680" s="40"/>
    </row>
    <row r="681" spans="1:18" ht="27.75" customHeight="1" x14ac:dyDescent="0.25">
      <c r="A681" s="34"/>
      <c r="B681" s="193">
        <v>42</v>
      </c>
      <c r="C681" s="194"/>
      <c r="D681" s="195" t="s">
        <v>52</v>
      </c>
      <c r="E681" s="195"/>
      <c r="F681" s="176">
        <v>0</v>
      </c>
      <c r="G681" s="177"/>
      <c r="H681" s="196">
        <v>0</v>
      </c>
      <c r="I681" s="196"/>
      <c r="J681" s="176">
        <v>20000</v>
      </c>
      <c r="K681" s="177"/>
      <c r="L681" s="45"/>
      <c r="M681" s="66">
        <v>20000</v>
      </c>
      <c r="N681" s="196">
        <v>0</v>
      </c>
      <c r="O681" s="196"/>
      <c r="P681" s="176">
        <v>0</v>
      </c>
      <c r="Q681" s="177"/>
      <c r="R681" s="32" t="s">
        <v>377</v>
      </c>
    </row>
    <row r="682" spans="1:18" ht="45" customHeight="1" x14ac:dyDescent="0.25">
      <c r="A682" s="33"/>
      <c r="B682" s="193">
        <v>45</v>
      </c>
      <c r="C682" s="194"/>
      <c r="D682" s="195" t="s">
        <v>132</v>
      </c>
      <c r="E682" s="195"/>
      <c r="F682" s="176">
        <v>0</v>
      </c>
      <c r="G682" s="177"/>
      <c r="H682" s="196">
        <v>80000</v>
      </c>
      <c r="I682" s="196"/>
      <c r="J682" s="176">
        <v>180000</v>
      </c>
      <c r="K682" s="177"/>
      <c r="L682" s="45"/>
      <c r="M682" s="66">
        <v>180000</v>
      </c>
      <c r="N682" s="196">
        <v>0</v>
      </c>
      <c r="O682" s="196"/>
      <c r="P682" s="176">
        <v>0</v>
      </c>
      <c r="Q682" s="177"/>
      <c r="R682" s="32" t="s">
        <v>377</v>
      </c>
    </row>
    <row r="683" spans="1:18" x14ac:dyDescent="0.25">
      <c r="A683" s="38"/>
      <c r="B683" s="229" t="s">
        <v>322</v>
      </c>
      <c r="C683" s="230"/>
      <c r="D683" s="231" t="s">
        <v>323</v>
      </c>
      <c r="E683" s="231"/>
      <c r="F683" s="216">
        <f>F684</f>
        <v>663.61</v>
      </c>
      <c r="G683" s="217"/>
      <c r="H683" s="216">
        <f t="shared" ref="H683" si="880">H684</f>
        <v>700</v>
      </c>
      <c r="I683" s="217"/>
      <c r="J683" s="216">
        <f t="shared" ref="J683" si="881">J684</f>
        <v>700</v>
      </c>
      <c r="K683" s="217"/>
      <c r="L683" s="80">
        <f>L684</f>
        <v>0</v>
      </c>
      <c r="M683" s="80">
        <f>M684</f>
        <v>700</v>
      </c>
      <c r="N683" s="218">
        <f t="shared" ref="N683" si="882">N684</f>
        <v>700</v>
      </c>
      <c r="O683" s="217"/>
      <c r="P683" s="216">
        <f t="shared" ref="P683" si="883">P684</f>
        <v>700</v>
      </c>
      <c r="Q683" s="217"/>
      <c r="R683" s="28"/>
    </row>
    <row r="684" spans="1:18" ht="17.25" customHeight="1" x14ac:dyDescent="0.25">
      <c r="A684" s="37"/>
      <c r="B684" s="187" t="s">
        <v>324</v>
      </c>
      <c r="C684" s="188"/>
      <c r="D684" s="189" t="s">
        <v>325</v>
      </c>
      <c r="E684" s="189"/>
      <c r="F684" s="190">
        <f>F685</f>
        <v>663.61</v>
      </c>
      <c r="G684" s="191"/>
      <c r="H684" s="190">
        <f t="shared" ref="H684" si="884">H685</f>
        <v>700</v>
      </c>
      <c r="I684" s="191"/>
      <c r="J684" s="190">
        <f t="shared" ref="J684" si="885">J685</f>
        <v>700</v>
      </c>
      <c r="K684" s="191"/>
      <c r="L684" s="79">
        <f>L685</f>
        <v>0</v>
      </c>
      <c r="M684" s="79">
        <f>M685</f>
        <v>700</v>
      </c>
      <c r="N684" s="192">
        <f t="shared" ref="N684" si="886">N685</f>
        <v>700</v>
      </c>
      <c r="O684" s="191"/>
      <c r="P684" s="190">
        <f t="shared" ref="P684" si="887">P685</f>
        <v>700</v>
      </c>
      <c r="Q684" s="191"/>
      <c r="R684" s="30"/>
    </row>
    <row r="685" spans="1:18" ht="29.25" customHeight="1" x14ac:dyDescent="0.25">
      <c r="A685" s="35"/>
      <c r="B685" s="204" t="s">
        <v>326</v>
      </c>
      <c r="C685" s="205"/>
      <c r="D685" s="206" t="s">
        <v>327</v>
      </c>
      <c r="E685" s="206"/>
      <c r="F685" s="198">
        <f>F687</f>
        <v>663.61</v>
      </c>
      <c r="G685" s="199"/>
      <c r="H685" s="198">
        <f t="shared" ref="H685" si="888">H687</f>
        <v>700</v>
      </c>
      <c r="I685" s="199"/>
      <c r="J685" s="198">
        <f t="shared" ref="J685" si="889">J687</f>
        <v>700</v>
      </c>
      <c r="K685" s="199"/>
      <c r="L685" s="127">
        <f>M685-J685</f>
        <v>0</v>
      </c>
      <c r="M685" s="72">
        <f>M687</f>
        <v>700</v>
      </c>
      <c r="N685" s="200">
        <f t="shared" ref="N685" si="890">N687</f>
        <v>700</v>
      </c>
      <c r="O685" s="199"/>
      <c r="P685" s="198">
        <f t="shared" ref="P685" si="891">P687</f>
        <v>700</v>
      </c>
      <c r="Q685" s="199"/>
      <c r="R685" s="32"/>
    </row>
    <row r="686" spans="1:18" x14ac:dyDescent="0.25">
      <c r="A686" s="124"/>
      <c r="B686" s="172" t="s">
        <v>112</v>
      </c>
      <c r="C686" s="173"/>
      <c r="D686" s="186" t="s">
        <v>25</v>
      </c>
      <c r="E686" s="186"/>
      <c r="F686" s="170">
        <v>663.61</v>
      </c>
      <c r="G686" s="171"/>
      <c r="H686" s="170">
        <v>700</v>
      </c>
      <c r="I686" s="171"/>
      <c r="J686" s="170">
        <v>700</v>
      </c>
      <c r="K686" s="171"/>
      <c r="L686" s="97">
        <f>M686-J686</f>
        <v>0</v>
      </c>
      <c r="M686" s="98">
        <v>700</v>
      </c>
      <c r="N686" s="181"/>
      <c r="O686" s="171"/>
      <c r="P686" s="170"/>
      <c r="Q686" s="171"/>
      <c r="R686" s="121"/>
    </row>
    <row r="687" spans="1:18" x14ac:dyDescent="0.25">
      <c r="A687" s="34"/>
      <c r="B687" s="213">
        <v>3</v>
      </c>
      <c r="C687" s="214"/>
      <c r="D687" s="215" t="s">
        <v>39</v>
      </c>
      <c r="E687" s="215"/>
      <c r="F687" s="207">
        <f>SUM(F688:G688)</f>
        <v>663.61</v>
      </c>
      <c r="G687" s="208"/>
      <c r="H687" s="207">
        <f>SUM(H688:I688)</f>
        <v>700</v>
      </c>
      <c r="I687" s="208"/>
      <c r="J687" s="207">
        <f>SUM(J688:K688)</f>
        <v>700</v>
      </c>
      <c r="K687" s="208"/>
      <c r="L687" s="22"/>
      <c r="M687" s="68">
        <f>SUM(M688)</f>
        <v>700</v>
      </c>
      <c r="N687" s="212">
        <f>SUM(N688:O688)</f>
        <v>700</v>
      </c>
      <c r="O687" s="208"/>
      <c r="P687" s="207">
        <f>SUM(P688:Q688)</f>
        <v>700</v>
      </c>
      <c r="Q687" s="208"/>
      <c r="R687" s="32"/>
    </row>
    <row r="688" spans="1:18" x14ac:dyDescent="0.25">
      <c r="A688" s="33"/>
      <c r="B688" s="193">
        <v>32</v>
      </c>
      <c r="C688" s="194"/>
      <c r="D688" s="195" t="s">
        <v>41</v>
      </c>
      <c r="E688" s="195"/>
      <c r="F688" s="176">
        <v>663.61</v>
      </c>
      <c r="G688" s="177"/>
      <c r="H688" s="196">
        <v>700</v>
      </c>
      <c r="I688" s="196"/>
      <c r="J688" s="176">
        <v>700</v>
      </c>
      <c r="K688" s="177"/>
      <c r="L688" s="45"/>
      <c r="M688" s="66">
        <v>700</v>
      </c>
      <c r="N688" s="196">
        <v>700</v>
      </c>
      <c r="O688" s="196"/>
      <c r="P688" s="176">
        <v>700</v>
      </c>
      <c r="Q688" s="177"/>
      <c r="R688" s="32" t="s">
        <v>377</v>
      </c>
    </row>
    <row r="689" spans="1:21" x14ac:dyDescent="0.25">
      <c r="A689" s="36"/>
      <c r="B689" s="233" t="s">
        <v>328</v>
      </c>
      <c r="C689" s="234"/>
      <c r="D689" s="235" t="s">
        <v>329</v>
      </c>
      <c r="E689" s="235"/>
      <c r="F689" s="219">
        <f>F690</f>
        <v>23739.62</v>
      </c>
      <c r="G689" s="220"/>
      <c r="H689" s="219">
        <f t="shared" ref="H689:H691" si="892">H690</f>
        <v>51000</v>
      </c>
      <c r="I689" s="220"/>
      <c r="J689" s="219">
        <f t="shared" ref="J689:J691" si="893">J690</f>
        <v>51000</v>
      </c>
      <c r="K689" s="220"/>
      <c r="L689" s="77">
        <f t="shared" ref="L689:M691" si="894">L690</f>
        <v>-16000</v>
      </c>
      <c r="M689" s="77">
        <f t="shared" si="894"/>
        <v>35000</v>
      </c>
      <c r="N689" s="232">
        <f t="shared" ref="N689:N691" si="895">N690</f>
        <v>51000</v>
      </c>
      <c r="O689" s="220"/>
      <c r="P689" s="219">
        <f t="shared" ref="P689:P691" si="896">P690</f>
        <v>51000</v>
      </c>
      <c r="Q689" s="220"/>
      <c r="R689" s="26"/>
    </row>
    <row r="690" spans="1:21" x14ac:dyDescent="0.25">
      <c r="A690" s="38"/>
      <c r="B690" s="229" t="s">
        <v>330</v>
      </c>
      <c r="C690" s="230"/>
      <c r="D690" s="231" t="s">
        <v>331</v>
      </c>
      <c r="E690" s="231"/>
      <c r="F690" s="216">
        <f>F691</f>
        <v>23739.62</v>
      </c>
      <c r="G690" s="217"/>
      <c r="H690" s="216">
        <f t="shared" si="892"/>
        <v>51000</v>
      </c>
      <c r="I690" s="217"/>
      <c r="J690" s="216">
        <f t="shared" si="893"/>
        <v>51000</v>
      </c>
      <c r="K690" s="217"/>
      <c r="L690" s="80">
        <f t="shared" si="894"/>
        <v>-16000</v>
      </c>
      <c r="M690" s="80">
        <f t="shared" si="894"/>
        <v>35000</v>
      </c>
      <c r="N690" s="218">
        <f t="shared" si="895"/>
        <v>51000</v>
      </c>
      <c r="O690" s="217"/>
      <c r="P690" s="216">
        <f t="shared" si="896"/>
        <v>51000</v>
      </c>
      <c r="Q690" s="217"/>
      <c r="R690" s="28"/>
    </row>
    <row r="691" spans="1:21" x14ac:dyDescent="0.25">
      <c r="A691" s="37"/>
      <c r="B691" s="187" t="s">
        <v>416</v>
      </c>
      <c r="C691" s="188"/>
      <c r="D691" s="189" t="s">
        <v>332</v>
      </c>
      <c r="E691" s="189"/>
      <c r="F691" s="190">
        <f>F692</f>
        <v>23739.62</v>
      </c>
      <c r="G691" s="191"/>
      <c r="H691" s="190">
        <f t="shared" si="892"/>
        <v>51000</v>
      </c>
      <c r="I691" s="191"/>
      <c r="J691" s="190">
        <f t="shared" si="893"/>
        <v>51000</v>
      </c>
      <c r="K691" s="191"/>
      <c r="L691" s="79">
        <f t="shared" si="894"/>
        <v>-16000</v>
      </c>
      <c r="M691" s="79">
        <f t="shared" si="894"/>
        <v>35000</v>
      </c>
      <c r="N691" s="192">
        <f t="shared" si="895"/>
        <v>51000</v>
      </c>
      <c r="O691" s="191"/>
      <c r="P691" s="190">
        <f t="shared" si="896"/>
        <v>51000</v>
      </c>
      <c r="Q691" s="191"/>
      <c r="R691" s="30"/>
    </row>
    <row r="692" spans="1:21" ht="31.5" customHeight="1" x14ac:dyDescent="0.25">
      <c r="A692" s="35"/>
      <c r="B692" s="204" t="s">
        <v>417</v>
      </c>
      <c r="C692" s="205"/>
      <c r="D692" s="206" t="s">
        <v>333</v>
      </c>
      <c r="E692" s="206"/>
      <c r="F692" s="198">
        <f>F696</f>
        <v>23739.62</v>
      </c>
      <c r="G692" s="199"/>
      <c r="H692" s="198">
        <f t="shared" ref="H692" si="897">H696</f>
        <v>51000</v>
      </c>
      <c r="I692" s="199"/>
      <c r="J692" s="198">
        <f t="shared" ref="J692" si="898">J696</f>
        <v>51000</v>
      </c>
      <c r="K692" s="199"/>
      <c r="L692" s="127">
        <f>M692-J692</f>
        <v>-16000</v>
      </c>
      <c r="M692" s="72">
        <f>M696</f>
        <v>35000</v>
      </c>
      <c r="N692" s="200">
        <f t="shared" ref="N692" si="899">N696</f>
        <v>51000</v>
      </c>
      <c r="O692" s="199"/>
      <c r="P692" s="198">
        <f t="shared" ref="P692" si="900">P696</f>
        <v>51000</v>
      </c>
      <c r="Q692" s="199"/>
      <c r="R692" s="32"/>
    </row>
    <row r="693" spans="1:21" x14ac:dyDescent="0.25">
      <c r="A693" s="124"/>
      <c r="B693" s="172" t="s">
        <v>112</v>
      </c>
      <c r="C693" s="173"/>
      <c r="D693" s="186" t="s">
        <v>25</v>
      </c>
      <c r="E693" s="186"/>
      <c r="F693" s="170">
        <v>4108.96</v>
      </c>
      <c r="G693" s="171"/>
      <c r="H693" s="170">
        <v>20600</v>
      </c>
      <c r="I693" s="171"/>
      <c r="J693" s="170">
        <v>19000</v>
      </c>
      <c r="K693" s="171"/>
      <c r="L693" s="97">
        <f t="shared" ref="L693:L695" si="901">M693-J693</f>
        <v>-16000</v>
      </c>
      <c r="M693" s="98">
        <v>3000</v>
      </c>
      <c r="N693" s="181"/>
      <c r="O693" s="171"/>
      <c r="P693" s="170"/>
      <c r="Q693" s="171"/>
      <c r="R693" s="121"/>
    </row>
    <row r="694" spans="1:21" ht="27" customHeight="1" x14ac:dyDescent="0.25">
      <c r="A694" s="124"/>
      <c r="B694" s="172" t="s">
        <v>114</v>
      </c>
      <c r="C694" s="173"/>
      <c r="D694" s="186" t="s">
        <v>30</v>
      </c>
      <c r="E694" s="186"/>
      <c r="F694" s="170">
        <v>18303.43</v>
      </c>
      <c r="G694" s="171"/>
      <c r="H694" s="170">
        <v>20400</v>
      </c>
      <c r="I694" s="171"/>
      <c r="J694" s="170">
        <v>27000</v>
      </c>
      <c r="K694" s="171"/>
      <c r="L694" s="97">
        <f t="shared" si="901"/>
        <v>0</v>
      </c>
      <c r="M694" s="98">
        <v>27000</v>
      </c>
      <c r="N694" s="181"/>
      <c r="O694" s="171"/>
      <c r="P694" s="170"/>
      <c r="Q694" s="171"/>
      <c r="R694" s="121"/>
    </row>
    <row r="695" spans="1:21" ht="17.25" customHeight="1" x14ac:dyDescent="0.25">
      <c r="A695" s="124"/>
      <c r="B695" s="172" t="s">
        <v>154</v>
      </c>
      <c r="C695" s="173"/>
      <c r="D695" s="186" t="s">
        <v>34</v>
      </c>
      <c r="E695" s="186"/>
      <c r="F695" s="170">
        <v>1327.23</v>
      </c>
      <c r="G695" s="171"/>
      <c r="H695" s="170">
        <v>10000</v>
      </c>
      <c r="I695" s="171"/>
      <c r="J695" s="170">
        <v>5000</v>
      </c>
      <c r="K695" s="171"/>
      <c r="L695" s="97">
        <f t="shared" si="901"/>
        <v>0</v>
      </c>
      <c r="M695" s="98">
        <v>5000</v>
      </c>
      <c r="N695" s="181"/>
      <c r="O695" s="171"/>
      <c r="P695" s="170"/>
      <c r="Q695" s="171"/>
      <c r="R695" s="121"/>
      <c r="U695" s="2"/>
    </row>
    <row r="696" spans="1:21" x14ac:dyDescent="0.25">
      <c r="A696" s="34"/>
      <c r="B696" s="213">
        <v>3</v>
      </c>
      <c r="C696" s="214"/>
      <c r="D696" s="215" t="s">
        <v>39</v>
      </c>
      <c r="E696" s="215"/>
      <c r="F696" s="207">
        <f>SUM(F697:G698)</f>
        <v>23739.62</v>
      </c>
      <c r="G696" s="208"/>
      <c r="H696" s="207">
        <f t="shared" ref="H696" si="902">SUM(H697:I698)</f>
        <v>51000</v>
      </c>
      <c r="I696" s="208"/>
      <c r="J696" s="207">
        <f t="shared" ref="J696" si="903">SUM(J697:K698)</f>
        <v>51000</v>
      </c>
      <c r="K696" s="208"/>
      <c r="L696" s="22"/>
      <c r="M696" s="68">
        <f>SUM(M697:M698)</f>
        <v>35000</v>
      </c>
      <c r="N696" s="212">
        <f t="shared" ref="N696" si="904">SUM(N697:O698)</f>
        <v>51000</v>
      </c>
      <c r="O696" s="208"/>
      <c r="P696" s="207">
        <f t="shared" ref="P696" si="905">SUM(P697:Q698)</f>
        <v>51000</v>
      </c>
      <c r="Q696" s="208"/>
      <c r="R696" s="32"/>
    </row>
    <row r="697" spans="1:21" x14ac:dyDescent="0.25">
      <c r="A697" s="33"/>
      <c r="B697" s="193">
        <v>32</v>
      </c>
      <c r="C697" s="194"/>
      <c r="D697" s="195" t="s">
        <v>41</v>
      </c>
      <c r="E697" s="195"/>
      <c r="F697" s="176">
        <v>18303.43</v>
      </c>
      <c r="G697" s="177"/>
      <c r="H697" s="196">
        <v>27000</v>
      </c>
      <c r="I697" s="196"/>
      <c r="J697" s="176">
        <v>27000</v>
      </c>
      <c r="K697" s="177"/>
      <c r="L697" s="45"/>
      <c r="M697" s="66">
        <v>27000</v>
      </c>
      <c r="N697" s="196">
        <v>27000</v>
      </c>
      <c r="O697" s="196"/>
      <c r="P697" s="176">
        <v>27000</v>
      </c>
      <c r="Q697" s="177"/>
      <c r="R697" s="32" t="s">
        <v>382</v>
      </c>
    </row>
    <row r="698" spans="1:21" x14ac:dyDescent="0.25">
      <c r="A698" s="33"/>
      <c r="B698" s="193">
        <v>38</v>
      </c>
      <c r="C698" s="194"/>
      <c r="D698" s="195" t="s">
        <v>45</v>
      </c>
      <c r="E698" s="195"/>
      <c r="F698" s="176">
        <v>5436.19</v>
      </c>
      <c r="G698" s="177"/>
      <c r="H698" s="196">
        <v>24000</v>
      </c>
      <c r="I698" s="196"/>
      <c r="J698" s="176">
        <v>24000</v>
      </c>
      <c r="K698" s="177"/>
      <c r="L698" s="45"/>
      <c r="M698" s="66">
        <v>8000</v>
      </c>
      <c r="N698" s="196">
        <v>24000</v>
      </c>
      <c r="O698" s="196"/>
      <c r="P698" s="176">
        <v>24000</v>
      </c>
      <c r="Q698" s="177"/>
      <c r="R698" s="32" t="s">
        <v>361</v>
      </c>
    </row>
    <row r="699" spans="1:21" ht="15.75" thickBot="1" x14ac:dyDescent="0.3">
      <c r="A699" s="221" t="s">
        <v>334</v>
      </c>
      <c r="B699" s="222"/>
      <c r="C699" s="222"/>
      <c r="D699" s="222"/>
      <c r="E699" s="223"/>
      <c r="F699" s="224">
        <f>F227+F243+F606+F656+F689</f>
        <v>1240625.8200000003</v>
      </c>
      <c r="G699" s="225"/>
      <c r="H699" s="224">
        <f>H227+H243+H606+H656+H689</f>
        <v>2222535</v>
      </c>
      <c r="I699" s="225"/>
      <c r="J699" s="226">
        <f>J227+J243+J606+J656+J689</f>
        <v>7223400</v>
      </c>
      <c r="K699" s="227"/>
      <c r="L699" s="165">
        <f>L227+L243+L606+L656+L689</f>
        <v>-4597100</v>
      </c>
      <c r="M699" s="84">
        <f>M227+M243+M606+M656+M689</f>
        <v>2626300</v>
      </c>
      <c r="N699" s="228">
        <f>N227+N243+N606+N656+N689</f>
        <v>3677900</v>
      </c>
      <c r="O699" s="225"/>
      <c r="P699" s="226">
        <f>P227+P243+P606+P656+P689</f>
        <v>3427400</v>
      </c>
      <c r="Q699" s="227"/>
      <c r="R699" s="41"/>
    </row>
    <row r="700" spans="1:21" x14ac:dyDescent="0.25">
      <c r="F700" s="152"/>
    </row>
    <row r="701" spans="1:21" x14ac:dyDescent="0.25">
      <c r="A701" s="308" t="s">
        <v>351</v>
      </c>
      <c r="B701" s="308"/>
      <c r="C701" s="308"/>
      <c r="D701" s="308"/>
      <c r="E701" s="308"/>
      <c r="F701" s="308"/>
      <c r="G701" s="308"/>
      <c r="H701" s="308"/>
      <c r="I701" s="308"/>
      <c r="J701" s="308"/>
      <c r="K701" s="308"/>
      <c r="L701" s="308"/>
      <c r="M701" s="308"/>
      <c r="N701" s="308"/>
      <c r="O701" s="308"/>
      <c r="P701" s="308"/>
      <c r="Q701" s="308"/>
    </row>
    <row r="702" spans="1:21" ht="21" customHeight="1" x14ac:dyDescent="0.25">
      <c r="A702" s="201" t="s">
        <v>410</v>
      </c>
      <c r="B702" s="201"/>
      <c r="C702" s="201"/>
      <c r="D702" s="201"/>
      <c r="E702" s="201"/>
      <c r="F702" s="201"/>
      <c r="G702" s="201"/>
      <c r="H702" s="201"/>
      <c r="I702" s="201"/>
      <c r="J702" s="201"/>
      <c r="K702" s="201"/>
      <c r="L702" s="201"/>
      <c r="M702" s="201"/>
      <c r="N702" s="201"/>
      <c r="O702" s="201"/>
      <c r="P702" s="201"/>
      <c r="Q702" s="201"/>
      <c r="R702" s="201"/>
    </row>
    <row r="703" spans="1:21" ht="11.25" customHeight="1" x14ac:dyDescent="0.25"/>
    <row r="704" spans="1:21" x14ac:dyDescent="0.25">
      <c r="A704" s="201" t="s">
        <v>419</v>
      </c>
      <c r="B704" s="201"/>
      <c r="C704" s="201"/>
      <c r="D704" s="201"/>
      <c r="E704" s="201"/>
    </row>
    <row r="705" spans="1:16" x14ac:dyDescent="0.25">
      <c r="A705" s="201" t="s">
        <v>420</v>
      </c>
      <c r="B705" s="201"/>
      <c r="C705" s="201"/>
      <c r="D705" s="201"/>
      <c r="E705" s="201"/>
    </row>
    <row r="706" spans="1:16" x14ac:dyDescent="0.25">
      <c r="A706" s="201" t="s">
        <v>421</v>
      </c>
      <c r="B706" s="201"/>
      <c r="C706" s="201"/>
      <c r="D706" s="201"/>
      <c r="E706" s="201"/>
      <c r="J706" s="19"/>
      <c r="K706" s="2"/>
      <c r="L706" s="2"/>
      <c r="M706" s="2"/>
    </row>
    <row r="707" spans="1:16" x14ac:dyDescent="0.25">
      <c r="J707" s="471" t="s">
        <v>352</v>
      </c>
      <c r="K707" s="471"/>
      <c r="L707" s="471"/>
      <c r="M707" s="471"/>
      <c r="N707" s="471"/>
      <c r="O707" s="471"/>
      <c r="P707" s="471"/>
    </row>
    <row r="708" spans="1:16" x14ac:dyDescent="0.25">
      <c r="J708" s="471" t="s">
        <v>353</v>
      </c>
      <c r="K708" s="471"/>
      <c r="L708" s="471"/>
      <c r="M708" s="471"/>
      <c r="N708" s="471"/>
      <c r="O708" s="471"/>
      <c r="P708" s="471"/>
    </row>
    <row r="709" spans="1:16" x14ac:dyDescent="0.25">
      <c r="J709" s="471" t="s">
        <v>354</v>
      </c>
      <c r="K709" s="471"/>
      <c r="L709" s="471"/>
      <c r="M709" s="471"/>
      <c r="N709" s="471"/>
      <c r="O709" s="471"/>
      <c r="P709" s="471"/>
    </row>
  </sheetData>
  <mergeCells count="4215">
    <mergeCell ref="D114:E114"/>
    <mergeCell ref="F114:G114"/>
    <mergeCell ref="H114:I114"/>
    <mergeCell ref="J114:K114"/>
    <mergeCell ref="N114:O114"/>
    <mergeCell ref="P114:Q114"/>
    <mergeCell ref="B331:C331"/>
    <mergeCell ref="D331:E331"/>
    <mergeCell ref="F331:G331"/>
    <mergeCell ref="H331:I331"/>
    <mergeCell ref="J331:K331"/>
    <mergeCell ref="N331:O331"/>
    <mergeCell ref="D141:E141"/>
    <mergeCell ref="F141:G141"/>
    <mergeCell ref="H141:I141"/>
    <mergeCell ref="J141:K141"/>
    <mergeCell ref="N141:O141"/>
    <mergeCell ref="P141:Q141"/>
    <mergeCell ref="D133:E133"/>
    <mergeCell ref="H133:I133"/>
    <mergeCell ref="J133:K133"/>
    <mergeCell ref="N133:O133"/>
    <mergeCell ref="P133:Q133"/>
    <mergeCell ref="D125:E125"/>
    <mergeCell ref="F125:G125"/>
    <mergeCell ref="H125:I125"/>
    <mergeCell ref="N268:O268"/>
    <mergeCell ref="P268:Q268"/>
    <mergeCell ref="B302:C302"/>
    <mergeCell ref="D302:E302"/>
    <mergeCell ref="F302:G302"/>
    <mergeCell ref="B388:C388"/>
    <mergeCell ref="D388:E388"/>
    <mergeCell ref="F388:G388"/>
    <mergeCell ref="H388:I388"/>
    <mergeCell ref="J388:K388"/>
    <mergeCell ref="N388:O388"/>
    <mergeCell ref="P388:Q388"/>
    <mergeCell ref="B390:C390"/>
    <mergeCell ref="D390:E390"/>
    <mergeCell ref="F390:G390"/>
    <mergeCell ref="H390:I390"/>
    <mergeCell ref="B379:C379"/>
    <mergeCell ref="D379:E379"/>
    <mergeCell ref="F379:G379"/>
    <mergeCell ref="H379:I379"/>
    <mergeCell ref="J379:K379"/>
    <mergeCell ref="N379:O379"/>
    <mergeCell ref="P379:Q379"/>
    <mergeCell ref="J390:K390"/>
    <mergeCell ref="B380:C380"/>
    <mergeCell ref="J380:K380"/>
    <mergeCell ref="N380:O380"/>
    <mergeCell ref="P380:Q380"/>
    <mergeCell ref="D93:E93"/>
    <mergeCell ref="F93:G93"/>
    <mergeCell ref="H93:I93"/>
    <mergeCell ref="J93:K93"/>
    <mergeCell ref="N93:O93"/>
    <mergeCell ref="P93:Q93"/>
    <mergeCell ref="D105:E105"/>
    <mergeCell ref="F105:G105"/>
    <mergeCell ref="H105:I105"/>
    <mergeCell ref="J105:K105"/>
    <mergeCell ref="N105:O105"/>
    <mergeCell ref="P105:Q105"/>
    <mergeCell ref="D120:E120"/>
    <mergeCell ref="F120:G120"/>
    <mergeCell ref="H120:I120"/>
    <mergeCell ref="J120:K120"/>
    <mergeCell ref="N120:O120"/>
    <mergeCell ref="P120:Q120"/>
    <mergeCell ref="J112:K112"/>
    <mergeCell ref="N112:O112"/>
    <mergeCell ref="P112:Q112"/>
    <mergeCell ref="D113:E113"/>
    <mergeCell ref="F113:G113"/>
    <mergeCell ref="D119:E119"/>
    <mergeCell ref="F119:G119"/>
    <mergeCell ref="H119:I119"/>
    <mergeCell ref="J119:K119"/>
    <mergeCell ref="N119:O119"/>
    <mergeCell ref="P119:Q119"/>
    <mergeCell ref="D115:E115"/>
    <mergeCell ref="F115:G115"/>
    <mergeCell ref="H115:I115"/>
    <mergeCell ref="D590:E590"/>
    <mergeCell ref="F590:G590"/>
    <mergeCell ref="H590:I590"/>
    <mergeCell ref="J590:K590"/>
    <mergeCell ref="N590:O590"/>
    <mergeCell ref="P590:Q590"/>
    <mergeCell ref="B592:C592"/>
    <mergeCell ref="D592:E592"/>
    <mergeCell ref="B593:C593"/>
    <mergeCell ref="D593:E593"/>
    <mergeCell ref="B594:C594"/>
    <mergeCell ref="D594:E594"/>
    <mergeCell ref="F592:G592"/>
    <mergeCell ref="H592:I592"/>
    <mergeCell ref="J592:K592"/>
    <mergeCell ref="N592:O592"/>
    <mergeCell ref="P592:Q592"/>
    <mergeCell ref="F593:G593"/>
    <mergeCell ref="H593:I593"/>
    <mergeCell ref="J593:K593"/>
    <mergeCell ref="N593:O593"/>
    <mergeCell ref="P593:Q593"/>
    <mergeCell ref="F594:G594"/>
    <mergeCell ref="H594:I594"/>
    <mergeCell ref="J594:K594"/>
    <mergeCell ref="N594:O594"/>
    <mergeCell ref="P594:Q594"/>
    <mergeCell ref="B591:C591"/>
    <mergeCell ref="D591:E591"/>
    <mergeCell ref="F591:G591"/>
    <mergeCell ref="H591:I591"/>
    <mergeCell ref="P486:Q486"/>
    <mergeCell ref="B493:C493"/>
    <mergeCell ref="D493:E493"/>
    <mergeCell ref="F491:G491"/>
    <mergeCell ref="H491:I491"/>
    <mergeCell ref="J491:K491"/>
    <mergeCell ref="N491:O491"/>
    <mergeCell ref="P491:Q491"/>
    <mergeCell ref="F492:G492"/>
    <mergeCell ref="H492:I492"/>
    <mergeCell ref="J492:K492"/>
    <mergeCell ref="N492:O492"/>
    <mergeCell ref="P492:Q492"/>
    <mergeCell ref="F493:G493"/>
    <mergeCell ref="H493:I493"/>
    <mergeCell ref="J493:K493"/>
    <mergeCell ref="N493:O493"/>
    <mergeCell ref="P493:Q493"/>
    <mergeCell ref="B487:C487"/>
    <mergeCell ref="D487:E487"/>
    <mergeCell ref="P269:Q269"/>
    <mergeCell ref="B270:C270"/>
    <mergeCell ref="D270:E270"/>
    <mergeCell ref="J375:K375"/>
    <mergeCell ref="N375:O375"/>
    <mergeCell ref="P375:Q375"/>
    <mergeCell ref="D362:E362"/>
    <mergeCell ref="F367:G367"/>
    <mergeCell ref="H367:I367"/>
    <mergeCell ref="J367:K367"/>
    <mergeCell ref="B355:C355"/>
    <mergeCell ref="B364:C364"/>
    <mergeCell ref="D364:E364"/>
    <mergeCell ref="F364:G364"/>
    <mergeCell ref="H364:I364"/>
    <mergeCell ref="J364:K364"/>
    <mergeCell ref="N364:O364"/>
    <mergeCell ref="P364:Q364"/>
    <mergeCell ref="B342:C342"/>
    <mergeCell ref="B366:C366"/>
    <mergeCell ref="D366:E366"/>
    <mergeCell ref="F366:G366"/>
    <mergeCell ref="H366:I366"/>
    <mergeCell ref="J366:K366"/>
    <mergeCell ref="N366:O366"/>
    <mergeCell ref="N342:O342"/>
    <mergeCell ref="A701:Q701"/>
    <mergeCell ref="A704:E704"/>
    <mergeCell ref="A705:E705"/>
    <mergeCell ref="A706:E706"/>
    <mergeCell ref="J707:P707"/>
    <mergeCell ref="J708:P708"/>
    <mergeCell ref="J709:P709"/>
    <mergeCell ref="J570:K570"/>
    <mergeCell ref="N570:O570"/>
    <mergeCell ref="P570:Q570"/>
    <mergeCell ref="J571:K571"/>
    <mergeCell ref="N571:O571"/>
    <mergeCell ref="P571:Q571"/>
    <mergeCell ref="B572:C572"/>
    <mergeCell ref="D572:E572"/>
    <mergeCell ref="F572:G572"/>
    <mergeCell ref="H572:I572"/>
    <mergeCell ref="J572:K572"/>
    <mergeCell ref="N572:O572"/>
    <mergeCell ref="P572:Q572"/>
    <mergeCell ref="B606:C606"/>
    <mergeCell ref="D606:E606"/>
    <mergeCell ref="F606:G606"/>
    <mergeCell ref="H606:I606"/>
    <mergeCell ref="J606:K606"/>
    <mergeCell ref="N606:O606"/>
    <mergeCell ref="P606:Q606"/>
    <mergeCell ref="B598:C598"/>
    <mergeCell ref="J598:K598"/>
    <mergeCell ref="N598:O598"/>
    <mergeCell ref="P598:Q598"/>
    <mergeCell ref="B590:C590"/>
    <mergeCell ref="J573:K573"/>
    <mergeCell ref="N573:O573"/>
    <mergeCell ref="P573:Q573"/>
    <mergeCell ref="B455:C455"/>
    <mergeCell ref="D455:E455"/>
    <mergeCell ref="F455:G455"/>
    <mergeCell ref="H455:I455"/>
    <mergeCell ref="J455:K455"/>
    <mergeCell ref="N455:O455"/>
    <mergeCell ref="P455:Q455"/>
    <mergeCell ref="B456:C456"/>
    <mergeCell ref="D456:E456"/>
    <mergeCell ref="F456:G456"/>
    <mergeCell ref="H456:I456"/>
    <mergeCell ref="J456:K456"/>
    <mergeCell ref="N456:O456"/>
    <mergeCell ref="P456:Q456"/>
    <mergeCell ref="B500:C500"/>
    <mergeCell ref="D500:E500"/>
    <mergeCell ref="F500:G500"/>
    <mergeCell ref="D490:E490"/>
    <mergeCell ref="F490:G490"/>
    <mergeCell ref="H490:I490"/>
    <mergeCell ref="J490:K490"/>
    <mergeCell ref="N490:O490"/>
    <mergeCell ref="P490:Q490"/>
    <mergeCell ref="B486:C486"/>
    <mergeCell ref="D486:E486"/>
    <mergeCell ref="F486:G486"/>
    <mergeCell ref="H486:I486"/>
    <mergeCell ref="J486:K486"/>
    <mergeCell ref="N486:O486"/>
    <mergeCell ref="H450:I450"/>
    <mergeCell ref="J450:K450"/>
    <mergeCell ref="N450:O450"/>
    <mergeCell ref="P450:Q450"/>
    <mergeCell ref="B451:C451"/>
    <mergeCell ref="D451:E451"/>
    <mergeCell ref="F451:G451"/>
    <mergeCell ref="H451:I451"/>
    <mergeCell ref="J451:K451"/>
    <mergeCell ref="N451:O451"/>
    <mergeCell ref="B453:C453"/>
    <mergeCell ref="D453:E453"/>
    <mergeCell ref="F453:G453"/>
    <mergeCell ref="H453:I453"/>
    <mergeCell ref="A1:Q2"/>
    <mergeCell ref="A4:Q4"/>
    <mergeCell ref="A5:Q5"/>
    <mergeCell ref="A7:Q7"/>
    <mergeCell ref="A8:Q8"/>
    <mergeCell ref="A10:Q10"/>
    <mergeCell ref="A11:Q11"/>
    <mergeCell ref="A221:Q221"/>
    <mergeCell ref="A222:Q222"/>
    <mergeCell ref="N125:O125"/>
    <mergeCell ref="P125:Q125"/>
    <mergeCell ref="D117:E117"/>
    <mergeCell ref="B269:C269"/>
    <mergeCell ref="D269:E269"/>
    <mergeCell ref="F269:G269"/>
    <mergeCell ref="H269:I269"/>
    <mergeCell ref="J269:K269"/>
    <mergeCell ref="N269:O269"/>
    <mergeCell ref="H497:I497"/>
    <mergeCell ref="J497:K497"/>
    <mergeCell ref="N497:O497"/>
    <mergeCell ref="P497:Q497"/>
    <mergeCell ref="B498:C498"/>
    <mergeCell ref="D498:E498"/>
    <mergeCell ref="F498:G498"/>
    <mergeCell ref="H498:I498"/>
    <mergeCell ref="J498:K498"/>
    <mergeCell ref="N498:O498"/>
    <mergeCell ref="B567:C567"/>
    <mergeCell ref="D567:E567"/>
    <mergeCell ref="F567:G567"/>
    <mergeCell ref="H567:I567"/>
    <mergeCell ref="B570:C570"/>
    <mergeCell ref="D570:E570"/>
    <mergeCell ref="F570:G570"/>
    <mergeCell ref="H570:I570"/>
    <mergeCell ref="P386:Q386"/>
    <mergeCell ref="B382:C382"/>
    <mergeCell ref="D382:E382"/>
    <mergeCell ref="F382:G382"/>
    <mergeCell ref="J385:K385"/>
    <mergeCell ref="B399:C399"/>
    <mergeCell ref="D399:E399"/>
    <mergeCell ref="F399:G399"/>
    <mergeCell ref="H399:I399"/>
    <mergeCell ref="J399:K399"/>
    <mergeCell ref="N390:O390"/>
    <mergeCell ref="P390:Q390"/>
    <mergeCell ref="B391:C391"/>
    <mergeCell ref="H500:I500"/>
    <mergeCell ref="J500:K500"/>
    <mergeCell ref="N500:O500"/>
    <mergeCell ref="P500:Q500"/>
    <mergeCell ref="J453:K453"/>
    <mergeCell ref="N453:O453"/>
    <mergeCell ref="P453:Q453"/>
    <mergeCell ref="B489:C489"/>
    <mergeCell ref="D489:E489"/>
    <mergeCell ref="F489:G489"/>
    <mergeCell ref="H489:I489"/>
    <mergeCell ref="J489:K489"/>
    <mergeCell ref="N489:O489"/>
    <mergeCell ref="P489:Q489"/>
    <mergeCell ref="B491:C491"/>
    <mergeCell ref="D491:E491"/>
    <mergeCell ref="B492:C492"/>
    <mergeCell ref="D492:E492"/>
    <mergeCell ref="B490:C490"/>
    <mergeCell ref="B381:C381"/>
    <mergeCell ref="D381:E381"/>
    <mergeCell ref="F381:G381"/>
    <mergeCell ref="H381:I381"/>
    <mergeCell ref="J381:K381"/>
    <mergeCell ref="N381:O381"/>
    <mergeCell ref="P381:Q381"/>
    <mergeCell ref="H382:I382"/>
    <mergeCell ref="J382:K382"/>
    <mergeCell ref="N382:O382"/>
    <mergeCell ref="P382:Q382"/>
    <mergeCell ref="B383:C383"/>
    <mergeCell ref="D383:E383"/>
    <mergeCell ref="F383:G383"/>
    <mergeCell ref="H383:I383"/>
    <mergeCell ref="J383:K383"/>
    <mergeCell ref="N383:O383"/>
    <mergeCell ref="P383:Q383"/>
    <mergeCell ref="B376:C376"/>
    <mergeCell ref="P366:Q366"/>
    <mergeCell ref="B370:C370"/>
    <mergeCell ref="D370:E370"/>
    <mergeCell ref="F370:G370"/>
    <mergeCell ref="H370:I370"/>
    <mergeCell ref="J370:K370"/>
    <mergeCell ref="D376:E376"/>
    <mergeCell ref="F376:G376"/>
    <mergeCell ref="H376:I376"/>
    <mergeCell ref="J376:K376"/>
    <mergeCell ref="N376:O376"/>
    <mergeCell ref="N280:O280"/>
    <mergeCell ref="P280:Q280"/>
    <mergeCell ref="B363:C363"/>
    <mergeCell ref="D363:E363"/>
    <mergeCell ref="F363:G363"/>
    <mergeCell ref="H363:I363"/>
    <mergeCell ref="J363:K363"/>
    <mergeCell ref="F360:G360"/>
    <mergeCell ref="H360:I360"/>
    <mergeCell ref="J360:K360"/>
    <mergeCell ref="N360:O360"/>
    <mergeCell ref="P360:Q360"/>
    <mergeCell ref="P362:Q362"/>
    <mergeCell ref="N362:O362"/>
    <mergeCell ref="J362:K362"/>
    <mergeCell ref="H362:I362"/>
    <mergeCell ref="F362:G362"/>
    <mergeCell ref="N363:O363"/>
    <mergeCell ref="P363:Q363"/>
    <mergeCell ref="B361:C361"/>
    <mergeCell ref="P342:Q342"/>
    <mergeCell ref="D355:E355"/>
    <mergeCell ref="F355:G355"/>
    <mergeCell ref="H355:I355"/>
    <mergeCell ref="J355:K355"/>
    <mergeCell ref="P355:Q355"/>
    <mergeCell ref="N355:O355"/>
    <mergeCell ref="J214:K214"/>
    <mergeCell ref="N214:O214"/>
    <mergeCell ref="H302:I302"/>
    <mergeCell ref="J302:K302"/>
    <mergeCell ref="N302:O302"/>
    <mergeCell ref="P302:Q302"/>
    <mergeCell ref="B332:C332"/>
    <mergeCell ref="D332:E332"/>
    <mergeCell ref="F332:G332"/>
    <mergeCell ref="H332:I332"/>
    <mergeCell ref="J332:K332"/>
    <mergeCell ref="N332:O332"/>
    <mergeCell ref="P332:Q332"/>
    <mergeCell ref="B273:C273"/>
    <mergeCell ref="D273:E273"/>
    <mergeCell ref="F273:G273"/>
    <mergeCell ref="H273:I273"/>
    <mergeCell ref="J273:K273"/>
    <mergeCell ref="N273:O273"/>
    <mergeCell ref="P273:Q273"/>
    <mergeCell ref="B274:C274"/>
    <mergeCell ref="D274:E274"/>
    <mergeCell ref="F274:G274"/>
    <mergeCell ref="H274:I274"/>
    <mergeCell ref="J274:K274"/>
    <mergeCell ref="N274:O274"/>
    <mergeCell ref="P274:Q274"/>
    <mergeCell ref="B280:C280"/>
    <mergeCell ref="D280:E280"/>
    <mergeCell ref="F280:G280"/>
    <mergeCell ref="H280:I280"/>
    <mergeCell ref="J280:K280"/>
    <mergeCell ref="F270:G270"/>
    <mergeCell ref="H270:I270"/>
    <mergeCell ref="B264:C264"/>
    <mergeCell ref="D264:E264"/>
    <mergeCell ref="F264:G264"/>
    <mergeCell ref="H264:I264"/>
    <mergeCell ref="J264:K264"/>
    <mergeCell ref="N264:O264"/>
    <mergeCell ref="P264:Q264"/>
    <mergeCell ref="B265:C265"/>
    <mergeCell ref="D265:E265"/>
    <mergeCell ref="F265:G265"/>
    <mergeCell ref="H265:I265"/>
    <mergeCell ref="J265:K265"/>
    <mergeCell ref="N265:O265"/>
    <mergeCell ref="P265:Q265"/>
    <mergeCell ref="B266:C266"/>
    <mergeCell ref="D266:E266"/>
    <mergeCell ref="F266:G266"/>
    <mergeCell ref="H266:I266"/>
    <mergeCell ref="J266:K266"/>
    <mergeCell ref="N266:O266"/>
    <mergeCell ref="P266:Q266"/>
    <mergeCell ref="N267:O267"/>
    <mergeCell ref="P267:Q267"/>
    <mergeCell ref="B226:C226"/>
    <mergeCell ref="D212:E212"/>
    <mergeCell ref="D236:E236"/>
    <mergeCell ref="F236:G236"/>
    <mergeCell ref="H236:I236"/>
    <mergeCell ref="J236:K236"/>
    <mergeCell ref="N236:O236"/>
    <mergeCell ref="P236:Q236"/>
    <mergeCell ref="B233:C233"/>
    <mergeCell ref="D233:E233"/>
    <mergeCell ref="F233:G233"/>
    <mergeCell ref="H233:I233"/>
    <mergeCell ref="J233:K233"/>
    <mergeCell ref="N233:O233"/>
    <mergeCell ref="P233:Q233"/>
    <mergeCell ref="B234:C234"/>
    <mergeCell ref="D234:E234"/>
    <mergeCell ref="F234:G234"/>
    <mergeCell ref="P214:Q214"/>
    <mergeCell ref="J270:K270"/>
    <mergeCell ref="N270:O270"/>
    <mergeCell ref="P270:Q270"/>
    <mergeCell ref="B267:C267"/>
    <mergeCell ref="D267:E267"/>
    <mergeCell ref="F267:G267"/>
    <mergeCell ref="H267:I267"/>
    <mergeCell ref="J267:K267"/>
    <mergeCell ref="P193:Q193"/>
    <mergeCell ref="D215:E215"/>
    <mergeCell ref="F215:G215"/>
    <mergeCell ref="H215:I215"/>
    <mergeCell ref="J215:K215"/>
    <mergeCell ref="N215:O215"/>
    <mergeCell ref="P215:Q215"/>
    <mergeCell ref="B250:C250"/>
    <mergeCell ref="D250:E250"/>
    <mergeCell ref="F250:G250"/>
    <mergeCell ref="H250:I250"/>
    <mergeCell ref="B268:C268"/>
    <mergeCell ref="D268:E268"/>
    <mergeCell ref="F268:G268"/>
    <mergeCell ref="H268:I268"/>
    <mergeCell ref="J268:K268"/>
    <mergeCell ref="N263:O263"/>
    <mergeCell ref="P263:Q263"/>
    <mergeCell ref="A224:Q224"/>
    <mergeCell ref="P226:Q226"/>
    <mergeCell ref="N226:O226"/>
    <mergeCell ref="J226:K226"/>
    <mergeCell ref="H226:I226"/>
    <mergeCell ref="F226:G226"/>
    <mergeCell ref="P134:Q134"/>
    <mergeCell ref="J132:K132"/>
    <mergeCell ref="N132:O132"/>
    <mergeCell ref="J212:K212"/>
    <mergeCell ref="F208:G208"/>
    <mergeCell ref="J190:K190"/>
    <mergeCell ref="J206:K206"/>
    <mergeCell ref="N206:O206"/>
    <mergeCell ref="P206:Q206"/>
    <mergeCell ref="D207:E207"/>
    <mergeCell ref="H234:I234"/>
    <mergeCell ref="J234:K234"/>
    <mergeCell ref="D214:E214"/>
    <mergeCell ref="F214:G214"/>
    <mergeCell ref="H214:I214"/>
    <mergeCell ref="D137:E137"/>
    <mergeCell ref="P137:Q137"/>
    <mergeCell ref="D136:E136"/>
    <mergeCell ref="F136:G136"/>
    <mergeCell ref="H136:I136"/>
    <mergeCell ref="J136:K136"/>
    <mergeCell ref="N136:O136"/>
    <mergeCell ref="P136:Q136"/>
    <mergeCell ref="D226:E226"/>
    <mergeCell ref="F587:G587"/>
    <mergeCell ref="H587:I587"/>
    <mergeCell ref="J587:K587"/>
    <mergeCell ref="N587:O587"/>
    <mergeCell ref="P587:Q587"/>
    <mergeCell ref="B588:C588"/>
    <mergeCell ref="D588:E588"/>
    <mergeCell ref="F588:G588"/>
    <mergeCell ref="H588:I588"/>
    <mergeCell ref="J588:K588"/>
    <mergeCell ref="J250:K250"/>
    <mergeCell ref="N250:O250"/>
    <mergeCell ref="F263:G263"/>
    <mergeCell ref="H263:I263"/>
    <mergeCell ref="J263:K263"/>
    <mergeCell ref="D131:E131"/>
    <mergeCell ref="F131:G131"/>
    <mergeCell ref="H131:I131"/>
    <mergeCell ref="J131:K131"/>
    <mergeCell ref="N131:O131"/>
    <mergeCell ref="P131:Q131"/>
    <mergeCell ref="D132:E132"/>
    <mergeCell ref="F132:G132"/>
    <mergeCell ref="H132:I132"/>
    <mergeCell ref="D135:E135"/>
    <mergeCell ref="F135:G135"/>
    <mergeCell ref="H135:I135"/>
    <mergeCell ref="D134:E134"/>
    <mergeCell ref="F134:G134"/>
    <mergeCell ref="H134:I134"/>
    <mergeCell ref="J134:K134"/>
    <mergeCell ref="N134:O134"/>
    <mergeCell ref="B599:C599"/>
    <mergeCell ref="D599:E599"/>
    <mergeCell ref="F599:G599"/>
    <mergeCell ref="H599:I599"/>
    <mergeCell ref="J599:K599"/>
    <mergeCell ref="N599:O599"/>
    <mergeCell ref="P599:Q599"/>
    <mergeCell ref="B600:C600"/>
    <mergeCell ref="D600:E600"/>
    <mergeCell ref="F600:G600"/>
    <mergeCell ref="H600:I600"/>
    <mergeCell ref="J600:K600"/>
    <mergeCell ref="N600:O600"/>
    <mergeCell ref="P600:Q600"/>
    <mergeCell ref="D598:E598"/>
    <mergeCell ref="F598:G598"/>
    <mergeCell ref="H598:I598"/>
    <mergeCell ref="B602:C602"/>
    <mergeCell ref="D602:E602"/>
    <mergeCell ref="F602:G602"/>
    <mergeCell ref="H602:I602"/>
    <mergeCell ref="B595:C595"/>
    <mergeCell ref="D595:E595"/>
    <mergeCell ref="F595:G595"/>
    <mergeCell ref="H595:I595"/>
    <mergeCell ref="J595:K595"/>
    <mergeCell ref="N595:O595"/>
    <mergeCell ref="P595:Q595"/>
    <mergeCell ref="B596:C596"/>
    <mergeCell ref="D596:E596"/>
    <mergeCell ref="F596:G596"/>
    <mergeCell ref="H596:I596"/>
    <mergeCell ref="J596:K596"/>
    <mergeCell ref="N596:O596"/>
    <mergeCell ref="P596:Q596"/>
    <mergeCell ref="B597:C597"/>
    <mergeCell ref="D597:E597"/>
    <mergeCell ref="F597:G597"/>
    <mergeCell ref="H597:I597"/>
    <mergeCell ref="J597:K597"/>
    <mergeCell ref="N597:O597"/>
    <mergeCell ref="P597:Q597"/>
    <mergeCell ref="B601:C601"/>
    <mergeCell ref="D601:E601"/>
    <mergeCell ref="F601:G601"/>
    <mergeCell ref="H601:I601"/>
    <mergeCell ref="J601:K601"/>
    <mergeCell ref="N601:O601"/>
    <mergeCell ref="P601:Q601"/>
    <mergeCell ref="N588:O588"/>
    <mergeCell ref="P588:Q588"/>
    <mergeCell ref="B589:C589"/>
    <mergeCell ref="D589:E589"/>
    <mergeCell ref="F589:G589"/>
    <mergeCell ref="H589:I589"/>
    <mergeCell ref="J589:K589"/>
    <mergeCell ref="N589:O589"/>
    <mergeCell ref="P589:Q589"/>
    <mergeCell ref="B584:C584"/>
    <mergeCell ref="D584:E584"/>
    <mergeCell ref="F584:G584"/>
    <mergeCell ref="H584:I584"/>
    <mergeCell ref="J584:K584"/>
    <mergeCell ref="N584:O584"/>
    <mergeCell ref="P584:Q584"/>
    <mergeCell ref="B585:C585"/>
    <mergeCell ref="D585:E585"/>
    <mergeCell ref="F585:G585"/>
    <mergeCell ref="H585:I585"/>
    <mergeCell ref="J585:K585"/>
    <mergeCell ref="N585:O585"/>
    <mergeCell ref="P585:Q585"/>
    <mergeCell ref="B586:C586"/>
    <mergeCell ref="D586:E586"/>
    <mergeCell ref="F586:G586"/>
    <mergeCell ref="H586:I586"/>
    <mergeCell ref="J586:K586"/>
    <mergeCell ref="N586:O586"/>
    <mergeCell ref="P586:Q586"/>
    <mergeCell ref="B587:C587"/>
    <mergeCell ref="D587:E587"/>
    <mergeCell ref="B581:C581"/>
    <mergeCell ref="D581:E581"/>
    <mergeCell ref="F581:G581"/>
    <mergeCell ref="H581:I581"/>
    <mergeCell ref="J581:K581"/>
    <mergeCell ref="N581:O581"/>
    <mergeCell ref="P581:Q581"/>
    <mergeCell ref="B582:C582"/>
    <mergeCell ref="D582:E582"/>
    <mergeCell ref="F582:G582"/>
    <mergeCell ref="H582:I582"/>
    <mergeCell ref="J582:K582"/>
    <mergeCell ref="N582:O582"/>
    <mergeCell ref="P582:Q582"/>
    <mergeCell ref="B583:C583"/>
    <mergeCell ref="D583:E583"/>
    <mergeCell ref="F583:G583"/>
    <mergeCell ref="H583:I583"/>
    <mergeCell ref="J583:K583"/>
    <mergeCell ref="N583:O583"/>
    <mergeCell ref="P583:Q583"/>
    <mergeCell ref="B578:C578"/>
    <mergeCell ref="D578:E578"/>
    <mergeCell ref="F578:G578"/>
    <mergeCell ref="H578:I578"/>
    <mergeCell ref="J578:K578"/>
    <mergeCell ref="N578:O578"/>
    <mergeCell ref="P578:Q578"/>
    <mergeCell ref="B579:C579"/>
    <mergeCell ref="D579:E579"/>
    <mergeCell ref="F579:G579"/>
    <mergeCell ref="H579:I579"/>
    <mergeCell ref="J579:K579"/>
    <mergeCell ref="N579:O579"/>
    <mergeCell ref="P579:Q579"/>
    <mergeCell ref="B580:C580"/>
    <mergeCell ref="D580:E580"/>
    <mergeCell ref="F580:G580"/>
    <mergeCell ref="H580:I580"/>
    <mergeCell ref="J580:K580"/>
    <mergeCell ref="N580:O580"/>
    <mergeCell ref="P580:Q580"/>
    <mergeCell ref="B575:C575"/>
    <mergeCell ref="D575:E575"/>
    <mergeCell ref="F575:G575"/>
    <mergeCell ref="H575:I575"/>
    <mergeCell ref="J575:K575"/>
    <mergeCell ref="N575:O575"/>
    <mergeCell ref="P575:Q575"/>
    <mergeCell ref="B576:C576"/>
    <mergeCell ref="D576:E576"/>
    <mergeCell ref="F576:G576"/>
    <mergeCell ref="H576:I576"/>
    <mergeCell ref="J576:K576"/>
    <mergeCell ref="N576:O576"/>
    <mergeCell ref="P576:Q576"/>
    <mergeCell ref="B577:C577"/>
    <mergeCell ref="D577:E577"/>
    <mergeCell ref="F577:G577"/>
    <mergeCell ref="H577:I577"/>
    <mergeCell ref="J577:K577"/>
    <mergeCell ref="N577:O577"/>
    <mergeCell ref="P577:Q577"/>
    <mergeCell ref="P567:Q567"/>
    <mergeCell ref="B568:C568"/>
    <mergeCell ref="D568:E568"/>
    <mergeCell ref="F568:G568"/>
    <mergeCell ref="H568:I568"/>
    <mergeCell ref="J568:K568"/>
    <mergeCell ref="N568:O568"/>
    <mergeCell ref="P568:Q568"/>
    <mergeCell ref="B574:C574"/>
    <mergeCell ref="D574:E574"/>
    <mergeCell ref="F574:G574"/>
    <mergeCell ref="H574:I574"/>
    <mergeCell ref="J574:K574"/>
    <mergeCell ref="N574:O574"/>
    <mergeCell ref="P574:Q574"/>
    <mergeCell ref="B569:C569"/>
    <mergeCell ref="D569:E569"/>
    <mergeCell ref="F569:G569"/>
    <mergeCell ref="H569:I569"/>
    <mergeCell ref="J569:K569"/>
    <mergeCell ref="N569:O569"/>
    <mergeCell ref="P569:Q569"/>
    <mergeCell ref="B571:C571"/>
    <mergeCell ref="D571:E571"/>
    <mergeCell ref="F571:G571"/>
    <mergeCell ref="H571:I571"/>
    <mergeCell ref="B573:C573"/>
    <mergeCell ref="D573:E573"/>
    <mergeCell ref="F573:G573"/>
    <mergeCell ref="H573:I573"/>
    <mergeCell ref="J567:K567"/>
    <mergeCell ref="N567:O567"/>
    <mergeCell ref="B566:C566"/>
    <mergeCell ref="D566:E566"/>
    <mergeCell ref="F566:G566"/>
    <mergeCell ref="H566:I566"/>
    <mergeCell ref="J566:K566"/>
    <mergeCell ref="N566:O566"/>
    <mergeCell ref="P566:Q566"/>
    <mergeCell ref="B563:C563"/>
    <mergeCell ref="D563:E563"/>
    <mergeCell ref="F563:G563"/>
    <mergeCell ref="H563:I563"/>
    <mergeCell ref="J563:K563"/>
    <mergeCell ref="N563:O563"/>
    <mergeCell ref="P563:Q563"/>
    <mergeCell ref="B564:C564"/>
    <mergeCell ref="D564:E564"/>
    <mergeCell ref="F564:G564"/>
    <mergeCell ref="H564:I564"/>
    <mergeCell ref="J564:K564"/>
    <mergeCell ref="N564:O564"/>
    <mergeCell ref="P564:Q564"/>
    <mergeCell ref="B565:C565"/>
    <mergeCell ref="D565:E565"/>
    <mergeCell ref="F565:G565"/>
    <mergeCell ref="H565:I565"/>
    <mergeCell ref="J565:K565"/>
    <mergeCell ref="N565:O565"/>
    <mergeCell ref="P565:Q565"/>
    <mergeCell ref="B562:C562"/>
    <mergeCell ref="D562:E562"/>
    <mergeCell ref="F562:G562"/>
    <mergeCell ref="H562:I562"/>
    <mergeCell ref="J562:K562"/>
    <mergeCell ref="N562:O562"/>
    <mergeCell ref="P562:Q562"/>
    <mergeCell ref="B559:C559"/>
    <mergeCell ref="D559:E559"/>
    <mergeCell ref="F559:G559"/>
    <mergeCell ref="H559:I559"/>
    <mergeCell ref="J559:K559"/>
    <mergeCell ref="N559:O559"/>
    <mergeCell ref="P559:Q559"/>
    <mergeCell ref="B560:C560"/>
    <mergeCell ref="D560:E560"/>
    <mergeCell ref="F560:G560"/>
    <mergeCell ref="H560:I560"/>
    <mergeCell ref="J560:K560"/>
    <mergeCell ref="N560:O560"/>
    <mergeCell ref="P560:Q560"/>
    <mergeCell ref="B561:C561"/>
    <mergeCell ref="D561:E561"/>
    <mergeCell ref="F561:G561"/>
    <mergeCell ref="H561:I561"/>
    <mergeCell ref="J561:K561"/>
    <mergeCell ref="N561:O561"/>
    <mergeCell ref="P561:Q561"/>
    <mergeCell ref="B557:C557"/>
    <mergeCell ref="D557:E557"/>
    <mergeCell ref="F557:G557"/>
    <mergeCell ref="H557:I557"/>
    <mergeCell ref="J557:K557"/>
    <mergeCell ref="N557:O557"/>
    <mergeCell ref="P557:Q557"/>
    <mergeCell ref="B555:C555"/>
    <mergeCell ref="D555:E555"/>
    <mergeCell ref="F555:G555"/>
    <mergeCell ref="H555:I555"/>
    <mergeCell ref="J555:K555"/>
    <mergeCell ref="N555:O555"/>
    <mergeCell ref="P555:Q555"/>
    <mergeCell ref="B558:C558"/>
    <mergeCell ref="D558:E558"/>
    <mergeCell ref="F558:G558"/>
    <mergeCell ref="H558:I558"/>
    <mergeCell ref="J558:K558"/>
    <mergeCell ref="N558:O558"/>
    <mergeCell ref="P558:Q558"/>
    <mergeCell ref="B553:C553"/>
    <mergeCell ref="D553:E553"/>
    <mergeCell ref="F553:G553"/>
    <mergeCell ref="H553:I553"/>
    <mergeCell ref="J553:K553"/>
    <mergeCell ref="N553:O553"/>
    <mergeCell ref="P553:Q553"/>
    <mergeCell ref="B554:C554"/>
    <mergeCell ref="D554:E554"/>
    <mergeCell ref="F554:G554"/>
    <mergeCell ref="H554:I554"/>
    <mergeCell ref="J554:K554"/>
    <mergeCell ref="N554:O554"/>
    <mergeCell ref="P554:Q554"/>
    <mergeCell ref="B556:C556"/>
    <mergeCell ref="D556:E556"/>
    <mergeCell ref="F556:G556"/>
    <mergeCell ref="H556:I556"/>
    <mergeCell ref="J556:K556"/>
    <mergeCell ref="N556:O556"/>
    <mergeCell ref="P556:Q556"/>
    <mergeCell ref="B551:C551"/>
    <mergeCell ref="D551:E551"/>
    <mergeCell ref="F551:G551"/>
    <mergeCell ref="H551:I551"/>
    <mergeCell ref="J551:K551"/>
    <mergeCell ref="N551:O551"/>
    <mergeCell ref="P551:Q551"/>
    <mergeCell ref="B552:C552"/>
    <mergeCell ref="D552:E552"/>
    <mergeCell ref="F552:G552"/>
    <mergeCell ref="H552:I552"/>
    <mergeCell ref="J552:K552"/>
    <mergeCell ref="N552:O552"/>
    <mergeCell ref="P552:Q552"/>
    <mergeCell ref="B547:C547"/>
    <mergeCell ref="D547:E547"/>
    <mergeCell ref="F547:G547"/>
    <mergeCell ref="H547:I547"/>
    <mergeCell ref="J547:K547"/>
    <mergeCell ref="N547:O547"/>
    <mergeCell ref="P547:Q547"/>
    <mergeCell ref="B549:C549"/>
    <mergeCell ref="D549:E549"/>
    <mergeCell ref="F549:G549"/>
    <mergeCell ref="H549:I549"/>
    <mergeCell ref="J549:K549"/>
    <mergeCell ref="N549:O549"/>
    <mergeCell ref="P549:Q549"/>
    <mergeCell ref="B550:C550"/>
    <mergeCell ref="D550:E550"/>
    <mergeCell ref="F550:G550"/>
    <mergeCell ref="H550:I550"/>
    <mergeCell ref="J550:K550"/>
    <mergeCell ref="N550:O550"/>
    <mergeCell ref="P550:Q550"/>
    <mergeCell ref="B543:C543"/>
    <mergeCell ref="D543:E543"/>
    <mergeCell ref="F543:G543"/>
    <mergeCell ref="H543:I543"/>
    <mergeCell ref="J543:K543"/>
    <mergeCell ref="N543:O543"/>
    <mergeCell ref="P543:Q543"/>
    <mergeCell ref="B544:C544"/>
    <mergeCell ref="D544:E544"/>
    <mergeCell ref="F544:G544"/>
    <mergeCell ref="H544:I544"/>
    <mergeCell ref="J544:K544"/>
    <mergeCell ref="N544:O544"/>
    <mergeCell ref="P544:Q544"/>
    <mergeCell ref="B545:C545"/>
    <mergeCell ref="D545:E545"/>
    <mergeCell ref="F545:G545"/>
    <mergeCell ref="H545:I545"/>
    <mergeCell ref="J545:K545"/>
    <mergeCell ref="N545:O545"/>
    <mergeCell ref="P545:Q545"/>
    <mergeCell ref="B546:C546"/>
    <mergeCell ref="D546:E546"/>
    <mergeCell ref="F546:G546"/>
    <mergeCell ref="H546:I546"/>
    <mergeCell ref="J546:K546"/>
    <mergeCell ref="N546:O546"/>
    <mergeCell ref="P546:Q546"/>
    <mergeCell ref="B548:C548"/>
    <mergeCell ref="B540:C540"/>
    <mergeCell ref="D540:E540"/>
    <mergeCell ref="F540:G540"/>
    <mergeCell ref="H540:I540"/>
    <mergeCell ref="J540:K540"/>
    <mergeCell ref="N540:O540"/>
    <mergeCell ref="P540:Q540"/>
    <mergeCell ref="B542:C542"/>
    <mergeCell ref="D542:E542"/>
    <mergeCell ref="F542:G542"/>
    <mergeCell ref="H542:I542"/>
    <mergeCell ref="J542:K542"/>
    <mergeCell ref="N542:O542"/>
    <mergeCell ref="P542:Q542"/>
    <mergeCell ref="B538:C538"/>
    <mergeCell ref="D538:E538"/>
    <mergeCell ref="F538:G538"/>
    <mergeCell ref="H538:I538"/>
    <mergeCell ref="J538:K538"/>
    <mergeCell ref="N538:O538"/>
    <mergeCell ref="P538:Q538"/>
    <mergeCell ref="B541:C541"/>
    <mergeCell ref="D541:E541"/>
    <mergeCell ref="F541:G541"/>
    <mergeCell ref="H541:I541"/>
    <mergeCell ref="J541:K541"/>
    <mergeCell ref="N541:O541"/>
    <mergeCell ref="P541:Q541"/>
    <mergeCell ref="B535:C535"/>
    <mergeCell ref="D535:E535"/>
    <mergeCell ref="F535:G535"/>
    <mergeCell ref="H535:I535"/>
    <mergeCell ref="J535:K535"/>
    <mergeCell ref="N535:O535"/>
    <mergeCell ref="P535:Q535"/>
    <mergeCell ref="B536:C536"/>
    <mergeCell ref="D536:E536"/>
    <mergeCell ref="F536:G536"/>
    <mergeCell ref="H536:I536"/>
    <mergeCell ref="J536:K536"/>
    <mergeCell ref="N536:O536"/>
    <mergeCell ref="P536:Q536"/>
    <mergeCell ref="B537:C537"/>
    <mergeCell ref="D537:E537"/>
    <mergeCell ref="F537:G537"/>
    <mergeCell ref="H537:I537"/>
    <mergeCell ref="J537:K537"/>
    <mergeCell ref="N537:O537"/>
    <mergeCell ref="P537:Q537"/>
    <mergeCell ref="B532:C532"/>
    <mergeCell ref="D532:E532"/>
    <mergeCell ref="F532:G532"/>
    <mergeCell ref="H532:I532"/>
    <mergeCell ref="J532:K532"/>
    <mergeCell ref="N532:O532"/>
    <mergeCell ref="P532:Q532"/>
    <mergeCell ref="B533:C533"/>
    <mergeCell ref="D533:E533"/>
    <mergeCell ref="F533:G533"/>
    <mergeCell ref="H533:I533"/>
    <mergeCell ref="J533:K533"/>
    <mergeCell ref="N533:O533"/>
    <mergeCell ref="P533:Q533"/>
    <mergeCell ref="B534:C534"/>
    <mergeCell ref="D534:E534"/>
    <mergeCell ref="F534:G534"/>
    <mergeCell ref="H534:I534"/>
    <mergeCell ref="J534:K534"/>
    <mergeCell ref="N534:O534"/>
    <mergeCell ref="P534:Q534"/>
    <mergeCell ref="B529:C529"/>
    <mergeCell ref="D529:E529"/>
    <mergeCell ref="F529:G529"/>
    <mergeCell ref="H529:I529"/>
    <mergeCell ref="J529:K529"/>
    <mergeCell ref="N529:O529"/>
    <mergeCell ref="P529:Q529"/>
    <mergeCell ref="B530:C530"/>
    <mergeCell ref="D530:E530"/>
    <mergeCell ref="F530:G530"/>
    <mergeCell ref="H530:I530"/>
    <mergeCell ref="J530:K530"/>
    <mergeCell ref="N530:O530"/>
    <mergeCell ref="P530:Q530"/>
    <mergeCell ref="B531:C531"/>
    <mergeCell ref="D531:E531"/>
    <mergeCell ref="F531:G531"/>
    <mergeCell ref="H531:I531"/>
    <mergeCell ref="J531:K531"/>
    <mergeCell ref="N531:O531"/>
    <mergeCell ref="P531:Q531"/>
    <mergeCell ref="B527:C527"/>
    <mergeCell ref="D527:E527"/>
    <mergeCell ref="F527:G527"/>
    <mergeCell ref="H527:I527"/>
    <mergeCell ref="J527:K527"/>
    <mergeCell ref="N527:O527"/>
    <mergeCell ref="P527:Q527"/>
    <mergeCell ref="B528:C528"/>
    <mergeCell ref="D528:E528"/>
    <mergeCell ref="F528:G528"/>
    <mergeCell ref="H528:I528"/>
    <mergeCell ref="J528:K528"/>
    <mergeCell ref="N528:O528"/>
    <mergeCell ref="P528:Q528"/>
    <mergeCell ref="B525:C525"/>
    <mergeCell ref="D525:E525"/>
    <mergeCell ref="F525:G525"/>
    <mergeCell ref="H525:I525"/>
    <mergeCell ref="J525:K525"/>
    <mergeCell ref="N525:O525"/>
    <mergeCell ref="P525:Q525"/>
    <mergeCell ref="B526:C526"/>
    <mergeCell ref="D526:E526"/>
    <mergeCell ref="F526:G526"/>
    <mergeCell ref="H526:I526"/>
    <mergeCell ref="J526:K526"/>
    <mergeCell ref="N526:O526"/>
    <mergeCell ref="P526:Q526"/>
    <mergeCell ref="B521:C521"/>
    <mergeCell ref="D521:E521"/>
    <mergeCell ref="F521:G521"/>
    <mergeCell ref="H521:I521"/>
    <mergeCell ref="J521:K521"/>
    <mergeCell ref="N521:O521"/>
    <mergeCell ref="P521:Q521"/>
    <mergeCell ref="B522:C522"/>
    <mergeCell ref="D522:E522"/>
    <mergeCell ref="F522:G522"/>
    <mergeCell ref="H522:I522"/>
    <mergeCell ref="J522:K522"/>
    <mergeCell ref="N522:O522"/>
    <mergeCell ref="P522:Q522"/>
    <mergeCell ref="B523:C523"/>
    <mergeCell ref="D523:E523"/>
    <mergeCell ref="F523:G523"/>
    <mergeCell ref="H523:I523"/>
    <mergeCell ref="J523:K523"/>
    <mergeCell ref="N523:O523"/>
    <mergeCell ref="P523:Q523"/>
    <mergeCell ref="B524:C524"/>
    <mergeCell ref="D524:E524"/>
    <mergeCell ref="F524:G524"/>
    <mergeCell ref="H524:I524"/>
    <mergeCell ref="J524:K524"/>
    <mergeCell ref="N524:O524"/>
    <mergeCell ref="P524:Q524"/>
    <mergeCell ref="B516:C516"/>
    <mergeCell ref="D516:E516"/>
    <mergeCell ref="F516:G516"/>
    <mergeCell ref="H516:I516"/>
    <mergeCell ref="J516:K516"/>
    <mergeCell ref="N516:O516"/>
    <mergeCell ref="P516:Q516"/>
    <mergeCell ref="B519:C519"/>
    <mergeCell ref="D519:E519"/>
    <mergeCell ref="F519:G519"/>
    <mergeCell ref="H519:I519"/>
    <mergeCell ref="J519:K519"/>
    <mergeCell ref="N519:O519"/>
    <mergeCell ref="P519:Q519"/>
    <mergeCell ref="B520:C520"/>
    <mergeCell ref="D520:E520"/>
    <mergeCell ref="F520:G520"/>
    <mergeCell ref="H520:I520"/>
    <mergeCell ref="J520:K520"/>
    <mergeCell ref="N520:O520"/>
    <mergeCell ref="P520:Q520"/>
    <mergeCell ref="B517:C517"/>
    <mergeCell ref="D517:E517"/>
    <mergeCell ref="F517:G517"/>
    <mergeCell ref="H517:I517"/>
    <mergeCell ref="J517:K517"/>
    <mergeCell ref="N517:O517"/>
    <mergeCell ref="P517:Q517"/>
    <mergeCell ref="B513:C513"/>
    <mergeCell ref="D513:E513"/>
    <mergeCell ref="F513:G513"/>
    <mergeCell ref="H513:I513"/>
    <mergeCell ref="J513:K513"/>
    <mergeCell ref="N513:O513"/>
    <mergeCell ref="P513:Q513"/>
    <mergeCell ref="B514:C514"/>
    <mergeCell ref="D514:E514"/>
    <mergeCell ref="F514:G514"/>
    <mergeCell ref="H514:I514"/>
    <mergeCell ref="J514:K514"/>
    <mergeCell ref="N514:O514"/>
    <mergeCell ref="P514:Q514"/>
    <mergeCell ref="B515:C515"/>
    <mergeCell ref="D515:E515"/>
    <mergeCell ref="F515:G515"/>
    <mergeCell ref="H515:I515"/>
    <mergeCell ref="J515:K515"/>
    <mergeCell ref="N515:O515"/>
    <mergeCell ref="P515:Q515"/>
    <mergeCell ref="B510:C510"/>
    <mergeCell ref="D510:E510"/>
    <mergeCell ref="F510:G510"/>
    <mergeCell ref="H510:I510"/>
    <mergeCell ref="J510:K510"/>
    <mergeCell ref="N510:O510"/>
    <mergeCell ref="P510:Q510"/>
    <mergeCell ref="B511:C511"/>
    <mergeCell ref="D511:E511"/>
    <mergeCell ref="F511:G511"/>
    <mergeCell ref="H511:I511"/>
    <mergeCell ref="J511:K511"/>
    <mergeCell ref="N511:O511"/>
    <mergeCell ref="P511:Q511"/>
    <mergeCell ref="B512:C512"/>
    <mergeCell ref="D512:E512"/>
    <mergeCell ref="F512:G512"/>
    <mergeCell ref="H512:I512"/>
    <mergeCell ref="J512:K512"/>
    <mergeCell ref="N512:O512"/>
    <mergeCell ref="P512:Q512"/>
    <mergeCell ref="B507:C507"/>
    <mergeCell ref="D507:E507"/>
    <mergeCell ref="F507:G507"/>
    <mergeCell ref="H507:I507"/>
    <mergeCell ref="J507:K507"/>
    <mergeCell ref="N507:O507"/>
    <mergeCell ref="P507:Q507"/>
    <mergeCell ref="B508:C508"/>
    <mergeCell ref="D508:E508"/>
    <mergeCell ref="F508:G508"/>
    <mergeCell ref="H508:I508"/>
    <mergeCell ref="J508:K508"/>
    <mergeCell ref="N508:O508"/>
    <mergeCell ref="P508:Q508"/>
    <mergeCell ref="B509:C509"/>
    <mergeCell ref="D509:E509"/>
    <mergeCell ref="F509:G509"/>
    <mergeCell ref="H509:I509"/>
    <mergeCell ref="J509:K509"/>
    <mergeCell ref="N509:O509"/>
    <mergeCell ref="P509:Q509"/>
    <mergeCell ref="B504:C504"/>
    <mergeCell ref="D504:E504"/>
    <mergeCell ref="F504:G504"/>
    <mergeCell ref="H504:I504"/>
    <mergeCell ref="J504:K504"/>
    <mergeCell ref="N504:O504"/>
    <mergeCell ref="P504:Q504"/>
    <mergeCell ref="B505:C505"/>
    <mergeCell ref="D505:E505"/>
    <mergeCell ref="F505:G505"/>
    <mergeCell ref="H505:I505"/>
    <mergeCell ref="J505:K505"/>
    <mergeCell ref="N505:O505"/>
    <mergeCell ref="P505:Q505"/>
    <mergeCell ref="B506:C506"/>
    <mergeCell ref="D506:E506"/>
    <mergeCell ref="F506:G506"/>
    <mergeCell ref="H506:I506"/>
    <mergeCell ref="J506:K506"/>
    <mergeCell ref="N506:O506"/>
    <mergeCell ref="P506:Q506"/>
    <mergeCell ref="B501:C501"/>
    <mergeCell ref="D501:E501"/>
    <mergeCell ref="F501:G501"/>
    <mergeCell ref="H501:I501"/>
    <mergeCell ref="J501:K501"/>
    <mergeCell ref="N501:O501"/>
    <mergeCell ref="P501:Q501"/>
    <mergeCell ref="B502:C502"/>
    <mergeCell ref="D502:E502"/>
    <mergeCell ref="F502:G502"/>
    <mergeCell ref="H502:I502"/>
    <mergeCell ref="J502:K502"/>
    <mergeCell ref="N502:O502"/>
    <mergeCell ref="P502:Q502"/>
    <mergeCell ref="B503:C503"/>
    <mergeCell ref="D503:E503"/>
    <mergeCell ref="F503:G503"/>
    <mergeCell ref="H503:I503"/>
    <mergeCell ref="J503:K503"/>
    <mergeCell ref="N503:O503"/>
    <mergeCell ref="P503:Q503"/>
    <mergeCell ref="P498:Q498"/>
    <mergeCell ref="B499:C499"/>
    <mergeCell ref="D499:E499"/>
    <mergeCell ref="F499:G499"/>
    <mergeCell ref="H499:I499"/>
    <mergeCell ref="J499:K499"/>
    <mergeCell ref="N499:O499"/>
    <mergeCell ref="P499:Q499"/>
    <mergeCell ref="B494:C494"/>
    <mergeCell ref="D494:E494"/>
    <mergeCell ref="F494:G494"/>
    <mergeCell ref="H494:I494"/>
    <mergeCell ref="J494:K494"/>
    <mergeCell ref="N494:O494"/>
    <mergeCell ref="P494:Q494"/>
    <mergeCell ref="B495:C495"/>
    <mergeCell ref="D495:E495"/>
    <mergeCell ref="F495:G495"/>
    <mergeCell ref="H495:I495"/>
    <mergeCell ref="J495:K495"/>
    <mergeCell ref="N495:O495"/>
    <mergeCell ref="P495:Q495"/>
    <mergeCell ref="B496:C496"/>
    <mergeCell ref="D496:E496"/>
    <mergeCell ref="F496:G496"/>
    <mergeCell ref="H496:I496"/>
    <mergeCell ref="J496:K496"/>
    <mergeCell ref="N496:O496"/>
    <mergeCell ref="P496:Q496"/>
    <mergeCell ref="B497:C497"/>
    <mergeCell ref="D497:E497"/>
    <mergeCell ref="F497:G497"/>
    <mergeCell ref="F487:G487"/>
    <mergeCell ref="H487:I487"/>
    <mergeCell ref="J487:K487"/>
    <mergeCell ref="N487:O487"/>
    <mergeCell ref="P487:Q487"/>
    <mergeCell ref="B488:C488"/>
    <mergeCell ref="D488:E488"/>
    <mergeCell ref="F488:G488"/>
    <mergeCell ref="H488:I488"/>
    <mergeCell ref="J488:K488"/>
    <mergeCell ref="N488:O488"/>
    <mergeCell ref="P488:Q488"/>
    <mergeCell ref="B483:C483"/>
    <mergeCell ref="D483:E483"/>
    <mergeCell ref="F483:G483"/>
    <mergeCell ref="H483:I483"/>
    <mergeCell ref="J483:K483"/>
    <mergeCell ref="N483:O483"/>
    <mergeCell ref="P483:Q483"/>
    <mergeCell ref="B484:C484"/>
    <mergeCell ref="D484:E484"/>
    <mergeCell ref="F484:G484"/>
    <mergeCell ref="H484:I484"/>
    <mergeCell ref="J484:K484"/>
    <mergeCell ref="N484:O484"/>
    <mergeCell ref="P484:Q484"/>
    <mergeCell ref="B485:C485"/>
    <mergeCell ref="D485:E485"/>
    <mergeCell ref="F485:G485"/>
    <mergeCell ref="H485:I485"/>
    <mergeCell ref="J485:K485"/>
    <mergeCell ref="N485:O485"/>
    <mergeCell ref="P485:Q485"/>
    <mergeCell ref="B480:C480"/>
    <mergeCell ref="D480:E480"/>
    <mergeCell ref="F480:G480"/>
    <mergeCell ref="H480:I480"/>
    <mergeCell ref="J480:K480"/>
    <mergeCell ref="N480:O480"/>
    <mergeCell ref="P480:Q480"/>
    <mergeCell ref="B481:C481"/>
    <mergeCell ref="D481:E481"/>
    <mergeCell ref="F481:G481"/>
    <mergeCell ref="H481:I481"/>
    <mergeCell ref="J481:K481"/>
    <mergeCell ref="N481:O481"/>
    <mergeCell ref="P481:Q481"/>
    <mergeCell ref="B482:C482"/>
    <mergeCell ref="D482:E482"/>
    <mergeCell ref="F482:G482"/>
    <mergeCell ref="H482:I482"/>
    <mergeCell ref="J482:K482"/>
    <mergeCell ref="N482:O482"/>
    <mergeCell ref="P482:Q482"/>
    <mergeCell ref="B477:C477"/>
    <mergeCell ref="D477:E477"/>
    <mergeCell ref="F477:G477"/>
    <mergeCell ref="H477:I477"/>
    <mergeCell ref="J477:K477"/>
    <mergeCell ref="N477:O477"/>
    <mergeCell ref="P477:Q477"/>
    <mergeCell ref="B478:C478"/>
    <mergeCell ref="D478:E478"/>
    <mergeCell ref="F478:G478"/>
    <mergeCell ref="H478:I478"/>
    <mergeCell ref="J478:K478"/>
    <mergeCell ref="N478:O478"/>
    <mergeCell ref="P478:Q478"/>
    <mergeCell ref="B479:C479"/>
    <mergeCell ref="D479:E479"/>
    <mergeCell ref="F479:G479"/>
    <mergeCell ref="H479:I479"/>
    <mergeCell ref="J479:K479"/>
    <mergeCell ref="N479:O479"/>
    <mergeCell ref="P479:Q479"/>
    <mergeCell ref="B474:C474"/>
    <mergeCell ref="D474:E474"/>
    <mergeCell ref="F474:G474"/>
    <mergeCell ref="H474:I474"/>
    <mergeCell ref="J474:K474"/>
    <mergeCell ref="N474:O474"/>
    <mergeCell ref="P474:Q474"/>
    <mergeCell ref="B475:C475"/>
    <mergeCell ref="D475:E475"/>
    <mergeCell ref="F475:G475"/>
    <mergeCell ref="H475:I475"/>
    <mergeCell ref="J475:K475"/>
    <mergeCell ref="N475:O475"/>
    <mergeCell ref="P475:Q475"/>
    <mergeCell ref="B476:C476"/>
    <mergeCell ref="D476:E476"/>
    <mergeCell ref="F476:G476"/>
    <mergeCell ref="H476:I476"/>
    <mergeCell ref="J476:K476"/>
    <mergeCell ref="N476:O476"/>
    <mergeCell ref="P476:Q476"/>
    <mergeCell ref="B471:C471"/>
    <mergeCell ref="D471:E471"/>
    <mergeCell ref="F471:G471"/>
    <mergeCell ref="H471:I471"/>
    <mergeCell ref="J471:K471"/>
    <mergeCell ref="N471:O471"/>
    <mergeCell ref="P471:Q471"/>
    <mergeCell ref="B472:C472"/>
    <mergeCell ref="D472:E472"/>
    <mergeCell ref="F472:G472"/>
    <mergeCell ref="H472:I472"/>
    <mergeCell ref="J472:K472"/>
    <mergeCell ref="N472:O472"/>
    <mergeCell ref="P472:Q472"/>
    <mergeCell ref="B473:C473"/>
    <mergeCell ref="D473:E473"/>
    <mergeCell ref="F473:G473"/>
    <mergeCell ref="H473:I473"/>
    <mergeCell ref="J473:K473"/>
    <mergeCell ref="N473:O473"/>
    <mergeCell ref="P473:Q473"/>
    <mergeCell ref="B469:C469"/>
    <mergeCell ref="D469:E469"/>
    <mergeCell ref="F469:G469"/>
    <mergeCell ref="H469:I469"/>
    <mergeCell ref="J469:K469"/>
    <mergeCell ref="N469:O469"/>
    <mergeCell ref="P469:Q469"/>
    <mergeCell ref="B468:C468"/>
    <mergeCell ref="D468:E468"/>
    <mergeCell ref="F468:G468"/>
    <mergeCell ref="H468:I468"/>
    <mergeCell ref="J468:K468"/>
    <mergeCell ref="N468:O468"/>
    <mergeCell ref="P468:Q468"/>
    <mergeCell ref="B470:C470"/>
    <mergeCell ref="D470:E470"/>
    <mergeCell ref="F470:G470"/>
    <mergeCell ref="H470:I470"/>
    <mergeCell ref="J470:K470"/>
    <mergeCell ref="N470:O470"/>
    <mergeCell ref="P470:Q470"/>
    <mergeCell ref="B465:C465"/>
    <mergeCell ref="D465:E465"/>
    <mergeCell ref="F465:G465"/>
    <mergeCell ref="H465:I465"/>
    <mergeCell ref="J465:K465"/>
    <mergeCell ref="N465:O465"/>
    <mergeCell ref="P465:Q465"/>
    <mergeCell ref="B466:C466"/>
    <mergeCell ref="D466:E466"/>
    <mergeCell ref="F466:G466"/>
    <mergeCell ref="H466:I466"/>
    <mergeCell ref="J466:K466"/>
    <mergeCell ref="N466:O466"/>
    <mergeCell ref="P466:Q466"/>
    <mergeCell ref="B467:C467"/>
    <mergeCell ref="D467:E467"/>
    <mergeCell ref="F467:G467"/>
    <mergeCell ref="H467:I467"/>
    <mergeCell ref="J467:K467"/>
    <mergeCell ref="N467:O467"/>
    <mergeCell ref="P467:Q467"/>
    <mergeCell ref="B464:C464"/>
    <mergeCell ref="D464:E464"/>
    <mergeCell ref="F464:G464"/>
    <mergeCell ref="H464:I464"/>
    <mergeCell ref="J464:K464"/>
    <mergeCell ref="N464:O464"/>
    <mergeCell ref="P464:Q464"/>
    <mergeCell ref="B458:C458"/>
    <mergeCell ref="D458:E458"/>
    <mergeCell ref="F458:G458"/>
    <mergeCell ref="H458:I458"/>
    <mergeCell ref="J458:K458"/>
    <mergeCell ref="N458:O458"/>
    <mergeCell ref="P458:Q458"/>
    <mergeCell ref="B459:C459"/>
    <mergeCell ref="D459:E459"/>
    <mergeCell ref="F459:G459"/>
    <mergeCell ref="H459:I459"/>
    <mergeCell ref="J459:K459"/>
    <mergeCell ref="N459:O459"/>
    <mergeCell ref="P459:Q459"/>
    <mergeCell ref="B462:C462"/>
    <mergeCell ref="D462:E462"/>
    <mergeCell ref="F462:G462"/>
    <mergeCell ref="H462:I462"/>
    <mergeCell ref="B460:C460"/>
    <mergeCell ref="D460:E460"/>
    <mergeCell ref="F460:G460"/>
    <mergeCell ref="H460:I460"/>
    <mergeCell ref="J460:K460"/>
    <mergeCell ref="N460:O460"/>
    <mergeCell ref="P460:Q460"/>
    <mergeCell ref="B454:C454"/>
    <mergeCell ref="D454:E454"/>
    <mergeCell ref="F454:G454"/>
    <mergeCell ref="H454:I454"/>
    <mergeCell ref="J454:K454"/>
    <mergeCell ref="N454:O454"/>
    <mergeCell ref="P454:Q454"/>
    <mergeCell ref="N432:O432"/>
    <mergeCell ref="P432:Q432"/>
    <mergeCell ref="B433:C433"/>
    <mergeCell ref="D433:E433"/>
    <mergeCell ref="F433:G433"/>
    <mergeCell ref="H433:I433"/>
    <mergeCell ref="J433:K433"/>
    <mergeCell ref="B463:C463"/>
    <mergeCell ref="D463:E463"/>
    <mergeCell ref="F463:G463"/>
    <mergeCell ref="H463:I463"/>
    <mergeCell ref="J463:K463"/>
    <mergeCell ref="N463:O463"/>
    <mergeCell ref="P463:Q463"/>
    <mergeCell ref="J462:K462"/>
    <mergeCell ref="N462:O462"/>
    <mergeCell ref="P462:Q462"/>
    <mergeCell ref="B461:C461"/>
    <mergeCell ref="D461:E461"/>
    <mergeCell ref="F461:G461"/>
    <mergeCell ref="H461:I461"/>
    <mergeCell ref="J461:K461"/>
    <mergeCell ref="N461:O461"/>
    <mergeCell ref="P461:Q461"/>
    <mergeCell ref="B457:C457"/>
    <mergeCell ref="D457:E457"/>
    <mergeCell ref="F457:G457"/>
    <mergeCell ref="H457:I457"/>
    <mergeCell ref="J457:K457"/>
    <mergeCell ref="N457:O457"/>
    <mergeCell ref="P457:Q457"/>
    <mergeCell ref="J409:K409"/>
    <mergeCell ref="N409:O409"/>
    <mergeCell ref="P409:Q409"/>
    <mergeCell ref="B410:C410"/>
    <mergeCell ref="D410:E410"/>
    <mergeCell ref="F410:G410"/>
    <mergeCell ref="H410:I410"/>
    <mergeCell ref="J410:K410"/>
    <mergeCell ref="N410:O410"/>
    <mergeCell ref="P410:Q410"/>
    <mergeCell ref="B442:C442"/>
    <mergeCell ref="D442:E442"/>
    <mergeCell ref="F442:G442"/>
    <mergeCell ref="H442:I442"/>
    <mergeCell ref="J442:K442"/>
    <mergeCell ref="N442:O442"/>
    <mergeCell ref="P442:Q442"/>
    <mergeCell ref="B412:C412"/>
    <mergeCell ref="P415:Q415"/>
    <mergeCell ref="D412:E412"/>
    <mergeCell ref="F412:G412"/>
    <mergeCell ref="H412:I412"/>
    <mergeCell ref="J412:K412"/>
    <mergeCell ref="B427:C427"/>
    <mergeCell ref="D427:E427"/>
    <mergeCell ref="F427:G427"/>
    <mergeCell ref="H427:I427"/>
    <mergeCell ref="J427:K427"/>
    <mergeCell ref="N427:O427"/>
    <mergeCell ref="P427:Q427"/>
    <mergeCell ref="B423:C423"/>
    <mergeCell ref="J415:K415"/>
    <mergeCell ref="P376:Q376"/>
    <mergeCell ref="B398:C398"/>
    <mergeCell ref="A204:Q204"/>
    <mergeCell ref="A191:E191"/>
    <mergeCell ref="F191:G191"/>
    <mergeCell ref="H191:I191"/>
    <mergeCell ref="J191:K191"/>
    <mergeCell ref="N191:O191"/>
    <mergeCell ref="P191:Q191"/>
    <mergeCell ref="A192:E192"/>
    <mergeCell ref="F192:G192"/>
    <mergeCell ref="H192:I192"/>
    <mergeCell ref="J192:K192"/>
    <mergeCell ref="N192:O192"/>
    <mergeCell ref="P192:Q192"/>
    <mergeCell ref="D206:E206"/>
    <mergeCell ref="B362:C362"/>
    <mergeCell ref="B360:C360"/>
    <mergeCell ref="D360:E360"/>
    <mergeCell ref="N212:O212"/>
    <mergeCell ref="P212:Q212"/>
    <mergeCell ref="F207:G207"/>
    <mergeCell ref="H207:I207"/>
    <mergeCell ref="B263:C263"/>
    <mergeCell ref="D263:E263"/>
    <mergeCell ref="J211:K211"/>
    <mergeCell ref="N211:O211"/>
    <mergeCell ref="P211:Q211"/>
    <mergeCell ref="F212:G212"/>
    <mergeCell ref="H212:I212"/>
    <mergeCell ref="F206:G206"/>
    <mergeCell ref="H206:I206"/>
    <mergeCell ref="H210:I210"/>
    <mergeCell ref="J210:K210"/>
    <mergeCell ref="N210:O210"/>
    <mergeCell ref="P210:Q210"/>
    <mergeCell ref="F211:G211"/>
    <mergeCell ref="H211:I211"/>
    <mergeCell ref="D210:E210"/>
    <mergeCell ref="D211:E211"/>
    <mergeCell ref="J207:K207"/>
    <mergeCell ref="N207:O207"/>
    <mergeCell ref="P207:Q207"/>
    <mergeCell ref="P208:Q208"/>
    <mergeCell ref="F209:G209"/>
    <mergeCell ref="D208:E208"/>
    <mergeCell ref="D209:E209"/>
    <mergeCell ref="F210:G210"/>
    <mergeCell ref="A193:E193"/>
    <mergeCell ref="F193:G193"/>
    <mergeCell ref="H193:I193"/>
    <mergeCell ref="J193:K193"/>
    <mergeCell ref="N193:O193"/>
    <mergeCell ref="F186:G186"/>
    <mergeCell ref="H186:I186"/>
    <mergeCell ref="J186:K186"/>
    <mergeCell ref="N186:O186"/>
    <mergeCell ref="P186:Q186"/>
    <mergeCell ref="F187:G187"/>
    <mergeCell ref="H187:I187"/>
    <mergeCell ref="J187:K187"/>
    <mergeCell ref="N187:O187"/>
    <mergeCell ref="P187:Q187"/>
    <mergeCell ref="A189:E189"/>
    <mergeCell ref="F189:G189"/>
    <mergeCell ref="H189:I189"/>
    <mergeCell ref="J189:K189"/>
    <mergeCell ref="N189:O189"/>
    <mergeCell ref="P189:Q189"/>
    <mergeCell ref="A190:E190"/>
    <mergeCell ref="F190:G190"/>
    <mergeCell ref="H190:I190"/>
    <mergeCell ref="H181:I181"/>
    <mergeCell ref="J181:K181"/>
    <mergeCell ref="N181:O181"/>
    <mergeCell ref="P181:Q181"/>
    <mergeCell ref="J182:K182"/>
    <mergeCell ref="N182:O182"/>
    <mergeCell ref="P182:Q182"/>
    <mergeCell ref="F183:G183"/>
    <mergeCell ref="H183:I183"/>
    <mergeCell ref="J183:K183"/>
    <mergeCell ref="N183:O183"/>
    <mergeCell ref="P183:Q183"/>
    <mergeCell ref="F184:G184"/>
    <mergeCell ref="H184:I184"/>
    <mergeCell ref="H209:I209"/>
    <mergeCell ref="J209:K209"/>
    <mergeCell ref="N209:O209"/>
    <mergeCell ref="P209:Q209"/>
    <mergeCell ref="H208:I208"/>
    <mergeCell ref="J208:K208"/>
    <mergeCell ref="N208:O208"/>
    <mergeCell ref="J175:K175"/>
    <mergeCell ref="N175:O175"/>
    <mergeCell ref="P175:Q175"/>
    <mergeCell ref="J177:K177"/>
    <mergeCell ref="N177:O177"/>
    <mergeCell ref="P177:Q177"/>
    <mergeCell ref="J178:K178"/>
    <mergeCell ref="N178:O178"/>
    <mergeCell ref="P178:Q178"/>
    <mergeCell ref="F176:G176"/>
    <mergeCell ref="H176:I176"/>
    <mergeCell ref="J176:K176"/>
    <mergeCell ref="N176:O176"/>
    <mergeCell ref="J185:K185"/>
    <mergeCell ref="N185:O185"/>
    <mergeCell ref="P185:Q185"/>
    <mergeCell ref="F175:G175"/>
    <mergeCell ref="H175:I175"/>
    <mergeCell ref="F177:G177"/>
    <mergeCell ref="H177:I177"/>
    <mergeCell ref="F178:G178"/>
    <mergeCell ref="H178:I178"/>
    <mergeCell ref="F179:G179"/>
    <mergeCell ref="H179:I179"/>
    <mergeCell ref="F182:G182"/>
    <mergeCell ref="H182:I182"/>
    <mergeCell ref="P176:Q176"/>
    <mergeCell ref="J184:K184"/>
    <mergeCell ref="N184:O184"/>
    <mergeCell ref="P184:Q184"/>
    <mergeCell ref="P180:Q180"/>
    <mergeCell ref="F181:G181"/>
    <mergeCell ref="J173:K173"/>
    <mergeCell ref="N173:O173"/>
    <mergeCell ref="P173:Q173"/>
    <mergeCell ref="F174:G174"/>
    <mergeCell ref="H174:I174"/>
    <mergeCell ref="F164:G164"/>
    <mergeCell ref="H164:I164"/>
    <mergeCell ref="J164:K164"/>
    <mergeCell ref="F173:G173"/>
    <mergeCell ref="F172:G172"/>
    <mergeCell ref="H172:I172"/>
    <mergeCell ref="J172:K172"/>
    <mergeCell ref="F170:G170"/>
    <mergeCell ref="J174:K174"/>
    <mergeCell ref="N174:O174"/>
    <mergeCell ref="P174:Q174"/>
    <mergeCell ref="N190:O190"/>
    <mergeCell ref="P190:Q190"/>
    <mergeCell ref="H188:I188"/>
    <mergeCell ref="J188:K188"/>
    <mergeCell ref="N188:O188"/>
    <mergeCell ref="P188:Q188"/>
    <mergeCell ref="F188:G188"/>
    <mergeCell ref="F185:G185"/>
    <mergeCell ref="H185:I185"/>
    <mergeCell ref="J179:K179"/>
    <mergeCell ref="N179:O179"/>
    <mergeCell ref="P179:Q179"/>
    <mergeCell ref="F180:G180"/>
    <mergeCell ref="H180:I180"/>
    <mergeCell ref="J180:K180"/>
    <mergeCell ref="N180:O180"/>
    <mergeCell ref="A143:E143"/>
    <mergeCell ref="F143:G143"/>
    <mergeCell ref="H143:I143"/>
    <mergeCell ref="J143:K143"/>
    <mergeCell ref="N143:O143"/>
    <mergeCell ref="P143:Q143"/>
    <mergeCell ref="F155:G155"/>
    <mergeCell ref="H155:I155"/>
    <mergeCell ref="J158:K158"/>
    <mergeCell ref="N158:O158"/>
    <mergeCell ref="P158:Q158"/>
    <mergeCell ref="F159:G159"/>
    <mergeCell ref="A148:Q148"/>
    <mergeCell ref="A150:E150"/>
    <mergeCell ref="A158:E158"/>
    <mergeCell ref="H173:I173"/>
    <mergeCell ref="H166:I166"/>
    <mergeCell ref="J166:K166"/>
    <mergeCell ref="N166:O166"/>
    <mergeCell ref="P166:Q166"/>
    <mergeCell ref="H170:I170"/>
    <mergeCell ref="J170:K170"/>
    <mergeCell ref="N170:O170"/>
    <mergeCell ref="P170:Q170"/>
    <mergeCell ref="J155:K155"/>
    <mergeCell ref="N155:O155"/>
    <mergeCell ref="P155:Q155"/>
    <mergeCell ref="H156:I156"/>
    <mergeCell ref="J156:K156"/>
    <mergeCell ref="N156:O156"/>
    <mergeCell ref="P156:Q156"/>
    <mergeCell ref="F157:G157"/>
    <mergeCell ref="N139:O139"/>
    <mergeCell ref="P139:Q139"/>
    <mergeCell ref="P140:Q140"/>
    <mergeCell ref="D138:E138"/>
    <mergeCell ref="D139:E139"/>
    <mergeCell ref="D140:E140"/>
    <mergeCell ref="F137:G137"/>
    <mergeCell ref="J135:K135"/>
    <mergeCell ref="N135:O135"/>
    <mergeCell ref="P135:Q135"/>
    <mergeCell ref="P138:Q138"/>
    <mergeCell ref="F139:G139"/>
    <mergeCell ref="H139:I139"/>
    <mergeCell ref="J139:K139"/>
    <mergeCell ref="J138:K138"/>
    <mergeCell ref="N138:O138"/>
    <mergeCell ref="F140:G140"/>
    <mergeCell ref="D142:E142"/>
    <mergeCell ref="F142:G142"/>
    <mergeCell ref="H142:I142"/>
    <mergeCell ref="J142:K142"/>
    <mergeCell ref="N142:O142"/>
    <mergeCell ref="P142:Q142"/>
    <mergeCell ref="H140:I140"/>
    <mergeCell ref="J140:K140"/>
    <mergeCell ref="N140:O140"/>
    <mergeCell ref="H171:I171"/>
    <mergeCell ref="J171:K171"/>
    <mergeCell ref="N171:O171"/>
    <mergeCell ref="P171:Q171"/>
    <mergeCell ref="F171:G171"/>
    <mergeCell ref="H137:I137"/>
    <mergeCell ref="J137:K137"/>
    <mergeCell ref="N137:O137"/>
    <mergeCell ref="F138:G138"/>
    <mergeCell ref="H138:I138"/>
    <mergeCell ref="H161:I161"/>
    <mergeCell ref="J161:K161"/>
    <mergeCell ref="N161:O161"/>
    <mergeCell ref="P161:Q161"/>
    <mergeCell ref="F162:G162"/>
    <mergeCell ref="H162:I162"/>
    <mergeCell ref="J162:K162"/>
    <mergeCell ref="N162:O162"/>
    <mergeCell ref="P162:Q162"/>
    <mergeCell ref="P165:Q165"/>
    <mergeCell ref="J154:K154"/>
    <mergeCell ref="N154:O154"/>
    <mergeCell ref="P154:Q154"/>
    <mergeCell ref="N157:O157"/>
    <mergeCell ref="P157:Q157"/>
    <mergeCell ref="N172:O172"/>
    <mergeCell ref="P172:Q172"/>
    <mergeCell ref="F168:G168"/>
    <mergeCell ref="H168:I168"/>
    <mergeCell ref="J168:K168"/>
    <mergeCell ref="N168:O168"/>
    <mergeCell ref="P168:Q168"/>
    <mergeCell ref="H169:I169"/>
    <mergeCell ref="J169:K169"/>
    <mergeCell ref="N169:O169"/>
    <mergeCell ref="P169:Q169"/>
    <mergeCell ref="N164:O164"/>
    <mergeCell ref="P164:Q164"/>
    <mergeCell ref="H165:I165"/>
    <mergeCell ref="J165:K165"/>
    <mergeCell ref="N165:O165"/>
    <mergeCell ref="F166:G166"/>
    <mergeCell ref="F165:G165"/>
    <mergeCell ref="F167:G167"/>
    <mergeCell ref="F169:G169"/>
    <mergeCell ref="H158:I158"/>
    <mergeCell ref="F160:G160"/>
    <mergeCell ref="H160:I160"/>
    <mergeCell ref="J160:K160"/>
    <mergeCell ref="N160:O160"/>
    <mergeCell ref="P160:Q160"/>
    <mergeCell ref="H167:I167"/>
    <mergeCell ref="J167:K167"/>
    <mergeCell ref="N167:O167"/>
    <mergeCell ref="P167:Q167"/>
    <mergeCell ref="A159:E159"/>
    <mergeCell ref="A161:E161"/>
    <mergeCell ref="A162:E162"/>
    <mergeCell ref="A163:E163"/>
    <mergeCell ref="A160:E160"/>
    <mergeCell ref="H163:I163"/>
    <mergeCell ref="J163:K163"/>
    <mergeCell ref="N163:O163"/>
    <mergeCell ref="P163:Q163"/>
    <mergeCell ref="H159:I159"/>
    <mergeCell ref="J159:K159"/>
    <mergeCell ref="N159:O159"/>
    <mergeCell ref="P159:Q159"/>
    <mergeCell ref="F158:G158"/>
    <mergeCell ref="F161:G161"/>
    <mergeCell ref="F163:G163"/>
    <mergeCell ref="A164:E164"/>
    <mergeCell ref="A165:E165"/>
    <mergeCell ref="A166:E166"/>
    <mergeCell ref="A167:E167"/>
    <mergeCell ref="A168:E168"/>
    <mergeCell ref="A169:E169"/>
    <mergeCell ref="A170:E170"/>
    <mergeCell ref="A171:E171"/>
    <mergeCell ref="A172:E172"/>
    <mergeCell ref="A173:E173"/>
    <mergeCell ref="A174:E174"/>
    <mergeCell ref="A188:E188"/>
    <mergeCell ref="A175:E175"/>
    <mergeCell ref="A177:E177"/>
    <mergeCell ref="A178:E178"/>
    <mergeCell ref="A183:E183"/>
    <mergeCell ref="A184:E184"/>
    <mergeCell ref="A185:E185"/>
    <mergeCell ref="A186:E186"/>
    <mergeCell ref="A187:E187"/>
    <mergeCell ref="A181:E181"/>
    <mergeCell ref="A182:E182"/>
    <mergeCell ref="A176:E176"/>
    <mergeCell ref="A179:E179"/>
    <mergeCell ref="A180:E180"/>
    <mergeCell ref="A157:E157"/>
    <mergeCell ref="H150:I150"/>
    <mergeCell ref="J150:K150"/>
    <mergeCell ref="N150:O150"/>
    <mergeCell ref="P150:Q150"/>
    <mergeCell ref="H151:I151"/>
    <mergeCell ref="J151:K151"/>
    <mergeCell ref="N151:O151"/>
    <mergeCell ref="P151:Q151"/>
    <mergeCell ref="H152:I152"/>
    <mergeCell ref="J152:K152"/>
    <mergeCell ref="N152:O152"/>
    <mergeCell ref="P152:Q152"/>
    <mergeCell ref="H153:I153"/>
    <mergeCell ref="J153:K153"/>
    <mergeCell ref="N153:O153"/>
    <mergeCell ref="F150:G150"/>
    <mergeCell ref="F151:G151"/>
    <mergeCell ref="F152:G152"/>
    <mergeCell ref="F153:G153"/>
    <mergeCell ref="F156:G156"/>
    <mergeCell ref="P153:Q153"/>
    <mergeCell ref="F154:G154"/>
    <mergeCell ref="H154:I154"/>
    <mergeCell ref="A151:E151"/>
    <mergeCell ref="A152:E152"/>
    <mergeCell ref="A153:E153"/>
    <mergeCell ref="A154:E154"/>
    <mergeCell ref="A155:E155"/>
    <mergeCell ref="A156:E156"/>
    <mergeCell ref="H157:I157"/>
    <mergeCell ref="J157:K157"/>
    <mergeCell ref="N123:O123"/>
    <mergeCell ref="P123:Q123"/>
    <mergeCell ref="D124:E124"/>
    <mergeCell ref="F124:G124"/>
    <mergeCell ref="H124:I124"/>
    <mergeCell ref="J124:K124"/>
    <mergeCell ref="N124:O124"/>
    <mergeCell ref="P124:Q124"/>
    <mergeCell ref="J128:K128"/>
    <mergeCell ref="N128:O128"/>
    <mergeCell ref="P128:Q128"/>
    <mergeCell ref="F130:G130"/>
    <mergeCell ref="D129:E129"/>
    <mergeCell ref="F129:G129"/>
    <mergeCell ref="H129:I129"/>
    <mergeCell ref="J129:K129"/>
    <mergeCell ref="F128:G128"/>
    <mergeCell ref="H128:I128"/>
    <mergeCell ref="N129:O129"/>
    <mergeCell ref="P129:Q129"/>
    <mergeCell ref="H130:I130"/>
    <mergeCell ref="J130:K130"/>
    <mergeCell ref="N130:O130"/>
    <mergeCell ref="P130:Q130"/>
    <mergeCell ref="J125:K125"/>
    <mergeCell ref="P132:Q132"/>
    <mergeCell ref="F133:G133"/>
    <mergeCell ref="D121:E121"/>
    <mergeCell ref="F121:G121"/>
    <mergeCell ref="H121:I121"/>
    <mergeCell ref="J121:K121"/>
    <mergeCell ref="N121:O121"/>
    <mergeCell ref="P121:Q121"/>
    <mergeCell ref="D126:E126"/>
    <mergeCell ref="F126:G126"/>
    <mergeCell ref="H126:I126"/>
    <mergeCell ref="J126:K126"/>
    <mergeCell ref="N126:O126"/>
    <mergeCell ref="P126:Q126"/>
    <mergeCell ref="D127:E127"/>
    <mergeCell ref="D128:E128"/>
    <mergeCell ref="D130:E130"/>
    <mergeCell ref="F127:G127"/>
    <mergeCell ref="H127:I127"/>
    <mergeCell ref="J127:K127"/>
    <mergeCell ref="N127:O127"/>
    <mergeCell ref="P127:Q127"/>
    <mergeCell ref="D122:E122"/>
    <mergeCell ref="F122:G122"/>
    <mergeCell ref="H122:I122"/>
    <mergeCell ref="J122:K122"/>
    <mergeCell ref="N122:O122"/>
    <mergeCell ref="P122:Q122"/>
    <mergeCell ref="D123:E123"/>
    <mergeCell ref="F123:G123"/>
    <mergeCell ref="H123:I123"/>
    <mergeCell ref="J123:K123"/>
    <mergeCell ref="J115:K115"/>
    <mergeCell ref="N115:O115"/>
    <mergeCell ref="P115:Q115"/>
    <mergeCell ref="D118:E118"/>
    <mergeCell ref="F118:G118"/>
    <mergeCell ref="H118:I118"/>
    <mergeCell ref="J118:K118"/>
    <mergeCell ref="N118:O118"/>
    <mergeCell ref="P118:Q118"/>
    <mergeCell ref="D116:E116"/>
    <mergeCell ref="F116:G116"/>
    <mergeCell ref="H116:I116"/>
    <mergeCell ref="J116:K116"/>
    <mergeCell ref="N116:O116"/>
    <mergeCell ref="P116:Q116"/>
    <mergeCell ref="F117:G117"/>
    <mergeCell ref="H117:I117"/>
    <mergeCell ref="J117:K117"/>
    <mergeCell ref="N117:O117"/>
    <mergeCell ref="P117:Q117"/>
    <mergeCell ref="H113:I113"/>
    <mergeCell ref="J113:K113"/>
    <mergeCell ref="N113:O113"/>
    <mergeCell ref="P113:Q113"/>
    <mergeCell ref="P103:Q103"/>
    <mergeCell ref="D107:E107"/>
    <mergeCell ref="F107:G107"/>
    <mergeCell ref="H107:I107"/>
    <mergeCell ref="J107:K107"/>
    <mergeCell ref="N107:O107"/>
    <mergeCell ref="P107:Q107"/>
    <mergeCell ref="D109:E109"/>
    <mergeCell ref="F109:G109"/>
    <mergeCell ref="H109:I109"/>
    <mergeCell ref="J109:K109"/>
    <mergeCell ref="N109:O109"/>
    <mergeCell ref="P109:Q109"/>
    <mergeCell ref="D108:E108"/>
    <mergeCell ref="F108:G108"/>
    <mergeCell ref="H108:I108"/>
    <mergeCell ref="J108:K108"/>
    <mergeCell ref="N108:O108"/>
    <mergeCell ref="P108:Q108"/>
    <mergeCell ref="D106:E106"/>
    <mergeCell ref="F106:G106"/>
    <mergeCell ref="H106:I106"/>
    <mergeCell ref="J106:K106"/>
    <mergeCell ref="N106:O106"/>
    <mergeCell ref="P106:Q106"/>
    <mergeCell ref="D112:E112"/>
    <mergeCell ref="F112:G112"/>
    <mergeCell ref="H112:I112"/>
    <mergeCell ref="D104:E104"/>
    <mergeCell ref="F104:G104"/>
    <mergeCell ref="H104:I104"/>
    <mergeCell ref="J104:K104"/>
    <mergeCell ref="N104:O104"/>
    <mergeCell ref="P104:Q104"/>
    <mergeCell ref="D100:E100"/>
    <mergeCell ref="F100:G100"/>
    <mergeCell ref="H100:I100"/>
    <mergeCell ref="J100:K100"/>
    <mergeCell ref="N100:O100"/>
    <mergeCell ref="P100:Q100"/>
    <mergeCell ref="D103:E103"/>
    <mergeCell ref="F103:G103"/>
    <mergeCell ref="H103:I103"/>
    <mergeCell ref="J103:K103"/>
    <mergeCell ref="N103:O103"/>
    <mergeCell ref="D101:E101"/>
    <mergeCell ref="F101:G101"/>
    <mergeCell ref="H101:I101"/>
    <mergeCell ref="J101:K101"/>
    <mergeCell ref="N101:O101"/>
    <mergeCell ref="P101:Q101"/>
    <mergeCell ref="D102:E102"/>
    <mergeCell ref="F102:G102"/>
    <mergeCell ref="H102:I102"/>
    <mergeCell ref="J102:K102"/>
    <mergeCell ref="N102:O102"/>
    <mergeCell ref="P102:Q102"/>
    <mergeCell ref="A79:E79"/>
    <mergeCell ref="A23:E23"/>
    <mergeCell ref="A35:E35"/>
    <mergeCell ref="F35:G35"/>
    <mergeCell ref="H35:I35"/>
    <mergeCell ref="J35:K35"/>
    <mergeCell ref="N35:O35"/>
    <mergeCell ref="J99:K99"/>
    <mergeCell ref="N99:O99"/>
    <mergeCell ref="P99:Q99"/>
    <mergeCell ref="D98:E98"/>
    <mergeCell ref="F98:G98"/>
    <mergeCell ref="H98:I98"/>
    <mergeCell ref="J98:K98"/>
    <mergeCell ref="N98:O98"/>
    <mergeCell ref="P98:Q98"/>
    <mergeCell ref="D97:E97"/>
    <mergeCell ref="F97:G97"/>
    <mergeCell ref="H97:I97"/>
    <mergeCell ref="J97:K97"/>
    <mergeCell ref="N97:O97"/>
    <mergeCell ref="P97:Q97"/>
    <mergeCell ref="D92:E92"/>
    <mergeCell ref="F92:G92"/>
    <mergeCell ref="H92:I92"/>
    <mergeCell ref="J92:K92"/>
    <mergeCell ref="N92:O92"/>
    <mergeCell ref="P92:Q92"/>
    <mergeCell ref="D95:E95"/>
    <mergeCell ref="F95:G95"/>
    <mergeCell ref="H95:I95"/>
    <mergeCell ref="J95:K95"/>
    <mergeCell ref="N95:O95"/>
    <mergeCell ref="P95:Q95"/>
    <mergeCell ref="D96:E96"/>
    <mergeCell ref="F96:G96"/>
    <mergeCell ref="H96:I96"/>
    <mergeCell ref="J96:K96"/>
    <mergeCell ref="N96:O96"/>
    <mergeCell ref="P96:Q96"/>
    <mergeCell ref="J16:K16"/>
    <mergeCell ref="N16:O16"/>
    <mergeCell ref="F18:G18"/>
    <mergeCell ref="H18:I18"/>
    <mergeCell ref="J18:K18"/>
    <mergeCell ref="N18:O18"/>
    <mergeCell ref="A19:E19"/>
    <mergeCell ref="A20:E20"/>
    <mergeCell ref="A21:E21"/>
    <mergeCell ref="A16:E16"/>
    <mergeCell ref="A17:E17"/>
    <mergeCell ref="A18:E18"/>
    <mergeCell ref="F23:G23"/>
    <mergeCell ref="H23:I23"/>
    <mergeCell ref="J23:K23"/>
    <mergeCell ref="N23:O23"/>
    <mergeCell ref="P23:Q23"/>
    <mergeCell ref="P35:Q35"/>
    <mergeCell ref="A34:E34"/>
    <mergeCell ref="F34:G34"/>
    <mergeCell ref="H34:I34"/>
    <mergeCell ref="J34:K34"/>
    <mergeCell ref="N34:O34"/>
    <mergeCell ref="P34:Q34"/>
    <mergeCell ref="A13:Q13"/>
    <mergeCell ref="A14:Q14"/>
    <mergeCell ref="F21:G21"/>
    <mergeCell ref="H21:I21"/>
    <mergeCell ref="J21:K21"/>
    <mergeCell ref="N21:O21"/>
    <mergeCell ref="P21:Q21"/>
    <mergeCell ref="F22:G22"/>
    <mergeCell ref="H22:I22"/>
    <mergeCell ref="J22:K22"/>
    <mergeCell ref="N22:O22"/>
    <mergeCell ref="P22:Q22"/>
    <mergeCell ref="H20:I20"/>
    <mergeCell ref="J20:K20"/>
    <mergeCell ref="N20:O20"/>
    <mergeCell ref="P20:Q20"/>
    <mergeCell ref="F20:G20"/>
    <mergeCell ref="P18:Q18"/>
    <mergeCell ref="F19:G19"/>
    <mergeCell ref="H19:I19"/>
    <mergeCell ref="J19:K19"/>
    <mergeCell ref="N19:O19"/>
    <mergeCell ref="P19:Q19"/>
    <mergeCell ref="P16:Q16"/>
    <mergeCell ref="F17:G17"/>
    <mergeCell ref="H17:I17"/>
    <mergeCell ref="J17:K17"/>
    <mergeCell ref="N17:O17"/>
    <mergeCell ref="P17:Q17"/>
    <mergeCell ref="A22:E22"/>
    <mergeCell ref="F16:G16"/>
    <mergeCell ref="H16:I16"/>
    <mergeCell ref="A31:Q31"/>
    <mergeCell ref="A33:E33"/>
    <mergeCell ref="F33:G33"/>
    <mergeCell ref="H33:I33"/>
    <mergeCell ref="J33:K33"/>
    <mergeCell ref="N33:O33"/>
    <mergeCell ref="P33:Q33"/>
    <mergeCell ref="A48:E48"/>
    <mergeCell ref="F48:G48"/>
    <mergeCell ref="H48:I48"/>
    <mergeCell ref="J48:K48"/>
    <mergeCell ref="N48:O48"/>
    <mergeCell ref="P48:Q48"/>
    <mergeCell ref="A45:Q45"/>
    <mergeCell ref="A47:E47"/>
    <mergeCell ref="F47:G47"/>
    <mergeCell ref="H47:I47"/>
    <mergeCell ref="J47:K47"/>
    <mergeCell ref="N47:O47"/>
    <mergeCell ref="P47:Q47"/>
    <mergeCell ref="A36:E36"/>
    <mergeCell ref="F36:G36"/>
    <mergeCell ref="H36:I36"/>
    <mergeCell ref="J36:K36"/>
    <mergeCell ref="N36:O36"/>
    <mergeCell ref="P36:Q36"/>
    <mergeCell ref="P50:Q50"/>
    <mergeCell ref="A54:Q54"/>
    <mergeCell ref="A56:Q56"/>
    <mergeCell ref="D58:E58"/>
    <mergeCell ref="F58:G58"/>
    <mergeCell ref="P58:Q58"/>
    <mergeCell ref="A50:E50"/>
    <mergeCell ref="F50:G50"/>
    <mergeCell ref="H50:I50"/>
    <mergeCell ref="J50:K50"/>
    <mergeCell ref="H58:I58"/>
    <mergeCell ref="J58:K58"/>
    <mergeCell ref="N58:O58"/>
    <mergeCell ref="A49:E49"/>
    <mergeCell ref="F49:G49"/>
    <mergeCell ref="H49:I49"/>
    <mergeCell ref="J49:K49"/>
    <mergeCell ref="N49:O49"/>
    <mergeCell ref="P49:Q49"/>
    <mergeCell ref="D73:E73"/>
    <mergeCell ref="D74:E74"/>
    <mergeCell ref="D75:E75"/>
    <mergeCell ref="D76:E76"/>
    <mergeCell ref="D64:E64"/>
    <mergeCell ref="D65:E65"/>
    <mergeCell ref="D66:E66"/>
    <mergeCell ref="D67:E67"/>
    <mergeCell ref="D68:E68"/>
    <mergeCell ref="D70:E70"/>
    <mergeCell ref="D59:E59"/>
    <mergeCell ref="D60:E60"/>
    <mergeCell ref="D61:E61"/>
    <mergeCell ref="F64:G64"/>
    <mergeCell ref="H64:I64"/>
    <mergeCell ref="J64:K64"/>
    <mergeCell ref="N50:O50"/>
    <mergeCell ref="N64:O64"/>
    <mergeCell ref="F70:G70"/>
    <mergeCell ref="H70:I70"/>
    <mergeCell ref="J70:K70"/>
    <mergeCell ref="N70:O70"/>
    <mergeCell ref="F75:G75"/>
    <mergeCell ref="H75:I75"/>
    <mergeCell ref="J75:K75"/>
    <mergeCell ref="N75:O75"/>
    <mergeCell ref="F65:G65"/>
    <mergeCell ref="H65:I65"/>
    <mergeCell ref="J65:K65"/>
    <mergeCell ref="N65:O65"/>
    <mergeCell ref="D69:E69"/>
    <mergeCell ref="F69:G69"/>
    <mergeCell ref="P59:Q59"/>
    <mergeCell ref="F60:G60"/>
    <mergeCell ref="H60:I60"/>
    <mergeCell ref="J60:K60"/>
    <mergeCell ref="N60:O60"/>
    <mergeCell ref="P60:Q60"/>
    <mergeCell ref="D89:E89"/>
    <mergeCell ref="D90:E90"/>
    <mergeCell ref="D91:E91"/>
    <mergeCell ref="D80:E80"/>
    <mergeCell ref="D62:E62"/>
    <mergeCell ref="D63:E63"/>
    <mergeCell ref="A87:Q87"/>
    <mergeCell ref="F61:G61"/>
    <mergeCell ref="H61:I61"/>
    <mergeCell ref="J61:K61"/>
    <mergeCell ref="N61:O61"/>
    <mergeCell ref="P61:Q61"/>
    <mergeCell ref="F62:G62"/>
    <mergeCell ref="H62:I62"/>
    <mergeCell ref="J62:K62"/>
    <mergeCell ref="N62:O62"/>
    <mergeCell ref="F59:G59"/>
    <mergeCell ref="H59:I59"/>
    <mergeCell ref="J59:K59"/>
    <mergeCell ref="N59:O59"/>
    <mergeCell ref="D77:E77"/>
    <mergeCell ref="D78:E78"/>
    <mergeCell ref="D71:E71"/>
    <mergeCell ref="D72:E72"/>
    <mergeCell ref="P64:Q64"/>
    <mergeCell ref="P65:Q65"/>
    <mergeCell ref="F66:G66"/>
    <mergeCell ref="H66:I66"/>
    <mergeCell ref="J66:K66"/>
    <mergeCell ref="N66:O66"/>
    <mergeCell ref="P66:Q66"/>
    <mergeCell ref="P62:Q62"/>
    <mergeCell ref="F63:G63"/>
    <mergeCell ref="H63:I63"/>
    <mergeCell ref="J63:K63"/>
    <mergeCell ref="N63:O63"/>
    <mergeCell ref="P63:Q63"/>
    <mergeCell ref="P70:Q70"/>
    <mergeCell ref="F71:G71"/>
    <mergeCell ref="H71:I71"/>
    <mergeCell ref="J71:K71"/>
    <mergeCell ref="N71:O71"/>
    <mergeCell ref="P71:Q71"/>
    <mergeCell ref="F67:G67"/>
    <mergeCell ref="H67:I67"/>
    <mergeCell ref="J67:K67"/>
    <mergeCell ref="N67:O67"/>
    <mergeCell ref="P67:Q67"/>
    <mergeCell ref="F68:G68"/>
    <mergeCell ref="H68:I68"/>
    <mergeCell ref="J68:K68"/>
    <mergeCell ref="N68:O68"/>
    <mergeCell ref="P68:Q68"/>
    <mergeCell ref="F74:G74"/>
    <mergeCell ref="H74:I74"/>
    <mergeCell ref="J74:K74"/>
    <mergeCell ref="N74:O74"/>
    <mergeCell ref="P74:Q74"/>
    <mergeCell ref="H69:I69"/>
    <mergeCell ref="J69:K69"/>
    <mergeCell ref="N69:O69"/>
    <mergeCell ref="P69:Q69"/>
    <mergeCell ref="P75:Q75"/>
    <mergeCell ref="F72:G72"/>
    <mergeCell ref="H72:I72"/>
    <mergeCell ref="J72:K72"/>
    <mergeCell ref="N72:O72"/>
    <mergeCell ref="P72:Q72"/>
    <mergeCell ref="F73:G73"/>
    <mergeCell ref="H73:I73"/>
    <mergeCell ref="J73:K73"/>
    <mergeCell ref="N73:O73"/>
    <mergeCell ref="P73:Q73"/>
    <mergeCell ref="F78:G78"/>
    <mergeCell ref="H78:I78"/>
    <mergeCell ref="J78:K78"/>
    <mergeCell ref="N78:O78"/>
    <mergeCell ref="P78:Q78"/>
    <mergeCell ref="F79:G79"/>
    <mergeCell ref="H79:I79"/>
    <mergeCell ref="J79:K79"/>
    <mergeCell ref="N79:O79"/>
    <mergeCell ref="P79:Q79"/>
    <mergeCell ref="F76:G76"/>
    <mergeCell ref="H76:I76"/>
    <mergeCell ref="J76:K76"/>
    <mergeCell ref="N76:O76"/>
    <mergeCell ref="P76:Q76"/>
    <mergeCell ref="F77:G77"/>
    <mergeCell ref="H77:I77"/>
    <mergeCell ref="J77:K77"/>
    <mergeCell ref="N77:O77"/>
    <mergeCell ref="P77:Q77"/>
    <mergeCell ref="F80:G80"/>
    <mergeCell ref="H80:I80"/>
    <mergeCell ref="J80:K80"/>
    <mergeCell ref="N80:O80"/>
    <mergeCell ref="P80:Q80"/>
    <mergeCell ref="F91:G91"/>
    <mergeCell ref="H91:I91"/>
    <mergeCell ref="J91:K91"/>
    <mergeCell ref="N91:O91"/>
    <mergeCell ref="P91:Q91"/>
    <mergeCell ref="F89:G89"/>
    <mergeCell ref="H89:I89"/>
    <mergeCell ref="J89:K89"/>
    <mergeCell ref="N89:O89"/>
    <mergeCell ref="P89:Q89"/>
    <mergeCell ref="F90:G90"/>
    <mergeCell ref="H90:I90"/>
    <mergeCell ref="J90:K90"/>
    <mergeCell ref="N90:O90"/>
    <mergeCell ref="P90:Q90"/>
    <mergeCell ref="N232:O232"/>
    <mergeCell ref="P232:Q232"/>
    <mergeCell ref="B229:C229"/>
    <mergeCell ref="D229:E229"/>
    <mergeCell ref="F229:G229"/>
    <mergeCell ref="H229:I229"/>
    <mergeCell ref="J229:K229"/>
    <mergeCell ref="N229:O229"/>
    <mergeCell ref="P229:Q229"/>
    <mergeCell ref="B230:C230"/>
    <mergeCell ref="D230:E230"/>
    <mergeCell ref="F230:G230"/>
    <mergeCell ref="H230:I230"/>
    <mergeCell ref="J230:K230"/>
    <mergeCell ref="N230:O230"/>
    <mergeCell ref="P230:Q230"/>
    <mergeCell ref="B227:C227"/>
    <mergeCell ref="D227:E227"/>
    <mergeCell ref="F227:G227"/>
    <mergeCell ref="H227:I227"/>
    <mergeCell ref="J227:K227"/>
    <mergeCell ref="N227:O227"/>
    <mergeCell ref="P227:Q227"/>
    <mergeCell ref="B228:C228"/>
    <mergeCell ref="D228:E228"/>
    <mergeCell ref="F228:G228"/>
    <mergeCell ref="H228:I228"/>
    <mergeCell ref="J228:K228"/>
    <mergeCell ref="N228:O228"/>
    <mergeCell ref="P228:Q228"/>
    <mergeCell ref="D99:E99"/>
    <mergeCell ref="F99:G99"/>
    <mergeCell ref="H99:I99"/>
    <mergeCell ref="N234:O234"/>
    <mergeCell ref="P234:Q234"/>
    <mergeCell ref="B235:C235"/>
    <mergeCell ref="D235:E235"/>
    <mergeCell ref="F235:G235"/>
    <mergeCell ref="H235:I235"/>
    <mergeCell ref="J235:K235"/>
    <mergeCell ref="N235:O235"/>
    <mergeCell ref="P235:Q235"/>
    <mergeCell ref="B236:C236"/>
    <mergeCell ref="B239:C239"/>
    <mergeCell ref="D239:E239"/>
    <mergeCell ref="F239:G239"/>
    <mergeCell ref="H239:I239"/>
    <mergeCell ref="J239:K239"/>
    <mergeCell ref="N239:O239"/>
    <mergeCell ref="P239:Q239"/>
    <mergeCell ref="B231:C231"/>
    <mergeCell ref="D231:E231"/>
    <mergeCell ref="F231:G231"/>
    <mergeCell ref="H231:I231"/>
    <mergeCell ref="J231:K231"/>
    <mergeCell ref="N231:O231"/>
    <mergeCell ref="P231:Q231"/>
    <mergeCell ref="B232:C232"/>
    <mergeCell ref="D232:E232"/>
    <mergeCell ref="F232:G232"/>
    <mergeCell ref="H232:I232"/>
    <mergeCell ref="J232:K232"/>
    <mergeCell ref="B240:C240"/>
    <mergeCell ref="D240:E240"/>
    <mergeCell ref="F240:G240"/>
    <mergeCell ref="H240:I240"/>
    <mergeCell ref="J240:K240"/>
    <mergeCell ref="N240:O240"/>
    <mergeCell ref="P240:Q240"/>
    <mergeCell ref="B237:C237"/>
    <mergeCell ref="D237:E237"/>
    <mergeCell ref="F237:G237"/>
    <mergeCell ref="H237:I237"/>
    <mergeCell ref="J237:K237"/>
    <mergeCell ref="N237:O237"/>
    <mergeCell ref="P237:Q237"/>
    <mergeCell ref="B238:C238"/>
    <mergeCell ref="D238:E238"/>
    <mergeCell ref="F238:G238"/>
    <mergeCell ref="H238:I238"/>
    <mergeCell ref="J238:K238"/>
    <mergeCell ref="N238:O238"/>
    <mergeCell ref="P238:Q238"/>
    <mergeCell ref="B243:C243"/>
    <mergeCell ref="D243:E243"/>
    <mergeCell ref="F243:G243"/>
    <mergeCell ref="H243:I243"/>
    <mergeCell ref="J243:K243"/>
    <mergeCell ref="N243:O243"/>
    <mergeCell ref="P243:Q243"/>
    <mergeCell ref="B244:C244"/>
    <mergeCell ref="D244:E244"/>
    <mergeCell ref="F244:G244"/>
    <mergeCell ref="H244:I244"/>
    <mergeCell ref="J244:K244"/>
    <mergeCell ref="N244:O244"/>
    <mergeCell ref="P244:Q244"/>
    <mergeCell ref="B241:C241"/>
    <mergeCell ref="D241:E241"/>
    <mergeCell ref="F241:G241"/>
    <mergeCell ref="H241:I241"/>
    <mergeCell ref="J241:K241"/>
    <mergeCell ref="N241:O241"/>
    <mergeCell ref="P241:Q241"/>
    <mergeCell ref="B242:C242"/>
    <mergeCell ref="D242:E242"/>
    <mergeCell ref="F242:G242"/>
    <mergeCell ref="H242:I242"/>
    <mergeCell ref="J242:K242"/>
    <mergeCell ref="N242:O242"/>
    <mergeCell ref="P242:Q242"/>
    <mergeCell ref="B247:C247"/>
    <mergeCell ref="D247:E247"/>
    <mergeCell ref="F247:G247"/>
    <mergeCell ref="H247:I247"/>
    <mergeCell ref="J247:K247"/>
    <mergeCell ref="N247:O247"/>
    <mergeCell ref="P247:Q247"/>
    <mergeCell ref="B248:C248"/>
    <mergeCell ref="D248:E248"/>
    <mergeCell ref="F248:G248"/>
    <mergeCell ref="H248:I248"/>
    <mergeCell ref="J248:K248"/>
    <mergeCell ref="N248:O248"/>
    <mergeCell ref="P248:Q248"/>
    <mergeCell ref="B245:C245"/>
    <mergeCell ref="D245:E245"/>
    <mergeCell ref="F245:G245"/>
    <mergeCell ref="H245:I245"/>
    <mergeCell ref="J245:K245"/>
    <mergeCell ref="N245:O245"/>
    <mergeCell ref="P245:Q245"/>
    <mergeCell ref="B246:C246"/>
    <mergeCell ref="D246:E246"/>
    <mergeCell ref="F246:G246"/>
    <mergeCell ref="H246:I246"/>
    <mergeCell ref="J246:K246"/>
    <mergeCell ref="N246:O246"/>
    <mergeCell ref="P246:Q246"/>
    <mergeCell ref="B252:C252"/>
    <mergeCell ref="D252:E252"/>
    <mergeCell ref="F252:G252"/>
    <mergeCell ref="H252:I252"/>
    <mergeCell ref="J252:K252"/>
    <mergeCell ref="N252:O252"/>
    <mergeCell ref="P252:Q252"/>
    <mergeCell ref="B253:C253"/>
    <mergeCell ref="D253:E253"/>
    <mergeCell ref="F253:G253"/>
    <mergeCell ref="H253:I253"/>
    <mergeCell ref="J253:K253"/>
    <mergeCell ref="N253:O253"/>
    <mergeCell ref="P253:Q253"/>
    <mergeCell ref="B249:C249"/>
    <mergeCell ref="D249:E249"/>
    <mergeCell ref="F249:G249"/>
    <mergeCell ref="H249:I249"/>
    <mergeCell ref="J249:K249"/>
    <mergeCell ref="N249:O249"/>
    <mergeCell ref="P249:Q249"/>
    <mergeCell ref="B251:C251"/>
    <mergeCell ref="D251:E251"/>
    <mergeCell ref="F251:G251"/>
    <mergeCell ref="H251:I251"/>
    <mergeCell ref="J251:K251"/>
    <mergeCell ref="N251:O251"/>
    <mergeCell ref="P251:Q251"/>
    <mergeCell ref="P250:Q250"/>
    <mergeCell ref="B255:C255"/>
    <mergeCell ref="D255:E255"/>
    <mergeCell ref="F255:G255"/>
    <mergeCell ref="H255:I255"/>
    <mergeCell ref="J255:K255"/>
    <mergeCell ref="N255:O255"/>
    <mergeCell ref="P255:Q255"/>
    <mergeCell ref="B256:C256"/>
    <mergeCell ref="D256:E256"/>
    <mergeCell ref="F256:G256"/>
    <mergeCell ref="H256:I256"/>
    <mergeCell ref="J256:K256"/>
    <mergeCell ref="N256:O256"/>
    <mergeCell ref="P256:Q256"/>
    <mergeCell ref="B254:C254"/>
    <mergeCell ref="D254:E254"/>
    <mergeCell ref="F254:G254"/>
    <mergeCell ref="H254:I254"/>
    <mergeCell ref="J254:K254"/>
    <mergeCell ref="N254:O254"/>
    <mergeCell ref="P254:Q254"/>
    <mergeCell ref="B259:C259"/>
    <mergeCell ref="D259:E259"/>
    <mergeCell ref="F259:G259"/>
    <mergeCell ref="H259:I259"/>
    <mergeCell ref="J259:K259"/>
    <mergeCell ref="N259:O259"/>
    <mergeCell ref="P259:Q259"/>
    <mergeCell ref="B260:C260"/>
    <mergeCell ref="D260:E260"/>
    <mergeCell ref="F260:G260"/>
    <mergeCell ref="H260:I260"/>
    <mergeCell ref="J260:K260"/>
    <mergeCell ref="N260:O260"/>
    <mergeCell ref="P260:Q260"/>
    <mergeCell ref="B257:C257"/>
    <mergeCell ref="D257:E257"/>
    <mergeCell ref="F257:G257"/>
    <mergeCell ref="H257:I257"/>
    <mergeCell ref="J257:K257"/>
    <mergeCell ref="N257:O257"/>
    <mergeCell ref="P257:Q257"/>
    <mergeCell ref="B258:C258"/>
    <mergeCell ref="D258:E258"/>
    <mergeCell ref="F258:G258"/>
    <mergeCell ref="H258:I258"/>
    <mergeCell ref="J258:K258"/>
    <mergeCell ref="N258:O258"/>
    <mergeCell ref="P258:Q258"/>
    <mergeCell ref="F271:G271"/>
    <mergeCell ref="H271:I271"/>
    <mergeCell ref="J271:K271"/>
    <mergeCell ref="N271:O271"/>
    <mergeCell ref="P271:Q271"/>
    <mergeCell ref="B272:C272"/>
    <mergeCell ref="D272:E272"/>
    <mergeCell ref="F272:G272"/>
    <mergeCell ref="H272:I272"/>
    <mergeCell ref="J272:K272"/>
    <mergeCell ref="N272:O272"/>
    <mergeCell ref="P272:Q272"/>
    <mergeCell ref="B279:C279"/>
    <mergeCell ref="D279:E279"/>
    <mergeCell ref="F279:G279"/>
    <mergeCell ref="H279:I279"/>
    <mergeCell ref="J279:K279"/>
    <mergeCell ref="N279:O279"/>
    <mergeCell ref="P279:Q279"/>
    <mergeCell ref="B275:C275"/>
    <mergeCell ref="D275:E275"/>
    <mergeCell ref="F275:G275"/>
    <mergeCell ref="H275:I275"/>
    <mergeCell ref="J275:K275"/>
    <mergeCell ref="N275:O275"/>
    <mergeCell ref="P275:Q275"/>
    <mergeCell ref="B271:C271"/>
    <mergeCell ref="D271:E271"/>
    <mergeCell ref="B276:C276"/>
    <mergeCell ref="D276:E276"/>
    <mergeCell ref="F276:G276"/>
    <mergeCell ref="H276:I276"/>
    <mergeCell ref="J276:K276"/>
    <mergeCell ref="N276:O276"/>
    <mergeCell ref="P276:Q276"/>
    <mergeCell ref="B278:C278"/>
    <mergeCell ref="D278:E278"/>
    <mergeCell ref="F278:G278"/>
    <mergeCell ref="H278:I278"/>
    <mergeCell ref="J278:K278"/>
    <mergeCell ref="N278:O278"/>
    <mergeCell ref="P278:Q278"/>
    <mergeCell ref="B277:C277"/>
    <mergeCell ref="D277:E277"/>
    <mergeCell ref="F277:G277"/>
    <mergeCell ref="H277:I277"/>
    <mergeCell ref="J277:K277"/>
    <mergeCell ref="N277:O277"/>
    <mergeCell ref="P277:Q277"/>
    <mergeCell ref="B283:C283"/>
    <mergeCell ref="D283:E283"/>
    <mergeCell ref="F283:G283"/>
    <mergeCell ref="H283:I283"/>
    <mergeCell ref="J283:K283"/>
    <mergeCell ref="N283:O283"/>
    <mergeCell ref="P283:Q283"/>
    <mergeCell ref="B284:C284"/>
    <mergeCell ref="D284:E284"/>
    <mergeCell ref="F284:G284"/>
    <mergeCell ref="H284:I284"/>
    <mergeCell ref="J284:K284"/>
    <mergeCell ref="N284:O284"/>
    <mergeCell ref="P284:Q284"/>
    <mergeCell ref="B281:C281"/>
    <mergeCell ref="D281:E281"/>
    <mergeCell ref="F281:G281"/>
    <mergeCell ref="H281:I281"/>
    <mergeCell ref="J281:K281"/>
    <mergeCell ref="N281:O281"/>
    <mergeCell ref="P281:Q281"/>
    <mergeCell ref="B282:C282"/>
    <mergeCell ref="D282:E282"/>
    <mergeCell ref="F282:G282"/>
    <mergeCell ref="H282:I282"/>
    <mergeCell ref="J282:K282"/>
    <mergeCell ref="N282:O282"/>
    <mergeCell ref="P282:Q282"/>
    <mergeCell ref="B287:C287"/>
    <mergeCell ref="D287:E287"/>
    <mergeCell ref="F287:G287"/>
    <mergeCell ref="H287:I287"/>
    <mergeCell ref="J287:K287"/>
    <mergeCell ref="N287:O287"/>
    <mergeCell ref="P287:Q287"/>
    <mergeCell ref="B288:C288"/>
    <mergeCell ref="D288:E288"/>
    <mergeCell ref="F288:G288"/>
    <mergeCell ref="H288:I288"/>
    <mergeCell ref="J288:K288"/>
    <mergeCell ref="N288:O288"/>
    <mergeCell ref="P288:Q288"/>
    <mergeCell ref="B285:C285"/>
    <mergeCell ref="D285:E285"/>
    <mergeCell ref="F285:G285"/>
    <mergeCell ref="H285:I285"/>
    <mergeCell ref="J285:K285"/>
    <mergeCell ref="N285:O285"/>
    <mergeCell ref="P285:Q285"/>
    <mergeCell ref="B286:C286"/>
    <mergeCell ref="D286:E286"/>
    <mergeCell ref="F286:G286"/>
    <mergeCell ref="H286:I286"/>
    <mergeCell ref="J286:K286"/>
    <mergeCell ref="N286:O286"/>
    <mergeCell ref="P286:Q286"/>
    <mergeCell ref="B291:C291"/>
    <mergeCell ref="D291:E291"/>
    <mergeCell ref="F291:G291"/>
    <mergeCell ref="H291:I291"/>
    <mergeCell ref="J291:K291"/>
    <mergeCell ref="N291:O291"/>
    <mergeCell ref="P291:Q291"/>
    <mergeCell ref="B292:C292"/>
    <mergeCell ref="D292:E292"/>
    <mergeCell ref="F292:G292"/>
    <mergeCell ref="H292:I292"/>
    <mergeCell ref="J292:K292"/>
    <mergeCell ref="N292:O292"/>
    <mergeCell ref="P292:Q292"/>
    <mergeCell ref="B289:C289"/>
    <mergeCell ref="D289:E289"/>
    <mergeCell ref="F289:G289"/>
    <mergeCell ref="H289:I289"/>
    <mergeCell ref="J289:K289"/>
    <mergeCell ref="N289:O289"/>
    <mergeCell ref="P289:Q289"/>
    <mergeCell ref="B290:C290"/>
    <mergeCell ref="D290:E290"/>
    <mergeCell ref="F290:G290"/>
    <mergeCell ref="H290:I290"/>
    <mergeCell ref="J290:K290"/>
    <mergeCell ref="N290:O290"/>
    <mergeCell ref="P290:Q290"/>
    <mergeCell ref="J296:K296"/>
    <mergeCell ref="N296:O296"/>
    <mergeCell ref="P296:Q296"/>
    <mergeCell ref="B293:C293"/>
    <mergeCell ref="D293:E293"/>
    <mergeCell ref="F293:G293"/>
    <mergeCell ref="H293:I293"/>
    <mergeCell ref="J293:K293"/>
    <mergeCell ref="N293:O293"/>
    <mergeCell ref="P293:Q293"/>
    <mergeCell ref="B294:C294"/>
    <mergeCell ref="D294:E294"/>
    <mergeCell ref="F294:G294"/>
    <mergeCell ref="H294:I294"/>
    <mergeCell ref="J294:K294"/>
    <mergeCell ref="N294:O294"/>
    <mergeCell ref="P294:Q294"/>
    <mergeCell ref="B297:C297"/>
    <mergeCell ref="D297:E297"/>
    <mergeCell ref="F297:G297"/>
    <mergeCell ref="H297:I297"/>
    <mergeCell ref="J297:K297"/>
    <mergeCell ref="N297:O297"/>
    <mergeCell ref="P297:Q297"/>
    <mergeCell ref="B261:C261"/>
    <mergeCell ref="D261:E261"/>
    <mergeCell ref="F261:G261"/>
    <mergeCell ref="H261:I261"/>
    <mergeCell ref="J261:K261"/>
    <mergeCell ref="N261:O261"/>
    <mergeCell ref="P261:Q261"/>
    <mergeCell ref="B262:C262"/>
    <mergeCell ref="D262:E262"/>
    <mergeCell ref="F262:G262"/>
    <mergeCell ref="H262:I262"/>
    <mergeCell ref="J262:K262"/>
    <mergeCell ref="N262:O262"/>
    <mergeCell ref="P262:Q262"/>
    <mergeCell ref="B295:C295"/>
    <mergeCell ref="D295:E295"/>
    <mergeCell ref="F295:G295"/>
    <mergeCell ref="H295:I295"/>
    <mergeCell ref="J295:K295"/>
    <mergeCell ref="N295:O295"/>
    <mergeCell ref="P295:Q295"/>
    <mergeCell ref="B296:C296"/>
    <mergeCell ref="D296:E296"/>
    <mergeCell ref="F296:G296"/>
    <mergeCell ref="H296:I296"/>
    <mergeCell ref="B300:C300"/>
    <mergeCell ref="D300:E300"/>
    <mergeCell ref="F300:G300"/>
    <mergeCell ref="H300:I300"/>
    <mergeCell ref="J300:K300"/>
    <mergeCell ref="N300:O300"/>
    <mergeCell ref="P300:Q300"/>
    <mergeCell ref="B301:C301"/>
    <mergeCell ref="D301:E301"/>
    <mergeCell ref="F301:G301"/>
    <mergeCell ref="H301:I301"/>
    <mergeCell ref="J301:K301"/>
    <mergeCell ref="N301:O301"/>
    <mergeCell ref="P301:Q301"/>
    <mergeCell ref="B298:C298"/>
    <mergeCell ref="D298:E298"/>
    <mergeCell ref="F298:G298"/>
    <mergeCell ref="H298:I298"/>
    <mergeCell ref="J298:K298"/>
    <mergeCell ref="N298:O298"/>
    <mergeCell ref="P298:Q298"/>
    <mergeCell ref="B299:C299"/>
    <mergeCell ref="D299:E299"/>
    <mergeCell ref="F299:G299"/>
    <mergeCell ref="H299:I299"/>
    <mergeCell ref="J299:K299"/>
    <mergeCell ref="N299:O299"/>
    <mergeCell ref="P299:Q299"/>
    <mergeCell ref="B305:C305"/>
    <mergeCell ref="D305:E305"/>
    <mergeCell ref="F305:G305"/>
    <mergeCell ref="H305:I305"/>
    <mergeCell ref="J305:K305"/>
    <mergeCell ref="N305:O305"/>
    <mergeCell ref="P305:Q305"/>
    <mergeCell ref="B306:C306"/>
    <mergeCell ref="D306:E306"/>
    <mergeCell ref="F306:G306"/>
    <mergeCell ref="H306:I306"/>
    <mergeCell ref="J306:K306"/>
    <mergeCell ref="N306:O306"/>
    <mergeCell ref="P306:Q306"/>
    <mergeCell ref="B303:C303"/>
    <mergeCell ref="D303:E303"/>
    <mergeCell ref="F303:G303"/>
    <mergeCell ref="H303:I303"/>
    <mergeCell ref="J303:K303"/>
    <mergeCell ref="N303:O303"/>
    <mergeCell ref="P303:Q303"/>
    <mergeCell ref="B304:C304"/>
    <mergeCell ref="D304:E304"/>
    <mergeCell ref="F304:G304"/>
    <mergeCell ref="H304:I304"/>
    <mergeCell ref="J304:K304"/>
    <mergeCell ref="N304:O304"/>
    <mergeCell ref="P304:Q304"/>
    <mergeCell ref="B309:C309"/>
    <mergeCell ref="D309:E309"/>
    <mergeCell ref="F309:G309"/>
    <mergeCell ref="H309:I309"/>
    <mergeCell ref="J309:K309"/>
    <mergeCell ref="N309:O309"/>
    <mergeCell ref="P309:Q309"/>
    <mergeCell ref="B311:C311"/>
    <mergeCell ref="D311:E311"/>
    <mergeCell ref="F311:G311"/>
    <mergeCell ref="H311:I311"/>
    <mergeCell ref="J311:K311"/>
    <mergeCell ref="N311:O311"/>
    <mergeCell ref="P311:Q311"/>
    <mergeCell ref="B307:C307"/>
    <mergeCell ref="D307:E307"/>
    <mergeCell ref="F307:G307"/>
    <mergeCell ref="H307:I307"/>
    <mergeCell ref="J307:K307"/>
    <mergeCell ref="N307:O307"/>
    <mergeCell ref="P307:Q307"/>
    <mergeCell ref="B308:C308"/>
    <mergeCell ref="D308:E308"/>
    <mergeCell ref="F308:G308"/>
    <mergeCell ref="H308:I308"/>
    <mergeCell ref="J308:K308"/>
    <mergeCell ref="N308:O308"/>
    <mergeCell ref="P308:Q308"/>
    <mergeCell ref="B314:C314"/>
    <mergeCell ref="D314:E314"/>
    <mergeCell ref="F314:G314"/>
    <mergeCell ref="H314:I314"/>
    <mergeCell ref="J314:K314"/>
    <mergeCell ref="N314:O314"/>
    <mergeCell ref="P314:Q314"/>
    <mergeCell ref="B315:C315"/>
    <mergeCell ref="D315:E315"/>
    <mergeCell ref="F315:G315"/>
    <mergeCell ref="H315:I315"/>
    <mergeCell ref="J315:K315"/>
    <mergeCell ref="N315:O315"/>
    <mergeCell ref="P315:Q315"/>
    <mergeCell ref="B312:C312"/>
    <mergeCell ref="D312:E312"/>
    <mergeCell ref="F312:G312"/>
    <mergeCell ref="H312:I312"/>
    <mergeCell ref="J312:K312"/>
    <mergeCell ref="N312:O312"/>
    <mergeCell ref="P312:Q312"/>
    <mergeCell ref="B313:C313"/>
    <mergeCell ref="D313:E313"/>
    <mergeCell ref="F313:G313"/>
    <mergeCell ref="H313:I313"/>
    <mergeCell ref="J313:K313"/>
    <mergeCell ref="N313:O313"/>
    <mergeCell ref="P313:Q313"/>
    <mergeCell ref="B318:C318"/>
    <mergeCell ref="D318:E318"/>
    <mergeCell ref="F318:G318"/>
    <mergeCell ref="H318:I318"/>
    <mergeCell ref="J318:K318"/>
    <mergeCell ref="N318:O318"/>
    <mergeCell ref="P318:Q318"/>
    <mergeCell ref="B319:C319"/>
    <mergeCell ref="D319:E319"/>
    <mergeCell ref="F319:G319"/>
    <mergeCell ref="H319:I319"/>
    <mergeCell ref="J319:K319"/>
    <mergeCell ref="N319:O319"/>
    <mergeCell ref="P319:Q319"/>
    <mergeCell ref="B316:C316"/>
    <mergeCell ref="D316:E316"/>
    <mergeCell ref="F316:G316"/>
    <mergeCell ref="H316:I316"/>
    <mergeCell ref="J316:K316"/>
    <mergeCell ref="N316:O316"/>
    <mergeCell ref="P316:Q316"/>
    <mergeCell ref="B317:C317"/>
    <mergeCell ref="D317:E317"/>
    <mergeCell ref="F317:G317"/>
    <mergeCell ref="H317:I317"/>
    <mergeCell ref="J317:K317"/>
    <mergeCell ref="N317:O317"/>
    <mergeCell ref="P317:Q317"/>
    <mergeCell ref="J323:K323"/>
    <mergeCell ref="N323:O323"/>
    <mergeCell ref="P323:Q323"/>
    <mergeCell ref="B320:C320"/>
    <mergeCell ref="D320:E320"/>
    <mergeCell ref="F320:G320"/>
    <mergeCell ref="H320:I320"/>
    <mergeCell ref="J320:K320"/>
    <mergeCell ref="N320:O320"/>
    <mergeCell ref="P320:Q320"/>
    <mergeCell ref="B321:C321"/>
    <mergeCell ref="D321:E321"/>
    <mergeCell ref="F321:G321"/>
    <mergeCell ref="H321:I321"/>
    <mergeCell ref="J321:K321"/>
    <mergeCell ref="N321:O321"/>
    <mergeCell ref="P321:Q321"/>
    <mergeCell ref="B325:C325"/>
    <mergeCell ref="D325:E325"/>
    <mergeCell ref="F325:G325"/>
    <mergeCell ref="H325:I325"/>
    <mergeCell ref="J325:K325"/>
    <mergeCell ref="N325:O325"/>
    <mergeCell ref="P325:Q325"/>
    <mergeCell ref="B326:C326"/>
    <mergeCell ref="D326:E326"/>
    <mergeCell ref="F326:G326"/>
    <mergeCell ref="H326:I326"/>
    <mergeCell ref="J326:K326"/>
    <mergeCell ref="N326:O326"/>
    <mergeCell ref="P326:Q326"/>
    <mergeCell ref="B322:C322"/>
    <mergeCell ref="D322:E322"/>
    <mergeCell ref="F322:G322"/>
    <mergeCell ref="H322:I322"/>
    <mergeCell ref="J322:K322"/>
    <mergeCell ref="N322:O322"/>
    <mergeCell ref="P322:Q322"/>
    <mergeCell ref="B324:C324"/>
    <mergeCell ref="D324:E324"/>
    <mergeCell ref="F324:G324"/>
    <mergeCell ref="H324:I324"/>
    <mergeCell ref="J324:K324"/>
    <mergeCell ref="N324:O324"/>
    <mergeCell ref="P324:Q324"/>
    <mergeCell ref="B323:C323"/>
    <mergeCell ref="D323:E323"/>
    <mergeCell ref="F323:G323"/>
    <mergeCell ref="H323:I323"/>
    <mergeCell ref="B329:C329"/>
    <mergeCell ref="D329:E329"/>
    <mergeCell ref="F329:G329"/>
    <mergeCell ref="H329:I329"/>
    <mergeCell ref="J329:K329"/>
    <mergeCell ref="N329:O329"/>
    <mergeCell ref="P329:Q329"/>
    <mergeCell ref="B330:C330"/>
    <mergeCell ref="D330:E330"/>
    <mergeCell ref="F330:G330"/>
    <mergeCell ref="H330:I330"/>
    <mergeCell ref="J330:K330"/>
    <mergeCell ref="N330:O330"/>
    <mergeCell ref="P330:Q330"/>
    <mergeCell ref="B327:C327"/>
    <mergeCell ref="D327:E327"/>
    <mergeCell ref="F327:G327"/>
    <mergeCell ref="H327:I327"/>
    <mergeCell ref="J327:K327"/>
    <mergeCell ref="N327:O327"/>
    <mergeCell ref="P327:Q327"/>
    <mergeCell ref="B328:C328"/>
    <mergeCell ref="D328:E328"/>
    <mergeCell ref="F328:G328"/>
    <mergeCell ref="H328:I328"/>
    <mergeCell ref="J328:K328"/>
    <mergeCell ref="N328:O328"/>
    <mergeCell ref="P328:Q328"/>
    <mergeCell ref="B335:C335"/>
    <mergeCell ref="D335:E335"/>
    <mergeCell ref="F335:G335"/>
    <mergeCell ref="H335:I335"/>
    <mergeCell ref="J335:K335"/>
    <mergeCell ref="N335:O335"/>
    <mergeCell ref="P335:Q335"/>
    <mergeCell ref="B336:C336"/>
    <mergeCell ref="D336:E336"/>
    <mergeCell ref="F336:G336"/>
    <mergeCell ref="H336:I336"/>
    <mergeCell ref="J336:K336"/>
    <mergeCell ref="N336:O336"/>
    <mergeCell ref="P336:Q336"/>
    <mergeCell ref="B333:C333"/>
    <mergeCell ref="D333:E333"/>
    <mergeCell ref="F333:G333"/>
    <mergeCell ref="H333:I333"/>
    <mergeCell ref="J333:K333"/>
    <mergeCell ref="N333:O333"/>
    <mergeCell ref="P333:Q333"/>
    <mergeCell ref="B334:C334"/>
    <mergeCell ref="D334:E334"/>
    <mergeCell ref="F334:G334"/>
    <mergeCell ref="H334:I334"/>
    <mergeCell ref="J334:K334"/>
    <mergeCell ref="N334:O334"/>
    <mergeCell ref="P334:Q334"/>
    <mergeCell ref="B339:C339"/>
    <mergeCell ref="D339:E339"/>
    <mergeCell ref="F339:G339"/>
    <mergeCell ref="H339:I339"/>
    <mergeCell ref="J339:K339"/>
    <mergeCell ref="N339:O339"/>
    <mergeCell ref="P339:Q339"/>
    <mergeCell ref="B340:C340"/>
    <mergeCell ref="D340:E340"/>
    <mergeCell ref="F340:G340"/>
    <mergeCell ref="H340:I340"/>
    <mergeCell ref="J340:K340"/>
    <mergeCell ref="N340:O340"/>
    <mergeCell ref="P340:Q340"/>
    <mergeCell ref="B337:C337"/>
    <mergeCell ref="D337:E337"/>
    <mergeCell ref="F337:G337"/>
    <mergeCell ref="H337:I337"/>
    <mergeCell ref="J337:K337"/>
    <mergeCell ref="N337:O337"/>
    <mergeCell ref="P337:Q337"/>
    <mergeCell ref="B338:C338"/>
    <mergeCell ref="D338:E338"/>
    <mergeCell ref="F338:G338"/>
    <mergeCell ref="H338:I338"/>
    <mergeCell ref="J338:K338"/>
    <mergeCell ref="N338:O338"/>
    <mergeCell ref="P338:Q338"/>
    <mergeCell ref="B344:C344"/>
    <mergeCell ref="D344:E344"/>
    <mergeCell ref="F344:G344"/>
    <mergeCell ref="H344:I344"/>
    <mergeCell ref="J344:K344"/>
    <mergeCell ref="N344:O344"/>
    <mergeCell ref="P344:Q344"/>
    <mergeCell ref="B345:C345"/>
    <mergeCell ref="D345:E345"/>
    <mergeCell ref="F345:G345"/>
    <mergeCell ref="H345:I345"/>
    <mergeCell ref="J345:K345"/>
    <mergeCell ref="N345:O345"/>
    <mergeCell ref="P345:Q345"/>
    <mergeCell ref="B341:C341"/>
    <mergeCell ref="D341:E341"/>
    <mergeCell ref="F341:G341"/>
    <mergeCell ref="H341:I341"/>
    <mergeCell ref="J341:K341"/>
    <mergeCell ref="N341:O341"/>
    <mergeCell ref="P341:Q341"/>
    <mergeCell ref="B343:C343"/>
    <mergeCell ref="D343:E343"/>
    <mergeCell ref="F343:G343"/>
    <mergeCell ref="H343:I343"/>
    <mergeCell ref="J343:K343"/>
    <mergeCell ref="N343:O343"/>
    <mergeCell ref="P343:Q343"/>
    <mergeCell ref="D342:E342"/>
    <mergeCell ref="F342:G342"/>
    <mergeCell ref="H342:I342"/>
    <mergeCell ref="J342:K342"/>
    <mergeCell ref="B349:C349"/>
    <mergeCell ref="D349:E349"/>
    <mergeCell ref="F349:G349"/>
    <mergeCell ref="H349:I349"/>
    <mergeCell ref="J349:K349"/>
    <mergeCell ref="N349:O349"/>
    <mergeCell ref="P349:Q349"/>
    <mergeCell ref="B350:C350"/>
    <mergeCell ref="D350:E350"/>
    <mergeCell ref="F350:G350"/>
    <mergeCell ref="H350:I350"/>
    <mergeCell ref="J350:K350"/>
    <mergeCell ref="N350:O350"/>
    <mergeCell ref="P350:Q350"/>
    <mergeCell ref="B346:C346"/>
    <mergeCell ref="D346:E346"/>
    <mergeCell ref="F346:G346"/>
    <mergeCell ref="H346:I346"/>
    <mergeCell ref="J346:K346"/>
    <mergeCell ref="N346:O346"/>
    <mergeCell ref="P346:Q346"/>
    <mergeCell ref="B347:C347"/>
    <mergeCell ref="D347:E347"/>
    <mergeCell ref="F347:G347"/>
    <mergeCell ref="H347:I347"/>
    <mergeCell ref="J347:K347"/>
    <mergeCell ref="N347:O347"/>
    <mergeCell ref="P347:Q347"/>
    <mergeCell ref="B348:C348"/>
    <mergeCell ref="D348:E348"/>
    <mergeCell ref="F348:G348"/>
    <mergeCell ref="H348:I348"/>
    <mergeCell ref="B353:C353"/>
    <mergeCell ref="D353:E353"/>
    <mergeCell ref="F353:G353"/>
    <mergeCell ref="H353:I353"/>
    <mergeCell ref="J353:K353"/>
    <mergeCell ref="N353:O353"/>
    <mergeCell ref="P353:Q353"/>
    <mergeCell ref="B354:C354"/>
    <mergeCell ref="D354:E354"/>
    <mergeCell ref="F354:G354"/>
    <mergeCell ref="H354:I354"/>
    <mergeCell ref="J354:K354"/>
    <mergeCell ref="N354:O354"/>
    <mergeCell ref="P354:Q354"/>
    <mergeCell ref="B351:C351"/>
    <mergeCell ref="D351:E351"/>
    <mergeCell ref="F351:G351"/>
    <mergeCell ref="H351:I351"/>
    <mergeCell ref="J351:K351"/>
    <mergeCell ref="N351:O351"/>
    <mergeCell ref="P351:Q351"/>
    <mergeCell ref="B352:C352"/>
    <mergeCell ref="D352:E352"/>
    <mergeCell ref="F352:G352"/>
    <mergeCell ref="H352:I352"/>
    <mergeCell ref="J352:K352"/>
    <mergeCell ref="N352:O352"/>
    <mergeCell ref="P352:Q352"/>
    <mergeCell ref="B359:C359"/>
    <mergeCell ref="D359:E359"/>
    <mergeCell ref="F359:G359"/>
    <mergeCell ref="H359:I359"/>
    <mergeCell ref="J359:K359"/>
    <mergeCell ref="N359:O359"/>
    <mergeCell ref="P359:Q359"/>
    <mergeCell ref="B356:C356"/>
    <mergeCell ref="D356:E356"/>
    <mergeCell ref="F356:G356"/>
    <mergeCell ref="H356:I356"/>
    <mergeCell ref="J356:K356"/>
    <mergeCell ref="N356:O356"/>
    <mergeCell ref="P356:Q356"/>
    <mergeCell ref="B358:C358"/>
    <mergeCell ref="D358:E358"/>
    <mergeCell ref="F358:G358"/>
    <mergeCell ref="H358:I358"/>
    <mergeCell ref="J358:K358"/>
    <mergeCell ref="N358:O358"/>
    <mergeCell ref="P358:Q358"/>
    <mergeCell ref="B357:C357"/>
    <mergeCell ref="D357:E357"/>
    <mergeCell ref="F357:G357"/>
    <mergeCell ref="H357:I357"/>
    <mergeCell ref="J357:K357"/>
    <mergeCell ref="N357:O357"/>
    <mergeCell ref="P357:Q357"/>
    <mergeCell ref="N370:O370"/>
    <mergeCell ref="P370:Q370"/>
    <mergeCell ref="B365:C365"/>
    <mergeCell ref="D365:E365"/>
    <mergeCell ref="F365:G365"/>
    <mergeCell ref="H365:I365"/>
    <mergeCell ref="J365:K365"/>
    <mergeCell ref="N365:O365"/>
    <mergeCell ref="P365:Q365"/>
    <mergeCell ref="B367:C367"/>
    <mergeCell ref="D367:E367"/>
    <mergeCell ref="N367:O367"/>
    <mergeCell ref="P367:Q367"/>
    <mergeCell ref="B372:C372"/>
    <mergeCell ref="D372:E372"/>
    <mergeCell ref="F372:G372"/>
    <mergeCell ref="H372:I372"/>
    <mergeCell ref="J372:K372"/>
    <mergeCell ref="N372:O372"/>
    <mergeCell ref="P372:Q372"/>
    <mergeCell ref="B368:C368"/>
    <mergeCell ref="D368:E368"/>
    <mergeCell ref="F368:G368"/>
    <mergeCell ref="H368:I368"/>
    <mergeCell ref="J368:K368"/>
    <mergeCell ref="N368:O368"/>
    <mergeCell ref="P368:Q368"/>
    <mergeCell ref="B369:C369"/>
    <mergeCell ref="D369:E369"/>
    <mergeCell ref="F369:G369"/>
    <mergeCell ref="H369:I369"/>
    <mergeCell ref="J369:K369"/>
    <mergeCell ref="N369:O369"/>
    <mergeCell ref="P369:Q369"/>
    <mergeCell ref="B371:C371"/>
    <mergeCell ref="D371:E371"/>
    <mergeCell ref="F371:G371"/>
    <mergeCell ref="H371:I371"/>
    <mergeCell ref="J371:K371"/>
    <mergeCell ref="N371:O371"/>
    <mergeCell ref="P371:Q371"/>
    <mergeCell ref="B377:C377"/>
    <mergeCell ref="D377:E377"/>
    <mergeCell ref="F377:G377"/>
    <mergeCell ref="H377:I377"/>
    <mergeCell ref="J377:K377"/>
    <mergeCell ref="N377:O377"/>
    <mergeCell ref="P377:Q377"/>
    <mergeCell ref="B378:C378"/>
    <mergeCell ref="D378:E378"/>
    <mergeCell ref="F378:G378"/>
    <mergeCell ref="H378:I378"/>
    <mergeCell ref="J378:K378"/>
    <mergeCell ref="N378:O378"/>
    <mergeCell ref="P378:Q378"/>
    <mergeCell ref="B373:C373"/>
    <mergeCell ref="D373:E373"/>
    <mergeCell ref="F373:G373"/>
    <mergeCell ref="H373:I373"/>
    <mergeCell ref="J373:K373"/>
    <mergeCell ref="N373:O373"/>
    <mergeCell ref="P373:Q373"/>
    <mergeCell ref="B374:C374"/>
    <mergeCell ref="D374:E374"/>
    <mergeCell ref="F374:G374"/>
    <mergeCell ref="H374:I374"/>
    <mergeCell ref="J374:K374"/>
    <mergeCell ref="N374:O374"/>
    <mergeCell ref="P374:Q374"/>
    <mergeCell ref="B375:C375"/>
    <mergeCell ref="D375:E375"/>
    <mergeCell ref="F375:G375"/>
    <mergeCell ref="H375:I375"/>
    <mergeCell ref="D380:E380"/>
    <mergeCell ref="F380:G380"/>
    <mergeCell ref="H380:I380"/>
    <mergeCell ref="B387:C387"/>
    <mergeCell ref="D387:E387"/>
    <mergeCell ref="F387:G387"/>
    <mergeCell ref="H387:I387"/>
    <mergeCell ref="J387:K387"/>
    <mergeCell ref="N387:O387"/>
    <mergeCell ref="P387:Q387"/>
    <mergeCell ref="B384:C384"/>
    <mergeCell ref="D384:E384"/>
    <mergeCell ref="F384:G384"/>
    <mergeCell ref="H384:I384"/>
    <mergeCell ref="J384:K384"/>
    <mergeCell ref="N384:O384"/>
    <mergeCell ref="P384:Q384"/>
    <mergeCell ref="B386:C386"/>
    <mergeCell ref="D386:E386"/>
    <mergeCell ref="F386:G386"/>
    <mergeCell ref="H386:I386"/>
    <mergeCell ref="J386:K386"/>
    <mergeCell ref="N386:O386"/>
    <mergeCell ref="D391:E391"/>
    <mergeCell ref="F391:G391"/>
    <mergeCell ref="H391:I391"/>
    <mergeCell ref="J391:K391"/>
    <mergeCell ref="N391:O391"/>
    <mergeCell ref="P391:Q391"/>
    <mergeCell ref="B389:C389"/>
    <mergeCell ref="D389:E389"/>
    <mergeCell ref="F389:G389"/>
    <mergeCell ref="H389:I389"/>
    <mergeCell ref="J389:K389"/>
    <mergeCell ref="N389:O389"/>
    <mergeCell ref="P389:Q389"/>
    <mergeCell ref="B397:C397"/>
    <mergeCell ref="D397:E397"/>
    <mergeCell ref="D394:E394"/>
    <mergeCell ref="F394:G394"/>
    <mergeCell ref="H394:I394"/>
    <mergeCell ref="B392:C392"/>
    <mergeCell ref="D392:E392"/>
    <mergeCell ref="F392:G392"/>
    <mergeCell ref="H392:I392"/>
    <mergeCell ref="J392:K392"/>
    <mergeCell ref="N392:O392"/>
    <mergeCell ref="P392:Q392"/>
    <mergeCell ref="B395:C395"/>
    <mergeCell ref="D395:E395"/>
    <mergeCell ref="F395:G395"/>
    <mergeCell ref="H395:I395"/>
    <mergeCell ref="J395:K395"/>
    <mergeCell ref="N395:O395"/>
    <mergeCell ref="P395:Q395"/>
    <mergeCell ref="B393:C393"/>
    <mergeCell ref="D398:E398"/>
    <mergeCell ref="F398:G398"/>
    <mergeCell ref="H398:I398"/>
    <mergeCell ref="J398:K398"/>
    <mergeCell ref="N398:O398"/>
    <mergeCell ref="P398:Q398"/>
    <mergeCell ref="J394:K394"/>
    <mergeCell ref="N394:O394"/>
    <mergeCell ref="P394:Q394"/>
    <mergeCell ref="B396:C396"/>
    <mergeCell ref="D396:E396"/>
    <mergeCell ref="F396:G396"/>
    <mergeCell ref="H396:I396"/>
    <mergeCell ref="J396:K396"/>
    <mergeCell ref="N396:O396"/>
    <mergeCell ref="P396:Q396"/>
    <mergeCell ref="B402:C402"/>
    <mergeCell ref="D402:E402"/>
    <mergeCell ref="F402:G402"/>
    <mergeCell ref="H402:I402"/>
    <mergeCell ref="J402:K402"/>
    <mergeCell ref="N402:O402"/>
    <mergeCell ref="P402:Q402"/>
    <mergeCell ref="J400:K400"/>
    <mergeCell ref="N400:O400"/>
    <mergeCell ref="P400:Q400"/>
    <mergeCell ref="F397:G397"/>
    <mergeCell ref="H397:I397"/>
    <mergeCell ref="J397:K397"/>
    <mergeCell ref="N397:O397"/>
    <mergeCell ref="P397:Q397"/>
    <mergeCell ref="B394:C394"/>
    <mergeCell ref="B401:C401"/>
    <mergeCell ref="D401:E401"/>
    <mergeCell ref="F401:G401"/>
    <mergeCell ref="H401:I401"/>
    <mergeCell ref="J401:K401"/>
    <mergeCell ref="N401:O401"/>
    <mergeCell ref="P401:Q401"/>
    <mergeCell ref="N399:O399"/>
    <mergeCell ref="P399:Q399"/>
    <mergeCell ref="P411:Q411"/>
    <mergeCell ref="F409:G409"/>
    <mergeCell ref="H409:I409"/>
    <mergeCell ref="B408:C408"/>
    <mergeCell ref="D408:E408"/>
    <mergeCell ref="F408:G408"/>
    <mergeCell ref="H408:I408"/>
    <mergeCell ref="J408:K408"/>
    <mergeCell ref="N408:O408"/>
    <mergeCell ref="P408:Q408"/>
    <mergeCell ref="B404:C404"/>
    <mergeCell ref="D404:E404"/>
    <mergeCell ref="F404:G404"/>
    <mergeCell ref="H404:I404"/>
    <mergeCell ref="J404:K404"/>
    <mergeCell ref="N404:O404"/>
    <mergeCell ref="P404:Q404"/>
    <mergeCell ref="B405:C405"/>
    <mergeCell ref="D405:E405"/>
    <mergeCell ref="B406:C406"/>
    <mergeCell ref="D406:E406"/>
    <mergeCell ref="F406:G406"/>
    <mergeCell ref="H406:I406"/>
    <mergeCell ref="J406:K406"/>
    <mergeCell ref="N406:O406"/>
    <mergeCell ref="P406:Q406"/>
    <mergeCell ref="B407:C407"/>
    <mergeCell ref="D407:E407"/>
    <mergeCell ref="J407:K407"/>
    <mergeCell ref="F407:G407"/>
    <mergeCell ref="H407:I407"/>
    <mergeCell ref="B403:C403"/>
    <mergeCell ref="D403:E403"/>
    <mergeCell ref="F403:G403"/>
    <mergeCell ref="H403:I403"/>
    <mergeCell ref="J403:K403"/>
    <mergeCell ref="N403:O403"/>
    <mergeCell ref="P403:Q403"/>
    <mergeCell ref="B414:C414"/>
    <mergeCell ref="D414:E414"/>
    <mergeCell ref="F414:G414"/>
    <mergeCell ref="H414:I414"/>
    <mergeCell ref="J414:K414"/>
    <mergeCell ref="N414:O414"/>
    <mergeCell ref="P414:Q414"/>
    <mergeCell ref="B416:C416"/>
    <mergeCell ref="D416:E416"/>
    <mergeCell ref="F416:G416"/>
    <mergeCell ref="N415:O415"/>
    <mergeCell ref="F405:G405"/>
    <mergeCell ref="H405:I405"/>
    <mergeCell ref="J405:K405"/>
    <mergeCell ref="N405:O405"/>
    <mergeCell ref="P405:Q405"/>
    <mergeCell ref="N412:O412"/>
    <mergeCell ref="P412:Q412"/>
    <mergeCell ref="B413:C413"/>
    <mergeCell ref="D413:E413"/>
    <mergeCell ref="F413:G413"/>
    <mergeCell ref="H413:I413"/>
    <mergeCell ref="J413:K413"/>
    <mergeCell ref="N413:O413"/>
    <mergeCell ref="P413:Q413"/>
    <mergeCell ref="F415:G415"/>
    <mergeCell ref="H415:I415"/>
    <mergeCell ref="B411:C411"/>
    <mergeCell ref="D411:E411"/>
    <mergeCell ref="F411:G411"/>
    <mergeCell ref="H411:I411"/>
    <mergeCell ref="J411:K411"/>
    <mergeCell ref="N433:O433"/>
    <mergeCell ref="P433:Q433"/>
    <mergeCell ref="B428:C428"/>
    <mergeCell ref="D428:E428"/>
    <mergeCell ref="F428:G428"/>
    <mergeCell ref="H428:I428"/>
    <mergeCell ref="J428:K428"/>
    <mergeCell ref="N428:O428"/>
    <mergeCell ref="P428:Q428"/>
    <mergeCell ref="B431:C431"/>
    <mergeCell ref="D431:E431"/>
    <mergeCell ref="F431:G431"/>
    <mergeCell ref="H431:I431"/>
    <mergeCell ref="J431:K431"/>
    <mergeCell ref="N431:O431"/>
    <mergeCell ref="P431:Q431"/>
    <mergeCell ref="B429:C429"/>
    <mergeCell ref="D429:E429"/>
    <mergeCell ref="F429:G429"/>
    <mergeCell ref="H429:I429"/>
    <mergeCell ref="J430:K430"/>
    <mergeCell ref="N430:O430"/>
    <mergeCell ref="P430:Q430"/>
    <mergeCell ref="B432:C432"/>
    <mergeCell ref="D432:E432"/>
    <mergeCell ref="F432:G432"/>
    <mergeCell ref="H432:I432"/>
    <mergeCell ref="B436:C436"/>
    <mergeCell ref="D436:E436"/>
    <mergeCell ref="F436:G436"/>
    <mergeCell ref="H436:I436"/>
    <mergeCell ref="J436:K436"/>
    <mergeCell ref="N436:O436"/>
    <mergeCell ref="P436:Q436"/>
    <mergeCell ref="B437:C437"/>
    <mergeCell ref="D437:E437"/>
    <mergeCell ref="F437:G437"/>
    <mergeCell ref="H437:I437"/>
    <mergeCell ref="J437:K437"/>
    <mergeCell ref="N437:O437"/>
    <mergeCell ref="P437:Q437"/>
    <mergeCell ref="B434:C434"/>
    <mergeCell ref="D434:E434"/>
    <mergeCell ref="F434:G434"/>
    <mergeCell ref="H434:I434"/>
    <mergeCell ref="J434:K434"/>
    <mergeCell ref="N434:O434"/>
    <mergeCell ref="P434:Q434"/>
    <mergeCell ref="B435:C435"/>
    <mergeCell ref="D435:E435"/>
    <mergeCell ref="F435:G435"/>
    <mergeCell ref="H435:I435"/>
    <mergeCell ref="J435:K435"/>
    <mergeCell ref="N435:O435"/>
    <mergeCell ref="P435:Q435"/>
    <mergeCell ref="B440:C440"/>
    <mergeCell ref="D440:E440"/>
    <mergeCell ref="F440:G440"/>
    <mergeCell ref="H440:I440"/>
    <mergeCell ref="J440:K440"/>
    <mergeCell ref="N440:O440"/>
    <mergeCell ref="P440:Q440"/>
    <mergeCell ref="B441:C441"/>
    <mergeCell ref="D441:E441"/>
    <mergeCell ref="F441:G441"/>
    <mergeCell ref="H441:I441"/>
    <mergeCell ref="J441:K441"/>
    <mergeCell ref="N441:O441"/>
    <mergeCell ref="P441:Q441"/>
    <mergeCell ref="B438:C438"/>
    <mergeCell ref="D438:E438"/>
    <mergeCell ref="F438:G438"/>
    <mergeCell ref="H438:I438"/>
    <mergeCell ref="J438:K438"/>
    <mergeCell ref="N438:O438"/>
    <mergeCell ref="P438:Q438"/>
    <mergeCell ref="B439:C439"/>
    <mergeCell ref="D439:E439"/>
    <mergeCell ref="F439:G439"/>
    <mergeCell ref="H439:I439"/>
    <mergeCell ref="J439:K439"/>
    <mergeCell ref="N439:O439"/>
    <mergeCell ref="P439:Q439"/>
    <mergeCell ref="B445:C445"/>
    <mergeCell ref="D445:E445"/>
    <mergeCell ref="F445:G445"/>
    <mergeCell ref="H445:I445"/>
    <mergeCell ref="J445:K445"/>
    <mergeCell ref="N445:O445"/>
    <mergeCell ref="P445:Q445"/>
    <mergeCell ref="B446:C446"/>
    <mergeCell ref="D446:E446"/>
    <mergeCell ref="F446:G446"/>
    <mergeCell ref="H446:I446"/>
    <mergeCell ref="J446:K446"/>
    <mergeCell ref="N446:O446"/>
    <mergeCell ref="P446:Q446"/>
    <mergeCell ref="B443:C443"/>
    <mergeCell ref="D443:E443"/>
    <mergeCell ref="F443:G443"/>
    <mergeCell ref="H443:I443"/>
    <mergeCell ref="J443:K443"/>
    <mergeCell ref="N443:O443"/>
    <mergeCell ref="P443:Q443"/>
    <mergeCell ref="B444:C444"/>
    <mergeCell ref="D444:E444"/>
    <mergeCell ref="F444:G444"/>
    <mergeCell ref="H444:I444"/>
    <mergeCell ref="J444:K444"/>
    <mergeCell ref="N444:O444"/>
    <mergeCell ref="P444:Q444"/>
    <mergeCell ref="B452:C452"/>
    <mergeCell ref="D452:E452"/>
    <mergeCell ref="F452:G452"/>
    <mergeCell ref="H452:I452"/>
    <mergeCell ref="J452:K452"/>
    <mergeCell ref="N452:O452"/>
    <mergeCell ref="P452:Q452"/>
    <mergeCell ref="B447:C447"/>
    <mergeCell ref="D447:E447"/>
    <mergeCell ref="F447:G447"/>
    <mergeCell ref="H447:I447"/>
    <mergeCell ref="J447:K447"/>
    <mergeCell ref="N447:O447"/>
    <mergeCell ref="P447:Q447"/>
    <mergeCell ref="B448:C448"/>
    <mergeCell ref="D448:E448"/>
    <mergeCell ref="F448:G448"/>
    <mergeCell ref="H448:I448"/>
    <mergeCell ref="J448:K448"/>
    <mergeCell ref="N448:O448"/>
    <mergeCell ref="P448:Q448"/>
    <mergeCell ref="P451:Q451"/>
    <mergeCell ref="B449:C449"/>
    <mergeCell ref="D449:E449"/>
    <mergeCell ref="F449:G449"/>
    <mergeCell ref="H449:I449"/>
    <mergeCell ref="J449:K449"/>
    <mergeCell ref="N449:O449"/>
    <mergeCell ref="P449:Q449"/>
    <mergeCell ref="B450:C450"/>
    <mergeCell ref="D450:E450"/>
    <mergeCell ref="F450:G450"/>
    <mergeCell ref="J614:K614"/>
    <mergeCell ref="N614:O614"/>
    <mergeCell ref="P614:Q614"/>
    <mergeCell ref="B611:C611"/>
    <mergeCell ref="D611:E611"/>
    <mergeCell ref="F611:G611"/>
    <mergeCell ref="H611:I611"/>
    <mergeCell ref="J611:K611"/>
    <mergeCell ref="N611:O611"/>
    <mergeCell ref="P611:Q611"/>
    <mergeCell ref="B607:C607"/>
    <mergeCell ref="D607:E607"/>
    <mergeCell ref="F607:G607"/>
    <mergeCell ref="H607:I607"/>
    <mergeCell ref="J607:K607"/>
    <mergeCell ref="N607:O607"/>
    <mergeCell ref="P607:Q607"/>
    <mergeCell ref="B608:C608"/>
    <mergeCell ref="D608:E608"/>
    <mergeCell ref="F608:G608"/>
    <mergeCell ref="H608:I608"/>
    <mergeCell ref="J608:K608"/>
    <mergeCell ref="N608:O608"/>
    <mergeCell ref="P608:Q608"/>
    <mergeCell ref="B609:C609"/>
    <mergeCell ref="D609:E609"/>
    <mergeCell ref="F609:G609"/>
    <mergeCell ref="H609:I609"/>
    <mergeCell ref="J609:K609"/>
    <mergeCell ref="N609:O609"/>
    <mergeCell ref="P609:Q609"/>
    <mergeCell ref="B615:C615"/>
    <mergeCell ref="D615:E615"/>
    <mergeCell ref="F615:G615"/>
    <mergeCell ref="H615:I615"/>
    <mergeCell ref="J615:K615"/>
    <mergeCell ref="N615:O615"/>
    <mergeCell ref="P615:Q615"/>
    <mergeCell ref="B616:C616"/>
    <mergeCell ref="D616:E616"/>
    <mergeCell ref="F616:G616"/>
    <mergeCell ref="H616:I616"/>
    <mergeCell ref="J616:K616"/>
    <mergeCell ref="N616:O616"/>
    <mergeCell ref="P616:Q616"/>
    <mergeCell ref="B610:C610"/>
    <mergeCell ref="D610:E610"/>
    <mergeCell ref="F610:G610"/>
    <mergeCell ref="H610:I610"/>
    <mergeCell ref="J610:K610"/>
    <mergeCell ref="N610:O610"/>
    <mergeCell ref="P610:Q610"/>
    <mergeCell ref="B613:C613"/>
    <mergeCell ref="D613:E613"/>
    <mergeCell ref="F613:G613"/>
    <mergeCell ref="H613:I613"/>
    <mergeCell ref="J613:K613"/>
    <mergeCell ref="N613:O613"/>
    <mergeCell ref="P613:Q613"/>
    <mergeCell ref="B614:C614"/>
    <mergeCell ref="D614:E614"/>
    <mergeCell ref="F614:G614"/>
    <mergeCell ref="H614:I614"/>
    <mergeCell ref="B617:C617"/>
    <mergeCell ref="D617:E617"/>
    <mergeCell ref="F617:G617"/>
    <mergeCell ref="H617:I617"/>
    <mergeCell ref="J617:K617"/>
    <mergeCell ref="N617:O617"/>
    <mergeCell ref="P617:Q617"/>
    <mergeCell ref="B618:C618"/>
    <mergeCell ref="D618:E618"/>
    <mergeCell ref="F618:G618"/>
    <mergeCell ref="H618:I618"/>
    <mergeCell ref="J618:K618"/>
    <mergeCell ref="N618:O618"/>
    <mergeCell ref="P618:Q618"/>
    <mergeCell ref="B619:C619"/>
    <mergeCell ref="D619:E619"/>
    <mergeCell ref="F619:G619"/>
    <mergeCell ref="H619:I619"/>
    <mergeCell ref="J619:K619"/>
    <mergeCell ref="N619:O619"/>
    <mergeCell ref="P619:Q619"/>
    <mergeCell ref="B620:C620"/>
    <mergeCell ref="D620:E620"/>
    <mergeCell ref="F620:G620"/>
    <mergeCell ref="H620:I620"/>
    <mergeCell ref="J620:K620"/>
    <mergeCell ref="N620:O620"/>
    <mergeCell ref="P620:Q620"/>
    <mergeCell ref="B621:C621"/>
    <mergeCell ref="D621:E621"/>
    <mergeCell ref="F621:G621"/>
    <mergeCell ref="H621:I621"/>
    <mergeCell ref="J621:K621"/>
    <mergeCell ref="N621:O621"/>
    <mergeCell ref="P621:Q621"/>
    <mergeCell ref="B622:C622"/>
    <mergeCell ref="D622:E622"/>
    <mergeCell ref="F622:G622"/>
    <mergeCell ref="H622:I622"/>
    <mergeCell ref="J622:K622"/>
    <mergeCell ref="N622:O622"/>
    <mergeCell ref="P622:Q622"/>
    <mergeCell ref="B626:C626"/>
    <mergeCell ref="D626:E626"/>
    <mergeCell ref="F626:G626"/>
    <mergeCell ref="H626:I626"/>
    <mergeCell ref="J626:K626"/>
    <mergeCell ref="N626:O626"/>
    <mergeCell ref="P626:Q626"/>
    <mergeCell ref="B627:C627"/>
    <mergeCell ref="D627:E627"/>
    <mergeCell ref="F627:G627"/>
    <mergeCell ref="H627:I627"/>
    <mergeCell ref="J627:K627"/>
    <mergeCell ref="N627:O627"/>
    <mergeCell ref="P627:Q627"/>
    <mergeCell ref="B623:C623"/>
    <mergeCell ref="D623:E623"/>
    <mergeCell ref="F623:G623"/>
    <mergeCell ref="H623:I623"/>
    <mergeCell ref="J623:K623"/>
    <mergeCell ref="N623:O623"/>
    <mergeCell ref="P623:Q623"/>
    <mergeCell ref="B625:C625"/>
    <mergeCell ref="D625:E625"/>
    <mergeCell ref="F625:G625"/>
    <mergeCell ref="H625:I625"/>
    <mergeCell ref="J625:K625"/>
    <mergeCell ref="N625:O625"/>
    <mergeCell ref="P625:Q625"/>
    <mergeCell ref="B624:C624"/>
    <mergeCell ref="D624:E624"/>
    <mergeCell ref="F624:G624"/>
    <mergeCell ref="H624:I624"/>
    <mergeCell ref="B628:C628"/>
    <mergeCell ref="D628:E628"/>
    <mergeCell ref="F628:G628"/>
    <mergeCell ref="H628:I628"/>
    <mergeCell ref="J628:K628"/>
    <mergeCell ref="N628:O628"/>
    <mergeCell ref="P628:Q628"/>
    <mergeCell ref="B630:C630"/>
    <mergeCell ref="D630:E630"/>
    <mergeCell ref="F630:G630"/>
    <mergeCell ref="H630:I630"/>
    <mergeCell ref="J630:K630"/>
    <mergeCell ref="N630:O630"/>
    <mergeCell ref="P630:Q630"/>
    <mergeCell ref="B631:C631"/>
    <mergeCell ref="D631:E631"/>
    <mergeCell ref="F631:G631"/>
    <mergeCell ref="H631:I631"/>
    <mergeCell ref="J631:K631"/>
    <mergeCell ref="N631:O631"/>
    <mergeCell ref="P631:Q631"/>
    <mergeCell ref="B632:C632"/>
    <mergeCell ref="D632:E632"/>
    <mergeCell ref="F632:G632"/>
    <mergeCell ref="H632:I632"/>
    <mergeCell ref="J632:K632"/>
    <mergeCell ref="N632:O632"/>
    <mergeCell ref="P632:Q632"/>
    <mergeCell ref="B633:C633"/>
    <mergeCell ref="D633:E633"/>
    <mergeCell ref="F633:G633"/>
    <mergeCell ref="H633:I633"/>
    <mergeCell ref="J633:K633"/>
    <mergeCell ref="N633:O633"/>
    <mergeCell ref="P633:Q633"/>
    <mergeCell ref="B634:C634"/>
    <mergeCell ref="D634:E634"/>
    <mergeCell ref="F634:G634"/>
    <mergeCell ref="H634:I634"/>
    <mergeCell ref="J634:K634"/>
    <mergeCell ref="N634:O634"/>
    <mergeCell ref="P634:Q634"/>
    <mergeCell ref="F638:G638"/>
    <mergeCell ref="H638:I638"/>
    <mergeCell ref="J638:K638"/>
    <mergeCell ref="N638:O638"/>
    <mergeCell ref="P638:Q638"/>
    <mergeCell ref="B640:C640"/>
    <mergeCell ref="D640:E640"/>
    <mergeCell ref="F640:G640"/>
    <mergeCell ref="H640:I640"/>
    <mergeCell ref="J640:K640"/>
    <mergeCell ref="N640:O640"/>
    <mergeCell ref="P640:Q640"/>
    <mergeCell ref="B635:C635"/>
    <mergeCell ref="D635:E635"/>
    <mergeCell ref="F635:G635"/>
    <mergeCell ref="H635:I635"/>
    <mergeCell ref="J635:K635"/>
    <mergeCell ref="N635:O635"/>
    <mergeCell ref="P635:Q635"/>
    <mergeCell ref="B636:C636"/>
    <mergeCell ref="D636:E636"/>
    <mergeCell ref="F636:G636"/>
    <mergeCell ref="H636:I636"/>
    <mergeCell ref="J636:K636"/>
    <mergeCell ref="N636:O636"/>
    <mergeCell ref="P636:Q636"/>
    <mergeCell ref="B641:C641"/>
    <mergeCell ref="D641:E641"/>
    <mergeCell ref="F641:G641"/>
    <mergeCell ref="H641:I641"/>
    <mergeCell ref="J641:K641"/>
    <mergeCell ref="N641:O641"/>
    <mergeCell ref="P641:Q641"/>
    <mergeCell ref="B642:C642"/>
    <mergeCell ref="D642:E642"/>
    <mergeCell ref="F642:G642"/>
    <mergeCell ref="H642:I642"/>
    <mergeCell ref="J642:K642"/>
    <mergeCell ref="N642:O642"/>
    <mergeCell ref="P642:Q642"/>
    <mergeCell ref="B643:C643"/>
    <mergeCell ref="D643:E643"/>
    <mergeCell ref="F643:G643"/>
    <mergeCell ref="H643:I643"/>
    <mergeCell ref="J643:K643"/>
    <mergeCell ref="N643:O643"/>
    <mergeCell ref="P643:Q643"/>
    <mergeCell ref="B644:C644"/>
    <mergeCell ref="D644:E644"/>
    <mergeCell ref="F644:G644"/>
    <mergeCell ref="H644:I644"/>
    <mergeCell ref="J644:K644"/>
    <mergeCell ref="N644:O644"/>
    <mergeCell ref="P644:Q644"/>
    <mergeCell ref="B648:C648"/>
    <mergeCell ref="D648:E648"/>
    <mergeCell ref="F648:G648"/>
    <mergeCell ref="H648:I648"/>
    <mergeCell ref="J648:K648"/>
    <mergeCell ref="N648:O648"/>
    <mergeCell ref="P648:Q648"/>
    <mergeCell ref="B649:C649"/>
    <mergeCell ref="D649:E649"/>
    <mergeCell ref="F649:G649"/>
    <mergeCell ref="H649:I649"/>
    <mergeCell ref="J649:K649"/>
    <mergeCell ref="N649:O649"/>
    <mergeCell ref="P649:Q649"/>
    <mergeCell ref="B645:C645"/>
    <mergeCell ref="D645:E645"/>
    <mergeCell ref="F645:G645"/>
    <mergeCell ref="H645:I645"/>
    <mergeCell ref="J645:K645"/>
    <mergeCell ref="N645:O645"/>
    <mergeCell ref="P645:Q645"/>
    <mergeCell ref="B646:C646"/>
    <mergeCell ref="D646:E646"/>
    <mergeCell ref="F646:G646"/>
    <mergeCell ref="H646:I646"/>
    <mergeCell ref="B650:C650"/>
    <mergeCell ref="D650:E650"/>
    <mergeCell ref="F650:G650"/>
    <mergeCell ref="H650:I650"/>
    <mergeCell ref="J650:K650"/>
    <mergeCell ref="N650:O650"/>
    <mergeCell ref="P650:Q650"/>
    <mergeCell ref="B651:C651"/>
    <mergeCell ref="D651:E651"/>
    <mergeCell ref="F651:G651"/>
    <mergeCell ref="H651:I651"/>
    <mergeCell ref="J651:K651"/>
    <mergeCell ref="N651:O651"/>
    <mergeCell ref="P651:Q651"/>
    <mergeCell ref="B652:C652"/>
    <mergeCell ref="D652:E652"/>
    <mergeCell ref="F652:G652"/>
    <mergeCell ref="H652:I652"/>
    <mergeCell ref="J652:K652"/>
    <mergeCell ref="N652:O652"/>
    <mergeCell ref="P652:Q652"/>
    <mergeCell ref="J658:K658"/>
    <mergeCell ref="N658:O658"/>
    <mergeCell ref="P658:Q658"/>
    <mergeCell ref="B653:C653"/>
    <mergeCell ref="D653:E653"/>
    <mergeCell ref="F653:G653"/>
    <mergeCell ref="H653:I653"/>
    <mergeCell ref="J653:K653"/>
    <mergeCell ref="N653:O653"/>
    <mergeCell ref="P653:Q653"/>
    <mergeCell ref="B654:C654"/>
    <mergeCell ref="D654:E654"/>
    <mergeCell ref="F654:G654"/>
    <mergeCell ref="H654:I654"/>
    <mergeCell ref="J654:K654"/>
    <mergeCell ref="N654:O654"/>
    <mergeCell ref="P654:Q654"/>
    <mergeCell ref="B655:C655"/>
    <mergeCell ref="D655:E655"/>
    <mergeCell ref="F655:G655"/>
    <mergeCell ref="H655:I655"/>
    <mergeCell ref="J655:K655"/>
    <mergeCell ref="N655:O655"/>
    <mergeCell ref="P655:Q655"/>
    <mergeCell ref="B659:C659"/>
    <mergeCell ref="D659:E659"/>
    <mergeCell ref="F659:G659"/>
    <mergeCell ref="H659:I659"/>
    <mergeCell ref="J659:K659"/>
    <mergeCell ref="N659:O659"/>
    <mergeCell ref="P659:Q659"/>
    <mergeCell ref="B660:C660"/>
    <mergeCell ref="D660:E660"/>
    <mergeCell ref="F660:G660"/>
    <mergeCell ref="H660:I660"/>
    <mergeCell ref="J660:K660"/>
    <mergeCell ref="N660:O660"/>
    <mergeCell ref="P660:Q660"/>
    <mergeCell ref="B656:C656"/>
    <mergeCell ref="D656:E656"/>
    <mergeCell ref="F656:G656"/>
    <mergeCell ref="H656:I656"/>
    <mergeCell ref="J656:K656"/>
    <mergeCell ref="N656:O656"/>
    <mergeCell ref="P656:Q656"/>
    <mergeCell ref="B657:C657"/>
    <mergeCell ref="D657:E657"/>
    <mergeCell ref="F657:G657"/>
    <mergeCell ref="H657:I657"/>
    <mergeCell ref="J657:K657"/>
    <mergeCell ref="N657:O657"/>
    <mergeCell ref="P657:Q657"/>
    <mergeCell ref="B658:C658"/>
    <mergeCell ref="D658:E658"/>
    <mergeCell ref="F658:G658"/>
    <mergeCell ref="H658:I658"/>
    <mergeCell ref="B661:C661"/>
    <mergeCell ref="D661:E661"/>
    <mergeCell ref="F661:G661"/>
    <mergeCell ref="H661:I661"/>
    <mergeCell ref="J661:K661"/>
    <mergeCell ref="N661:O661"/>
    <mergeCell ref="P661:Q661"/>
    <mergeCell ref="B662:C662"/>
    <mergeCell ref="D662:E662"/>
    <mergeCell ref="F662:G662"/>
    <mergeCell ref="H662:I662"/>
    <mergeCell ref="J662:K662"/>
    <mergeCell ref="N662:O662"/>
    <mergeCell ref="P662:Q662"/>
    <mergeCell ref="B663:C663"/>
    <mergeCell ref="D663:E663"/>
    <mergeCell ref="F663:G663"/>
    <mergeCell ref="H663:I663"/>
    <mergeCell ref="J663:K663"/>
    <mergeCell ref="N663:O663"/>
    <mergeCell ref="P663:Q663"/>
    <mergeCell ref="B664:C664"/>
    <mergeCell ref="D664:E664"/>
    <mergeCell ref="F664:G664"/>
    <mergeCell ref="H664:I664"/>
    <mergeCell ref="J664:K664"/>
    <mergeCell ref="N664:O664"/>
    <mergeCell ref="P664:Q664"/>
    <mergeCell ref="B665:C665"/>
    <mergeCell ref="D665:E665"/>
    <mergeCell ref="F665:G665"/>
    <mergeCell ref="H665:I665"/>
    <mergeCell ref="J665:K665"/>
    <mergeCell ref="N665:O665"/>
    <mergeCell ref="P665:Q665"/>
    <mergeCell ref="B666:C666"/>
    <mergeCell ref="D666:E666"/>
    <mergeCell ref="F666:G666"/>
    <mergeCell ref="H666:I666"/>
    <mergeCell ref="J666:K666"/>
    <mergeCell ref="N666:O666"/>
    <mergeCell ref="P666:Q666"/>
    <mergeCell ref="B667:C667"/>
    <mergeCell ref="D667:E667"/>
    <mergeCell ref="F667:G667"/>
    <mergeCell ref="H667:I667"/>
    <mergeCell ref="J667:K667"/>
    <mergeCell ref="N667:O667"/>
    <mergeCell ref="P667:Q667"/>
    <mergeCell ref="B668:C668"/>
    <mergeCell ref="D668:E668"/>
    <mergeCell ref="F668:G668"/>
    <mergeCell ref="H668:I668"/>
    <mergeCell ref="J668:K668"/>
    <mergeCell ref="N668:O668"/>
    <mergeCell ref="P668:Q668"/>
    <mergeCell ref="B669:C669"/>
    <mergeCell ref="D669:E669"/>
    <mergeCell ref="F669:G669"/>
    <mergeCell ref="H669:I669"/>
    <mergeCell ref="J669:K669"/>
    <mergeCell ref="N669:O669"/>
    <mergeCell ref="P669:Q669"/>
    <mergeCell ref="B670:C670"/>
    <mergeCell ref="D670:E670"/>
    <mergeCell ref="F670:G670"/>
    <mergeCell ref="H670:I670"/>
    <mergeCell ref="J670:K670"/>
    <mergeCell ref="N670:O670"/>
    <mergeCell ref="P670:Q670"/>
    <mergeCell ref="B671:C671"/>
    <mergeCell ref="D671:E671"/>
    <mergeCell ref="F671:G671"/>
    <mergeCell ref="H671:I671"/>
    <mergeCell ref="J671:K671"/>
    <mergeCell ref="N671:O671"/>
    <mergeCell ref="P671:Q671"/>
    <mergeCell ref="B673:C673"/>
    <mergeCell ref="D673:E673"/>
    <mergeCell ref="F673:G673"/>
    <mergeCell ref="H673:I673"/>
    <mergeCell ref="J673:K673"/>
    <mergeCell ref="N673:O673"/>
    <mergeCell ref="P673:Q673"/>
    <mergeCell ref="B672:C672"/>
    <mergeCell ref="D672:E672"/>
    <mergeCell ref="F672:G672"/>
    <mergeCell ref="H672:I672"/>
    <mergeCell ref="J672:K672"/>
    <mergeCell ref="N672:O672"/>
    <mergeCell ref="P672:Q672"/>
    <mergeCell ref="H682:I682"/>
    <mergeCell ref="J682:K682"/>
    <mergeCell ref="N682:O682"/>
    <mergeCell ref="P682:Q682"/>
    <mergeCell ref="B678:C678"/>
    <mergeCell ref="D678:E678"/>
    <mergeCell ref="F678:G678"/>
    <mergeCell ref="H678:I678"/>
    <mergeCell ref="J678:K678"/>
    <mergeCell ref="N678:O678"/>
    <mergeCell ref="P678:Q678"/>
    <mergeCell ref="B674:C674"/>
    <mergeCell ref="D674:E674"/>
    <mergeCell ref="F674:G674"/>
    <mergeCell ref="H674:I674"/>
    <mergeCell ref="J674:K674"/>
    <mergeCell ref="N674:O674"/>
    <mergeCell ref="P674:Q674"/>
    <mergeCell ref="B675:C675"/>
    <mergeCell ref="D675:E675"/>
    <mergeCell ref="F675:G675"/>
    <mergeCell ref="H675:I675"/>
    <mergeCell ref="J675:K675"/>
    <mergeCell ref="N675:O675"/>
    <mergeCell ref="P675:Q675"/>
    <mergeCell ref="B681:C681"/>
    <mergeCell ref="D681:E681"/>
    <mergeCell ref="F681:G681"/>
    <mergeCell ref="H681:I681"/>
    <mergeCell ref="J681:K681"/>
    <mergeCell ref="N681:O681"/>
    <mergeCell ref="P681:Q681"/>
    <mergeCell ref="P683:Q683"/>
    <mergeCell ref="B684:C684"/>
    <mergeCell ref="D684:E684"/>
    <mergeCell ref="F684:G684"/>
    <mergeCell ref="H684:I684"/>
    <mergeCell ref="J684:K684"/>
    <mergeCell ref="N684:O684"/>
    <mergeCell ref="P684:Q684"/>
    <mergeCell ref="B685:C685"/>
    <mergeCell ref="D685:E685"/>
    <mergeCell ref="F685:G685"/>
    <mergeCell ref="H685:I685"/>
    <mergeCell ref="J685:K685"/>
    <mergeCell ref="N685:O685"/>
    <mergeCell ref="P685:Q685"/>
    <mergeCell ref="B676:C676"/>
    <mergeCell ref="D676:E676"/>
    <mergeCell ref="F676:G676"/>
    <mergeCell ref="H676:I676"/>
    <mergeCell ref="J676:K676"/>
    <mergeCell ref="N676:O676"/>
    <mergeCell ref="P676:Q676"/>
    <mergeCell ref="B680:C680"/>
    <mergeCell ref="D680:E680"/>
    <mergeCell ref="F680:G680"/>
    <mergeCell ref="H680:I680"/>
    <mergeCell ref="J680:K680"/>
    <mergeCell ref="N680:O680"/>
    <mergeCell ref="P680:Q680"/>
    <mergeCell ref="B682:C682"/>
    <mergeCell ref="D682:E682"/>
    <mergeCell ref="F682:G682"/>
    <mergeCell ref="D697:E697"/>
    <mergeCell ref="F697:G697"/>
    <mergeCell ref="H697:I697"/>
    <mergeCell ref="J697:K697"/>
    <mergeCell ref="N697:O697"/>
    <mergeCell ref="P697:Q697"/>
    <mergeCell ref="B688:C688"/>
    <mergeCell ref="D688:E688"/>
    <mergeCell ref="F688:G688"/>
    <mergeCell ref="H688:I688"/>
    <mergeCell ref="J688:K688"/>
    <mergeCell ref="N688:O688"/>
    <mergeCell ref="P688:Q688"/>
    <mergeCell ref="B689:C689"/>
    <mergeCell ref="D689:E689"/>
    <mergeCell ref="F689:G689"/>
    <mergeCell ref="H689:I689"/>
    <mergeCell ref="H690:I690"/>
    <mergeCell ref="J690:K690"/>
    <mergeCell ref="N690:O690"/>
    <mergeCell ref="P690:Q690"/>
    <mergeCell ref="N692:O692"/>
    <mergeCell ref="P692:Q692"/>
    <mergeCell ref="B693:C693"/>
    <mergeCell ref="B690:C690"/>
    <mergeCell ref="D690:E690"/>
    <mergeCell ref="F690:G690"/>
    <mergeCell ref="F693:G693"/>
    <mergeCell ref="B696:C696"/>
    <mergeCell ref="D696:E696"/>
    <mergeCell ref="F696:G696"/>
    <mergeCell ref="H696:I696"/>
    <mergeCell ref="J696:K696"/>
    <mergeCell ref="N696:O696"/>
    <mergeCell ref="P696:Q696"/>
    <mergeCell ref="B686:C686"/>
    <mergeCell ref="D686:E686"/>
    <mergeCell ref="F686:G686"/>
    <mergeCell ref="H686:I686"/>
    <mergeCell ref="J686:K686"/>
    <mergeCell ref="N686:O686"/>
    <mergeCell ref="P686:Q686"/>
    <mergeCell ref="B687:C687"/>
    <mergeCell ref="D687:E687"/>
    <mergeCell ref="F687:G687"/>
    <mergeCell ref="H687:I687"/>
    <mergeCell ref="J687:K687"/>
    <mergeCell ref="N687:O687"/>
    <mergeCell ref="P687:Q687"/>
    <mergeCell ref="J692:K692"/>
    <mergeCell ref="P693:Q693"/>
    <mergeCell ref="J689:K689"/>
    <mergeCell ref="N689:O689"/>
    <mergeCell ref="B683:C683"/>
    <mergeCell ref="D683:E683"/>
    <mergeCell ref="F683:G683"/>
    <mergeCell ref="H683:I683"/>
    <mergeCell ref="J602:K602"/>
    <mergeCell ref="N602:O602"/>
    <mergeCell ref="P602:Q602"/>
    <mergeCell ref="B603:C603"/>
    <mergeCell ref="D603:E603"/>
    <mergeCell ref="F603:G603"/>
    <mergeCell ref="H603:I603"/>
    <mergeCell ref="J603:K603"/>
    <mergeCell ref="N603:O603"/>
    <mergeCell ref="P603:Q603"/>
    <mergeCell ref="N639:O639"/>
    <mergeCell ref="P639:Q639"/>
    <mergeCell ref="B612:C612"/>
    <mergeCell ref="D612:E612"/>
    <mergeCell ref="F612:G612"/>
    <mergeCell ref="H612:I612"/>
    <mergeCell ref="J612:K612"/>
    <mergeCell ref="N612:O612"/>
    <mergeCell ref="P612:Q612"/>
    <mergeCell ref="B604:C604"/>
    <mergeCell ref="D604:E604"/>
    <mergeCell ref="F604:G604"/>
    <mergeCell ref="H604:I604"/>
    <mergeCell ref="J604:K604"/>
    <mergeCell ref="N604:O604"/>
    <mergeCell ref="P604:Q604"/>
    <mergeCell ref="B605:C605"/>
    <mergeCell ref="D605:E605"/>
    <mergeCell ref="F605:G605"/>
    <mergeCell ref="H605:I605"/>
    <mergeCell ref="J605:K605"/>
    <mergeCell ref="N605:O605"/>
    <mergeCell ref="P605:Q605"/>
    <mergeCell ref="B637:C637"/>
    <mergeCell ref="D637:E637"/>
    <mergeCell ref="F637:G637"/>
    <mergeCell ref="H637:I637"/>
    <mergeCell ref="J637:K637"/>
    <mergeCell ref="N637:O637"/>
    <mergeCell ref="P637:Q637"/>
    <mergeCell ref="B638:C638"/>
    <mergeCell ref="D638:E638"/>
    <mergeCell ref="B695:C695"/>
    <mergeCell ref="D695:E695"/>
    <mergeCell ref="F695:G695"/>
    <mergeCell ref="H695:I695"/>
    <mergeCell ref="J695:K695"/>
    <mergeCell ref="N695:O695"/>
    <mergeCell ref="P695:Q695"/>
    <mergeCell ref="B691:C691"/>
    <mergeCell ref="D691:E691"/>
    <mergeCell ref="F691:G691"/>
    <mergeCell ref="H691:I691"/>
    <mergeCell ref="J691:K691"/>
    <mergeCell ref="N691:O691"/>
    <mergeCell ref="P691:Q691"/>
    <mergeCell ref="B692:C692"/>
    <mergeCell ref="D692:E692"/>
    <mergeCell ref="F692:G692"/>
    <mergeCell ref="H692:I692"/>
    <mergeCell ref="J683:K683"/>
    <mergeCell ref="N683:O683"/>
    <mergeCell ref="P689:Q689"/>
    <mergeCell ref="A699:E699"/>
    <mergeCell ref="F699:G699"/>
    <mergeCell ref="H699:I699"/>
    <mergeCell ref="J699:K699"/>
    <mergeCell ref="N699:O699"/>
    <mergeCell ref="P699:Q699"/>
    <mergeCell ref="J646:K646"/>
    <mergeCell ref="N646:O646"/>
    <mergeCell ref="P646:Q646"/>
    <mergeCell ref="B647:C647"/>
    <mergeCell ref="D647:E647"/>
    <mergeCell ref="F647:G647"/>
    <mergeCell ref="H647:I647"/>
    <mergeCell ref="J647:K647"/>
    <mergeCell ref="N647:O647"/>
    <mergeCell ref="P647:Q647"/>
    <mergeCell ref="B677:C677"/>
    <mergeCell ref="D677:E677"/>
    <mergeCell ref="F677:G677"/>
    <mergeCell ref="H677:I677"/>
    <mergeCell ref="J677:K677"/>
    <mergeCell ref="N677:O677"/>
    <mergeCell ref="P677:Q677"/>
    <mergeCell ref="B698:C698"/>
    <mergeCell ref="D698:E698"/>
    <mergeCell ref="F698:G698"/>
    <mergeCell ref="H698:I698"/>
    <mergeCell ref="J698:K698"/>
    <mergeCell ref="N698:O698"/>
    <mergeCell ref="P698:Q698"/>
    <mergeCell ref="D693:E693"/>
    <mergeCell ref="B697:C697"/>
    <mergeCell ref="B385:C385"/>
    <mergeCell ref="D385:E385"/>
    <mergeCell ref="F385:G385"/>
    <mergeCell ref="H385:I385"/>
    <mergeCell ref="B694:C694"/>
    <mergeCell ref="D694:E694"/>
    <mergeCell ref="F694:G694"/>
    <mergeCell ref="H694:I694"/>
    <mergeCell ref="J694:K694"/>
    <mergeCell ref="N694:O694"/>
    <mergeCell ref="P694:Q694"/>
    <mergeCell ref="J624:K624"/>
    <mergeCell ref="N624:O624"/>
    <mergeCell ref="P624:Q624"/>
    <mergeCell ref="B629:C629"/>
    <mergeCell ref="D629:E629"/>
    <mergeCell ref="F629:G629"/>
    <mergeCell ref="H629:I629"/>
    <mergeCell ref="J629:K629"/>
    <mergeCell ref="N629:O629"/>
    <mergeCell ref="P629:Q629"/>
    <mergeCell ref="B639:C639"/>
    <mergeCell ref="D639:E639"/>
    <mergeCell ref="F639:G639"/>
    <mergeCell ref="H639:I639"/>
    <mergeCell ref="J639:K639"/>
    <mergeCell ref="H693:I693"/>
    <mergeCell ref="J693:K693"/>
    <mergeCell ref="N693:O693"/>
    <mergeCell ref="D425:E425"/>
    <mergeCell ref="F425:G425"/>
    <mergeCell ref="H425:I425"/>
    <mergeCell ref="J425:K425"/>
    <mergeCell ref="N425:O425"/>
    <mergeCell ref="P425:Q425"/>
    <mergeCell ref="B421:C421"/>
    <mergeCell ref="D421:E421"/>
    <mergeCell ref="F421:G421"/>
    <mergeCell ref="H421:I421"/>
    <mergeCell ref="J421:K421"/>
    <mergeCell ref="N421:O421"/>
    <mergeCell ref="P421:Q421"/>
    <mergeCell ref="B422:C422"/>
    <mergeCell ref="D422:E422"/>
    <mergeCell ref="F422:G422"/>
    <mergeCell ref="H422:I422"/>
    <mergeCell ref="J422:K422"/>
    <mergeCell ref="D423:E423"/>
    <mergeCell ref="F423:G423"/>
    <mergeCell ref="H423:I423"/>
    <mergeCell ref="J423:K423"/>
    <mergeCell ref="N423:O423"/>
    <mergeCell ref="P423:Q423"/>
    <mergeCell ref="B424:C424"/>
    <mergeCell ref="D424:E424"/>
    <mergeCell ref="F424:G424"/>
    <mergeCell ref="J145:K145"/>
    <mergeCell ref="B310:C310"/>
    <mergeCell ref="D310:E310"/>
    <mergeCell ref="F310:G310"/>
    <mergeCell ref="H310:I310"/>
    <mergeCell ref="J310:K310"/>
    <mergeCell ref="N310:O310"/>
    <mergeCell ref="P310:Q310"/>
    <mergeCell ref="B518:C518"/>
    <mergeCell ref="D518:E518"/>
    <mergeCell ref="F518:G518"/>
    <mergeCell ref="H518:I518"/>
    <mergeCell ref="J518:K518"/>
    <mergeCell ref="N518:O518"/>
    <mergeCell ref="P518:Q518"/>
    <mergeCell ref="J429:K429"/>
    <mergeCell ref="N429:O429"/>
    <mergeCell ref="P429:Q429"/>
    <mergeCell ref="B430:C430"/>
    <mergeCell ref="D430:E430"/>
    <mergeCell ref="F430:G430"/>
    <mergeCell ref="H430:I430"/>
    <mergeCell ref="B426:C426"/>
    <mergeCell ref="D426:E426"/>
    <mergeCell ref="F426:G426"/>
    <mergeCell ref="B400:C400"/>
    <mergeCell ref="D400:E400"/>
    <mergeCell ref="F400:G400"/>
    <mergeCell ref="H400:I400"/>
    <mergeCell ref="H416:I416"/>
    <mergeCell ref="J416:K416"/>
    <mergeCell ref="N416:O416"/>
    <mergeCell ref="H426:I426"/>
    <mergeCell ref="J426:K426"/>
    <mergeCell ref="N426:O426"/>
    <mergeCell ref="P426:Q426"/>
    <mergeCell ref="B425:C425"/>
    <mergeCell ref="P422:Q422"/>
    <mergeCell ref="B420:C420"/>
    <mergeCell ref="J361:K361"/>
    <mergeCell ref="N361:O361"/>
    <mergeCell ref="P361:Q361"/>
    <mergeCell ref="H424:I424"/>
    <mergeCell ref="J424:K424"/>
    <mergeCell ref="N424:O424"/>
    <mergeCell ref="P424:Q424"/>
    <mergeCell ref="J432:K432"/>
    <mergeCell ref="A702:R702"/>
    <mergeCell ref="J591:K591"/>
    <mergeCell ref="N591:O591"/>
    <mergeCell ref="P591:Q591"/>
    <mergeCell ref="N422:O422"/>
    <mergeCell ref="B419:C419"/>
    <mergeCell ref="D419:E419"/>
    <mergeCell ref="F419:G419"/>
    <mergeCell ref="H419:I419"/>
    <mergeCell ref="J419:K419"/>
    <mergeCell ref="N419:O419"/>
    <mergeCell ref="P419:Q419"/>
    <mergeCell ref="P416:Q416"/>
    <mergeCell ref="N407:O407"/>
    <mergeCell ref="P407:Q407"/>
    <mergeCell ref="B409:C409"/>
    <mergeCell ref="D409:E409"/>
    <mergeCell ref="D213:E213"/>
    <mergeCell ref="F213:G213"/>
    <mergeCell ref="H213:I213"/>
    <mergeCell ref="J213:K213"/>
    <mergeCell ref="N213:O213"/>
    <mergeCell ref="P213:Q213"/>
    <mergeCell ref="D420:E420"/>
    <mergeCell ref="F420:G420"/>
    <mergeCell ref="H420:I420"/>
    <mergeCell ref="J420:K420"/>
    <mergeCell ref="N420:O420"/>
    <mergeCell ref="P420:Q420"/>
    <mergeCell ref="B418:C418"/>
    <mergeCell ref="D418:E418"/>
    <mergeCell ref="F418:G418"/>
    <mergeCell ref="H418:I418"/>
    <mergeCell ref="J418:K418"/>
    <mergeCell ref="N418:O418"/>
    <mergeCell ref="P418:Q418"/>
    <mergeCell ref="J348:K348"/>
    <mergeCell ref="N348:O348"/>
    <mergeCell ref="P348:Q348"/>
    <mergeCell ref="B415:C415"/>
    <mergeCell ref="D415:E415"/>
    <mergeCell ref="B417:C417"/>
    <mergeCell ref="D417:E417"/>
    <mergeCell ref="F417:G417"/>
    <mergeCell ref="H417:I417"/>
    <mergeCell ref="J417:K417"/>
    <mergeCell ref="N417:O417"/>
    <mergeCell ref="P417:Q417"/>
    <mergeCell ref="N411:O411"/>
    <mergeCell ref="D94:E94"/>
    <mergeCell ref="F94:G94"/>
    <mergeCell ref="H94:I94"/>
    <mergeCell ref="J94:K94"/>
    <mergeCell ref="B539:C539"/>
    <mergeCell ref="D539:E539"/>
    <mergeCell ref="B679:C679"/>
    <mergeCell ref="D679:E679"/>
    <mergeCell ref="D548:E548"/>
    <mergeCell ref="F548:G548"/>
    <mergeCell ref="H548:I548"/>
    <mergeCell ref="J548:K548"/>
    <mergeCell ref="N548:O548"/>
    <mergeCell ref="P548:Q548"/>
    <mergeCell ref="D110:E110"/>
    <mergeCell ref="F110:G110"/>
    <mergeCell ref="H110:I110"/>
    <mergeCell ref="J110:K110"/>
    <mergeCell ref="N110:O110"/>
    <mergeCell ref="P110:Q110"/>
    <mergeCell ref="D111:E111"/>
    <mergeCell ref="F111:G111"/>
    <mergeCell ref="H111:I111"/>
    <mergeCell ref="J111:K111"/>
    <mergeCell ref="N111:O111"/>
    <mergeCell ref="P111:Q111"/>
    <mergeCell ref="D393:E393"/>
    <mergeCell ref="N385:O385"/>
    <mergeCell ref="P385:Q385"/>
    <mergeCell ref="D361:E361"/>
    <mergeCell ref="F361:G361"/>
    <mergeCell ref="H361:I36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2024-12-11T13:25:24Z</cp:lastPrinted>
  <dcterms:created xsi:type="dcterms:W3CDTF">2022-10-20T10:09:15Z</dcterms:created>
  <dcterms:modified xsi:type="dcterms:W3CDTF">2024-12-11T13:28:07Z</dcterms:modified>
</cp:coreProperties>
</file>