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ocuments\PRORAČUN\"/>
    </mc:Choice>
  </mc:AlternateContent>
  <xr:revisionPtr revIDLastSave="0" documentId="13_ncr:1_{F9675A3F-ECFC-40CF-9101-6A10E82600A7}" xr6:coauthVersionLast="47" xr6:coauthVersionMax="47" xr10:uidLastSave="{00000000-0000-0000-0000-000000000000}"/>
  <bookViews>
    <workbookView xWindow="-120" yWindow="-120" windowWidth="29040" windowHeight="15720" xr2:uid="{1BE0F17D-46A9-4DFF-9F62-6C4AD17E7B9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J101" i="1"/>
  <c r="N159" i="1"/>
  <c r="L159" i="1"/>
  <c r="J159" i="1"/>
  <c r="N575" i="1"/>
  <c r="N573" i="1" s="1"/>
  <c r="N572" i="1" s="1"/>
  <c r="L575" i="1"/>
  <c r="L573" i="1" s="1"/>
  <c r="L572" i="1" s="1"/>
  <c r="J575" i="1"/>
  <c r="J573" i="1" s="1"/>
  <c r="J572" i="1" s="1"/>
  <c r="H575" i="1"/>
  <c r="H573" i="1" s="1"/>
  <c r="H572" i="1" s="1"/>
  <c r="F575" i="1"/>
  <c r="F573" i="1" s="1"/>
  <c r="F572" i="1" s="1"/>
  <c r="N432" i="1"/>
  <c r="J167" i="1"/>
  <c r="J123" i="1"/>
  <c r="N178" i="1"/>
  <c r="L178" i="1"/>
  <c r="N177" i="1"/>
  <c r="L177" i="1"/>
  <c r="N176" i="1"/>
  <c r="L176" i="1"/>
  <c r="N175" i="1"/>
  <c r="L175" i="1"/>
  <c r="N173" i="1"/>
  <c r="L173" i="1"/>
  <c r="N172" i="1"/>
  <c r="L172" i="1"/>
  <c r="N169" i="1"/>
  <c r="L169" i="1"/>
  <c r="N168" i="1"/>
  <c r="L168" i="1"/>
  <c r="N167" i="1"/>
  <c r="L167" i="1"/>
  <c r="N166" i="1"/>
  <c r="L166" i="1"/>
  <c r="N164" i="1"/>
  <c r="L164" i="1"/>
  <c r="N161" i="1"/>
  <c r="L161" i="1"/>
  <c r="N160" i="1"/>
  <c r="L160" i="1"/>
  <c r="N157" i="1"/>
  <c r="L157" i="1"/>
  <c r="N156" i="1"/>
  <c r="L156" i="1"/>
  <c r="N154" i="1"/>
  <c r="L154" i="1"/>
  <c r="N153" i="1"/>
  <c r="L153" i="1"/>
  <c r="N151" i="1"/>
  <c r="L151" i="1"/>
  <c r="N149" i="1"/>
  <c r="L149" i="1"/>
  <c r="N148" i="1"/>
  <c r="L148" i="1"/>
  <c r="N147" i="1"/>
  <c r="L147" i="1"/>
  <c r="N144" i="1"/>
  <c r="L144" i="1"/>
  <c r="N143" i="1"/>
  <c r="L143" i="1"/>
  <c r="N140" i="1"/>
  <c r="L140" i="1"/>
  <c r="N139" i="1"/>
  <c r="L139" i="1"/>
  <c r="N123" i="1"/>
  <c r="L123" i="1"/>
  <c r="N114" i="1"/>
  <c r="L114" i="1"/>
  <c r="N109" i="1"/>
  <c r="L109" i="1"/>
  <c r="N101" i="1"/>
  <c r="L101" i="1"/>
  <c r="N98" i="1"/>
  <c r="L98" i="1"/>
  <c r="N95" i="1"/>
  <c r="L95" i="1"/>
  <c r="N91" i="1"/>
  <c r="L91" i="1"/>
  <c r="N83" i="1"/>
  <c r="L83" i="1"/>
  <c r="N80" i="1"/>
  <c r="L80" i="1"/>
  <c r="J178" i="1"/>
  <c r="J177" i="1"/>
  <c r="J176" i="1"/>
  <c r="J175" i="1"/>
  <c r="J173" i="1"/>
  <c r="J172" i="1"/>
  <c r="J169" i="1"/>
  <c r="J168" i="1"/>
  <c r="J166" i="1"/>
  <c r="J164" i="1"/>
  <c r="J161" i="1"/>
  <c r="J160" i="1"/>
  <c r="J157" i="1"/>
  <c r="J156" i="1"/>
  <c r="J154" i="1"/>
  <c r="J153" i="1"/>
  <c r="J151" i="1"/>
  <c r="J149" i="1"/>
  <c r="J148" i="1"/>
  <c r="J147" i="1"/>
  <c r="J144" i="1"/>
  <c r="J143" i="1"/>
  <c r="J140" i="1"/>
  <c r="J139" i="1"/>
  <c r="F316" i="1"/>
  <c r="J114" i="1"/>
  <c r="J109" i="1"/>
  <c r="J98" i="1"/>
  <c r="J95" i="1"/>
  <c r="J91" i="1"/>
  <c r="J83" i="1"/>
  <c r="J80" i="1"/>
  <c r="N650" i="1"/>
  <c r="L650" i="1"/>
  <c r="J650" i="1"/>
  <c r="H650" i="1"/>
  <c r="F650" i="1"/>
  <c r="F606" i="1"/>
  <c r="F604" i="1" s="1"/>
  <c r="H606" i="1"/>
  <c r="H604" i="1" s="1"/>
  <c r="J606" i="1"/>
  <c r="J604" i="1" s="1"/>
  <c r="L606" i="1"/>
  <c r="L604" i="1" s="1"/>
  <c r="N606" i="1"/>
  <c r="N604" i="1" s="1"/>
  <c r="L432" i="1"/>
  <c r="J432" i="1"/>
  <c r="H432" i="1"/>
  <c r="F432" i="1"/>
  <c r="J370" i="1"/>
  <c r="J367" i="1"/>
  <c r="N563" i="1"/>
  <c r="N561" i="1" s="1"/>
  <c r="L563" i="1"/>
  <c r="L561" i="1" s="1"/>
  <c r="J563" i="1"/>
  <c r="J561" i="1" s="1"/>
  <c r="H563" i="1"/>
  <c r="H561" i="1" s="1"/>
  <c r="F563" i="1"/>
  <c r="F561" i="1" s="1"/>
  <c r="H543" i="1"/>
  <c r="N463" i="1"/>
  <c r="N461" i="1" s="1"/>
  <c r="L463" i="1"/>
  <c r="L461" i="1" s="1"/>
  <c r="J463" i="1"/>
  <c r="J461" i="1" s="1"/>
  <c r="H463" i="1"/>
  <c r="H461" i="1" s="1"/>
  <c r="F463" i="1"/>
  <c r="F461" i="1" s="1"/>
  <c r="N424" i="1"/>
  <c r="L424" i="1"/>
  <c r="J424" i="1"/>
  <c r="H424" i="1"/>
  <c r="F424" i="1"/>
  <c r="N367" i="1"/>
  <c r="L367" i="1"/>
  <c r="H367" i="1"/>
  <c r="F367" i="1"/>
  <c r="N511" i="1"/>
  <c r="L511" i="1"/>
  <c r="J511" i="1"/>
  <c r="H511" i="1"/>
  <c r="F511" i="1"/>
  <c r="J79" i="1" l="1"/>
  <c r="J364" i="1"/>
  <c r="J108" i="1"/>
  <c r="J584" i="1"/>
  <c r="J491" i="1"/>
  <c r="J482" i="1"/>
  <c r="J439" i="1"/>
  <c r="J33" i="1"/>
  <c r="N401" i="1"/>
  <c r="L401" i="1"/>
  <c r="J401" i="1"/>
  <c r="H401" i="1"/>
  <c r="F401" i="1"/>
  <c r="J331" i="1"/>
  <c r="N331" i="1"/>
  <c r="L331" i="1"/>
  <c r="H331" i="1"/>
  <c r="F331" i="1"/>
  <c r="J130" i="1" l="1"/>
  <c r="F250" i="1"/>
  <c r="F208" i="1"/>
  <c r="N250" i="1" l="1"/>
  <c r="L250" i="1"/>
  <c r="J250" i="1"/>
  <c r="H250" i="1"/>
  <c r="F584" i="1"/>
  <c r="H584" i="1"/>
  <c r="L584" i="1"/>
  <c r="N584" i="1"/>
  <c r="N543" i="1"/>
  <c r="N540" i="1" s="1"/>
  <c r="L543" i="1"/>
  <c r="L540" i="1" s="1"/>
  <c r="J543" i="1"/>
  <c r="J540" i="1" s="1"/>
  <c r="H540" i="1"/>
  <c r="F543" i="1"/>
  <c r="F540" i="1" s="1"/>
  <c r="F505" i="1"/>
  <c r="N491" i="1"/>
  <c r="L491" i="1"/>
  <c r="H491" i="1"/>
  <c r="F491" i="1"/>
  <c r="N482" i="1"/>
  <c r="L482" i="1"/>
  <c r="H482" i="1"/>
  <c r="F482" i="1"/>
  <c r="N427" i="1"/>
  <c r="L427" i="1"/>
  <c r="J427" i="1"/>
  <c r="H427" i="1"/>
  <c r="F427" i="1"/>
  <c r="N370" i="1"/>
  <c r="L370" i="1"/>
  <c r="H370" i="1"/>
  <c r="F370" i="1"/>
  <c r="N240" i="1"/>
  <c r="N238" i="1" s="1"/>
  <c r="L240" i="1"/>
  <c r="L238" i="1" s="1"/>
  <c r="J240" i="1"/>
  <c r="J238" i="1" s="1"/>
  <c r="H240" i="1"/>
  <c r="H238" i="1" s="1"/>
  <c r="F240" i="1"/>
  <c r="F238" i="1" s="1"/>
  <c r="N223" i="1"/>
  <c r="L223" i="1"/>
  <c r="J223" i="1"/>
  <c r="H223" i="1"/>
  <c r="F223" i="1"/>
  <c r="N188" i="1"/>
  <c r="L188" i="1"/>
  <c r="J188" i="1"/>
  <c r="H188" i="1"/>
  <c r="N185" i="1"/>
  <c r="L185" i="1"/>
  <c r="J185" i="1"/>
  <c r="H185" i="1"/>
  <c r="F188" i="1"/>
  <c r="F185" i="1"/>
  <c r="N141" i="1"/>
  <c r="L141" i="1"/>
  <c r="J141" i="1"/>
  <c r="H141" i="1"/>
  <c r="F141" i="1"/>
  <c r="N174" i="1"/>
  <c r="L174" i="1"/>
  <c r="J174" i="1"/>
  <c r="H174" i="1"/>
  <c r="F174" i="1"/>
  <c r="N158" i="1"/>
  <c r="L158" i="1"/>
  <c r="J158" i="1"/>
  <c r="H158" i="1"/>
  <c r="F158" i="1"/>
  <c r="N152" i="1"/>
  <c r="L152" i="1"/>
  <c r="J152" i="1"/>
  <c r="H152" i="1"/>
  <c r="N145" i="1"/>
  <c r="L145" i="1"/>
  <c r="J145" i="1"/>
  <c r="H145" i="1"/>
  <c r="F145" i="1"/>
  <c r="F152" i="1"/>
  <c r="N138" i="1"/>
  <c r="L138" i="1"/>
  <c r="J138" i="1"/>
  <c r="H138" i="1"/>
  <c r="F138" i="1"/>
  <c r="N666" i="1" l="1"/>
  <c r="N662" i="1" s="1"/>
  <c r="N661" i="1" s="1"/>
  <c r="N660" i="1" s="1"/>
  <c r="N659" i="1" s="1"/>
  <c r="L666" i="1"/>
  <c r="L662" i="1" s="1"/>
  <c r="L661" i="1" s="1"/>
  <c r="L660" i="1" s="1"/>
  <c r="L659" i="1" s="1"/>
  <c r="J666" i="1"/>
  <c r="J662" i="1" s="1"/>
  <c r="J661" i="1" s="1"/>
  <c r="J660" i="1" s="1"/>
  <c r="J659" i="1" s="1"/>
  <c r="H666" i="1"/>
  <c r="H662" i="1" s="1"/>
  <c r="H661" i="1" s="1"/>
  <c r="H660" i="1" s="1"/>
  <c r="H659" i="1" s="1"/>
  <c r="F666" i="1"/>
  <c r="F662" i="1" s="1"/>
  <c r="F661" i="1" s="1"/>
  <c r="F660" i="1" s="1"/>
  <c r="F659" i="1" s="1"/>
  <c r="N657" i="1"/>
  <c r="N655" i="1" s="1"/>
  <c r="N654" i="1" s="1"/>
  <c r="N653" i="1" s="1"/>
  <c r="L657" i="1"/>
  <c r="L655" i="1" s="1"/>
  <c r="L654" i="1" s="1"/>
  <c r="L653" i="1" s="1"/>
  <c r="J657" i="1"/>
  <c r="J655" i="1" s="1"/>
  <c r="J654" i="1" s="1"/>
  <c r="J653" i="1" s="1"/>
  <c r="H657" i="1"/>
  <c r="H655" i="1" s="1"/>
  <c r="H654" i="1" s="1"/>
  <c r="H653" i="1" s="1"/>
  <c r="F657" i="1"/>
  <c r="F655" i="1" s="1"/>
  <c r="F654" i="1" s="1"/>
  <c r="F653" i="1" s="1"/>
  <c r="N646" i="1"/>
  <c r="L646" i="1"/>
  <c r="J646" i="1"/>
  <c r="H646" i="1"/>
  <c r="F646" i="1"/>
  <c r="N644" i="1"/>
  <c r="N641" i="1" s="1"/>
  <c r="L644" i="1"/>
  <c r="L641" i="1" s="1"/>
  <c r="J644" i="1"/>
  <c r="J641" i="1" s="1"/>
  <c r="H644" i="1"/>
  <c r="H641" i="1" s="1"/>
  <c r="F644" i="1"/>
  <c r="F641" i="1" s="1"/>
  <c r="N638" i="1"/>
  <c r="N635" i="1" s="1"/>
  <c r="L638" i="1"/>
  <c r="L635" i="1" s="1"/>
  <c r="J638" i="1"/>
  <c r="J635" i="1" s="1"/>
  <c r="H638" i="1"/>
  <c r="H635" i="1" s="1"/>
  <c r="F638" i="1"/>
  <c r="F635" i="1" s="1"/>
  <c r="N632" i="1"/>
  <c r="N630" i="1" s="1"/>
  <c r="L632" i="1"/>
  <c r="L630" i="1" s="1"/>
  <c r="J632" i="1"/>
  <c r="J630" i="1" s="1"/>
  <c r="H632" i="1"/>
  <c r="H630" i="1" s="1"/>
  <c r="F632" i="1"/>
  <c r="F630" i="1" s="1"/>
  <c r="N625" i="1"/>
  <c r="N623" i="1" s="1"/>
  <c r="N622" i="1" s="1"/>
  <c r="N621" i="1" s="1"/>
  <c r="L625" i="1"/>
  <c r="L623" i="1" s="1"/>
  <c r="L622" i="1" s="1"/>
  <c r="L621" i="1" s="1"/>
  <c r="J625" i="1"/>
  <c r="J623" i="1" s="1"/>
  <c r="J622" i="1" s="1"/>
  <c r="J621" i="1" s="1"/>
  <c r="H625" i="1"/>
  <c r="H623" i="1" s="1"/>
  <c r="H622" i="1" s="1"/>
  <c r="H621" i="1" s="1"/>
  <c r="F625" i="1"/>
  <c r="F623" i="1" s="1"/>
  <c r="F622" i="1" s="1"/>
  <c r="F621" i="1" s="1"/>
  <c r="N619" i="1"/>
  <c r="N614" i="1" s="1"/>
  <c r="N613" i="1" s="1"/>
  <c r="L619" i="1"/>
  <c r="L614" i="1" s="1"/>
  <c r="L613" i="1" s="1"/>
  <c r="J619" i="1"/>
  <c r="J614" i="1" s="1"/>
  <c r="J613" i="1" s="1"/>
  <c r="H619" i="1"/>
  <c r="H614" i="1" s="1"/>
  <c r="H613" i="1" s="1"/>
  <c r="F619" i="1"/>
  <c r="F614" i="1" s="1"/>
  <c r="F613" i="1" s="1"/>
  <c r="N611" i="1"/>
  <c r="N608" i="1" s="1"/>
  <c r="L611" i="1"/>
  <c r="L608" i="1" s="1"/>
  <c r="J611" i="1"/>
  <c r="J608" i="1" s="1"/>
  <c r="H611" i="1"/>
  <c r="H608" i="1" s="1"/>
  <c r="F611" i="1"/>
  <c r="F608" i="1" s="1"/>
  <c r="F603" i="1" s="1"/>
  <c r="N601" i="1"/>
  <c r="N598" i="1" s="1"/>
  <c r="L601" i="1"/>
  <c r="L598" i="1" s="1"/>
  <c r="J601" i="1"/>
  <c r="J598" i="1" s="1"/>
  <c r="H601" i="1"/>
  <c r="H598" i="1" s="1"/>
  <c r="F601" i="1"/>
  <c r="F598" i="1" s="1"/>
  <c r="N596" i="1"/>
  <c r="N593" i="1" s="1"/>
  <c r="L596" i="1"/>
  <c r="L593" i="1" s="1"/>
  <c r="J596" i="1"/>
  <c r="J593" i="1" s="1"/>
  <c r="H596" i="1"/>
  <c r="H593" i="1" s="1"/>
  <c r="F596" i="1"/>
  <c r="F593" i="1" s="1"/>
  <c r="N590" i="1"/>
  <c r="N587" i="1" s="1"/>
  <c r="L590" i="1"/>
  <c r="L587" i="1" s="1"/>
  <c r="J590" i="1"/>
  <c r="J587" i="1" s="1"/>
  <c r="H590" i="1"/>
  <c r="H587" i="1" s="1"/>
  <c r="F590" i="1"/>
  <c r="F587" i="1" s="1"/>
  <c r="N580" i="1"/>
  <c r="L580" i="1"/>
  <c r="J580" i="1"/>
  <c r="H580" i="1"/>
  <c r="F580" i="1"/>
  <c r="N570" i="1"/>
  <c r="N567" i="1" s="1"/>
  <c r="N566" i="1" s="1"/>
  <c r="L570" i="1"/>
  <c r="L567" i="1" s="1"/>
  <c r="L566" i="1" s="1"/>
  <c r="J570" i="1"/>
  <c r="J567" i="1" s="1"/>
  <c r="J566" i="1" s="1"/>
  <c r="H570" i="1"/>
  <c r="H567" i="1" s="1"/>
  <c r="H566" i="1" s="1"/>
  <c r="F570" i="1"/>
  <c r="F567" i="1" s="1"/>
  <c r="F566" i="1" s="1"/>
  <c r="N559" i="1"/>
  <c r="N557" i="1" s="1"/>
  <c r="N556" i="1" s="1"/>
  <c r="L559" i="1"/>
  <c r="L557" i="1" s="1"/>
  <c r="L556" i="1" s="1"/>
  <c r="J559" i="1"/>
  <c r="J557" i="1" s="1"/>
  <c r="J556" i="1" s="1"/>
  <c r="H559" i="1"/>
  <c r="H557" i="1" s="1"/>
  <c r="H556" i="1" s="1"/>
  <c r="F559" i="1"/>
  <c r="F557" i="1" s="1"/>
  <c r="F556" i="1" s="1"/>
  <c r="N553" i="1"/>
  <c r="N551" i="1" s="1"/>
  <c r="L553" i="1"/>
  <c r="L551" i="1" s="1"/>
  <c r="J553" i="1"/>
  <c r="J551" i="1" s="1"/>
  <c r="H553" i="1"/>
  <c r="H551" i="1" s="1"/>
  <c r="F553" i="1"/>
  <c r="F551" i="1" s="1"/>
  <c r="N549" i="1"/>
  <c r="N546" i="1" s="1"/>
  <c r="L549" i="1"/>
  <c r="L546" i="1" s="1"/>
  <c r="J549" i="1"/>
  <c r="J546" i="1" s="1"/>
  <c r="H549" i="1"/>
  <c r="H546" i="1" s="1"/>
  <c r="F549" i="1"/>
  <c r="F546" i="1" s="1"/>
  <c r="N538" i="1"/>
  <c r="N536" i="1" s="1"/>
  <c r="N535" i="1" s="1"/>
  <c r="L538" i="1"/>
  <c r="L536" i="1" s="1"/>
  <c r="L535" i="1" s="1"/>
  <c r="J538" i="1"/>
  <c r="J536" i="1" s="1"/>
  <c r="J535" i="1" s="1"/>
  <c r="H538" i="1"/>
  <c r="H536" i="1" s="1"/>
  <c r="H535" i="1" s="1"/>
  <c r="F538" i="1"/>
  <c r="F536" i="1" s="1"/>
  <c r="F535" i="1" s="1"/>
  <c r="N533" i="1"/>
  <c r="N531" i="1" s="1"/>
  <c r="N530" i="1" s="1"/>
  <c r="L533" i="1"/>
  <c r="L531" i="1" s="1"/>
  <c r="L530" i="1" s="1"/>
  <c r="J533" i="1"/>
  <c r="J531" i="1" s="1"/>
  <c r="J530" i="1" s="1"/>
  <c r="H533" i="1"/>
  <c r="H531" i="1" s="1"/>
  <c r="H530" i="1" s="1"/>
  <c r="F533" i="1"/>
  <c r="F531" i="1" s="1"/>
  <c r="F530" i="1" s="1"/>
  <c r="N527" i="1"/>
  <c r="N523" i="1" s="1"/>
  <c r="N522" i="1" s="1"/>
  <c r="L527" i="1"/>
  <c r="L523" i="1" s="1"/>
  <c r="L522" i="1" s="1"/>
  <c r="J527" i="1"/>
  <c r="J523" i="1" s="1"/>
  <c r="J522" i="1" s="1"/>
  <c r="H527" i="1"/>
  <c r="H523" i="1" s="1"/>
  <c r="H522" i="1" s="1"/>
  <c r="F527" i="1"/>
  <c r="F523" i="1" s="1"/>
  <c r="F522" i="1" s="1"/>
  <c r="N520" i="1"/>
  <c r="N516" i="1" s="1"/>
  <c r="L520" i="1"/>
  <c r="L516" i="1" s="1"/>
  <c r="J520" i="1"/>
  <c r="J516" i="1" s="1"/>
  <c r="H520" i="1"/>
  <c r="H516" i="1" s="1"/>
  <c r="F520" i="1"/>
  <c r="F516" i="1" s="1"/>
  <c r="N514" i="1"/>
  <c r="L514" i="1"/>
  <c r="J514" i="1"/>
  <c r="H514" i="1"/>
  <c r="F514" i="1"/>
  <c r="N505" i="1"/>
  <c r="N503" i="1" s="1"/>
  <c r="L505" i="1"/>
  <c r="L503" i="1" s="1"/>
  <c r="J505" i="1"/>
  <c r="J503" i="1" s="1"/>
  <c r="H505" i="1"/>
  <c r="H503" i="1" s="1"/>
  <c r="F503" i="1"/>
  <c r="N501" i="1"/>
  <c r="N499" i="1" s="1"/>
  <c r="L501" i="1"/>
  <c r="L499" i="1" s="1"/>
  <c r="J501" i="1"/>
  <c r="J499" i="1" s="1"/>
  <c r="H501" i="1"/>
  <c r="H499" i="1" s="1"/>
  <c r="F501" i="1"/>
  <c r="F499" i="1" s="1"/>
  <c r="N497" i="1"/>
  <c r="N494" i="1" s="1"/>
  <c r="L497" i="1"/>
  <c r="L494" i="1" s="1"/>
  <c r="J497" i="1"/>
  <c r="J494" i="1" s="1"/>
  <c r="H497" i="1"/>
  <c r="H494" i="1" s="1"/>
  <c r="F497" i="1"/>
  <c r="F494" i="1" s="1"/>
  <c r="N487" i="1"/>
  <c r="L487" i="1"/>
  <c r="J487" i="1"/>
  <c r="H487" i="1"/>
  <c r="F487" i="1"/>
  <c r="N480" i="1"/>
  <c r="L480" i="1"/>
  <c r="J480" i="1"/>
  <c r="H480" i="1"/>
  <c r="F480" i="1"/>
  <c r="N478" i="1"/>
  <c r="N476" i="1" s="1"/>
  <c r="L478" i="1"/>
  <c r="L476" i="1" s="1"/>
  <c r="J478" i="1"/>
  <c r="J476" i="1" s="1"/>
  <c r="H478" i="1"/>
  <c r="H476" i="1" s="1"/>
  <c r="F478" i="1"/>
  <c r="F476" i="1" s="1"/>
  <c r="N474" i="1"/>
  <c r="N471" i="1" s="1"/>
  <c r="L474" i="1"/>
  <c r="L471" i="1" s="1"/>
  <c r="J474" i="1"/>
  <c r="J471" i="1" s="1"/>
  <c r="H474" i="1"/>
  <c r="H471" i="1" s="1"/>
  <c r="F474" i="1"/>
  <c r="F471" i="1" s="1"/>
  <c r="N469" i="1"/>
  <c r="N467" i="1" s="1"/>
  <c r="L469" i="1"/>
  <c r="L467" i="1" s="1"/>
  <c r="J469" i="1"/>
  <c r="J467" i="1" s="1"/>
  <c r="H469" i="1"/>
  <c r="H467" i="1" s="1"/>
  <c r="F469" i="1"/>
  <c r="F467" i="1" s="1"/>
  <c r="N459" i="1"/>
  <c r="N457" i="1" s="1"/>
  <c r="N456" i="1" s="1"/>
  <c r="L459" i="1"/>
  <c r="L457" i="1" s="1"/>
  <c r="L456" i="1" s="1"/>
  <c r="J459" i="1"/>
  <c r="J457" i="1" s="1"/>
  <c r="J456" i="1" s="1"/>
  <c r="H459" i="1"/>
  <c r="H457" i="1" s="1"/>
  <c r="H456" i="1" s="1"/>
  <c r="F459" i="1"/>
  <c r="F457" i="1" s="1"/>
  <c r="F456" i="1" s="1"/>
  <c r="N454" i="1"/>
  <c r="N452" i="1" s="1"/>
  <c r="L454" i="1"/>
  <c r="L452" i="1" s="1"/>
  <c r="J454" i="1"/>
  <c r="J452" i="1" s="1"/>
  <c r="H454" i="1"/>
  <c r="H452" i="1" s="1"/>
  <c r="F454" i="1"/>
  <c r="F452" i="1" s="1"/>
  <c r="N450" i="1"/>
  <c r="N448" i="1" s="1"/>
  <c r="L450" i="1"/>
  <c r="L448" i="1" s="1"/>
  <c r="J450" i="1"/>
  <c r="J448" i="1" s="1"/>
  <c r="H450" i="1"/>
  <c r="H448" i="1" s="1"/>
  <c r="F450" i="1"/>
  <c r="F448" i="1" s="1"/>
  <c r="N446" i="1"/>
  <c r="N444" i="1" s="1"/>
  <c r="L446" i="1"/>
  <c r="L444" i="1" s="1"/>
  <c r="J446" i="1"/>
  <c r="J444" i="1" s="1"/>
  <c r="H446" i="1"/>
  <c r="H444" i="1" s="1"/>
  <c r="F446" i="1"/>
  <c r="F444" i="1" s="1"/>
  <c r="N439" i="1"/>
  <c r="N437" i="1" s="1"/>
  <c r="N436" i="1" s="1"/>
  <c r="L439" i="1"/>
  <c r="L437" i="1" s="1"/>
  <c r="L436" i="1" s="1"/>
  <c r="J437" i="1"/>
  <c r="J436" i="1" s="1"/>
  <c r="H439" i="1"/>
  <c r="H437" i="1" s="1"/>
  <c r="H436" i="1" s="1"/>
  <c r="F439" i="1"/>
  <c r="F437" i="1" s="1"/>
  <c r="F436" i="1" s="1"/>
  <c r="N434" i="1"/>
  <c r="N429" i="1" s="1"/>
  <c r="L434" i="1"/>
  <c r="L429" i="1" s="1"/>
  <c r="J434" i="1"/>
  <c r="J429" i="1" s="1"/>
  <c r="H434" i="1"/>
  <c r="H429" i="1" s="1"/>
  <c r="F434" i="1"/>
  <c r="F429" i="1" s="1"/>
  <c r="N419" i="1"/>
  <c r="L419" i="1"/>
  <c r="J419" i="1"/>
  <c r="H419" i="1"/>
  <c r="F419" i="1"/>
  <c r="N415" i="1"/>
  <c r="N412" i="1" s="1"/>
  <c r="N411" i="1" s="1"/>
  <c r="L415" i="1"/>
  <c r="L412" i="1" s="1"/>
  <c r="L411" i="1" s="1"/>
  <c r="J415" i="1"/>
  <c r="J412" i="1" s="1"/>
  <c r="J411" i="1" s="1"/>
  <c r="H415" i="1"/>
  <c r="H412" i="1" s="1"/>
  <c r="H411" i="1" s="1"/>
  <c r="F415" i="1"/>
  <c r="F412" i="1" s="1"/>
  <c r="F411" i="1" s="1"/>
  <c r="N409" i="1"/>
  <c r="N407" i="1" s="1"/>
  <c r="L409" i="1"/>
  <c r="L407" i="1" s="1"/>
  <c r="J409" i="1"/>
  <c r="J407" i="1" s="1"/>
  <c r="H409" i="1"/>
  <c r="H407" i="1" s="1"/>
  <c r="F409" i="1"/>
  <c r="F407" i="1" s="1"/>
  <c r="N405" i="1"/>
  <c r="N403" i="1" s="1"/>
  <c r="L405" i="1"/>
  <c r="L403" i="1" s="1"/>
  <c r="J405" i="1"/>
  <c r="J403" i="1" s="1"/>
  <c r="H405" i="1"/>
  <c r="H403" i="1" s="1"/>
  <c r="F405" i="1"/>
  <c r="F403" i="1" s="1"/>
  <c r="N399" i="1"/>
  <c r="N396" i="1" s="1"/>
  <c r="L399" i="1"/>
  <c r="L396" i="1" s="1"/>
  <c r="J399" i="1"/>
  <c r="J396" i="1" s="1"/>
  <c r="H399" i="1"/>
  <c r="H396" i="1" s="1"/>
  <c r="F399" i="1"/>
  <c r="F396" i="1" s="1"/>
  <c r="N393" i="1"/>
  <c r="N391" i="1" s="1"/>
  <c r="N390" i="1" s="1"/>
  <c r="L393" i="1"/>
  <c r="L391" i="1" s="1"/>
  <c r="L390" i="1" s="1"/>
  <c r="J393" i="1"/>
  <c r="J391" i="1" s="1"/>
  <c r="J390" i="1" s="1"/>
  <c r="H393" i="1"/>
  <c r="H391" i="1" s="1"/>
  <c r="H390" i="1" s="1"/>
  <c r="F393" i="1"/>
  <c r="F391" i="1" s="1"/>
  <c r="F390" i="1" s="1"/>
  <c r="N388" i="1"/>
  <c r="N386" i="1" s="1"/>
  <c r="L388" i="1"/>
  <c r="L386" i="1" s="1"/>
  <c r="J388" i="1"/>
  <c r="J386" i="1" s="1"/>
  <c r="H388" i="1"/>
  <c r="H386" i="1" s="1"/>
  <c r="F388" i="1"/>
  <c r="F386" i="1" s="1"/>
  <c r="N384" i="1"/>
  <c r="L384" i="1"/>
  <c r="J384" i="1"/>
  <c r="J380" i="1" s="1"/>
  <c r="H384" i="1"/>
  <c r="H380" i="1" s="1"/>
  <c r="H379" i="1" s="1"/>
  <c r="F384" i="1"/>
  <c r="F380" i="1" s="1"/>
  <c r="N376" i="1"/>
  <c r="N374" i="1" s="1"/>
  <c r="N373" i="1" s="1"/>
  <c r="L376" i="1"/>
  <c r="L374" i="1" s="1"/>
  <c r="L373" i="1" s="1"/>
  <c r="J376" i="1"/>
  <c r="J374" i="1" s="1"/>
  <c r="J373" i="1" s="1"/>
  <c r="H376" i="1"/>
  <c r="H374" i="1" s="1"/>
  <c r="H373" i="1" s="1"/>
  <c r="F376" i="1"/>
  <c r="F374" i="1" s="1"/>
  <c r="F373" i="1" s="1"/>
  <c r="N361" i="1"/>
  <c r="L361" i="1"/>
  <c r="J361" i="1"/>
  <c r="H361" i="1"/>
  <c r="F361" i="1"/>
  <c r="N348" i="1"/>
  <c r="L348" i="1"/>
  <c r="J348" i="1"/>
  <c r="H348" i="1"/>
  <c r="F348" i="1"/>
  <c r="N359" i="1"/>
  <c r="L359" i="1"/>
  <c r="J359" i="1"/>
  <c r="H359" i="1"/>
  <c r="F359" i="1"/>
  <c r="N353" i="1"/>
  <c r="N350" i="1" s="1"/>
  <c r="L353" i="1"/>
  <c r="L350" i="1" s="1"/>
  <c r="J353" i="1"/>
  <c r="J350" i="1" s="1"/>
  <c r="H353" i="1"/>
  <c r="H350" i="1" s="1"/>
  <c r="F353" i="1"/>
  <c r="F350" i="1" s="1"/>
  <c r="N346" i="1"/>
  <c r="L346" i="1"/>
  <c r="J346" i="1"/>
  <c r="H346" i="1"/>
  <c r="F346" i="1"/>
  <c r="F335" i="1"/>
  <c r="H335" i="1"/>
  <c r="J335" i="1"/>
  <c r="L335" i="1"/>
  <c r="N335" i="1"/>
  <c r="N340" i="1"/>
  <c r="N337" i="1" s="1"/>
  <c r="L340" i="1"/>
  <c r="L337" i="1" s="1"/>
  <c r="J340" i="1"/>
  <c r="J337" i="1" s="1"/>
  <c r="H340" i="1"/>
  <c r="H337" i="1" s="1"/>
  <c r="F340" i="1"/>
  <c r="F337" i="1" s="1"/>
  <c r="N324" i="1"/>
  <c r="L324" i="1"/>
  <c r="J324" i="1"/>
  <c r="H324" i="1"/>
  <c r="N322" i="1"/>
  <c r="L322" i="1"/>
  <c r="J322" i="1"/>
  <c r="H322" i="1"/>
  <c r="F322" i="1"/>
  <c r="N318" i="1"/>
  <c r="L318" i="1"/>
  <c r="J318" i="1"/>
  <c r="H318" i="1"/>
  <c r="N316" i="1"/>
  <c r="L316" i="1"/>
  <c r="J316" i="1"/>
  <c r="H316" i="1"/>
  <c r="F324" i="1"/>
  <c r="F318" i="1"/>
  <c r="N309" i="1"/>
  <c r="L309" i="1"/>
  <c r="J309" i="1"/>
  <c r="H309" i="1"/>
  <c r="N307" i="1"/>
  <c r="L307" i="1"/>
  <c r="J307" i="1"/>
  <c r="H307" i="1"/>
  <c r="N300" i="1"/>
  <c r="L300" i="1"/>
  <c r="J300" i="1"/>
  <c r="H300" i="1"/>
  <c r="N298" i="1"/>
  <c r="L298" i="1"/>
  <c r="J298" i="1"/>
  <c r="H298" i="1"/>
  <c r="N293" i="1"/>
  <c r="N291" i="1" s="1"/>
  <c r="L293" i="1"/>
  <c r="L291" i="1" s="1"/>
  <c r="J293" i="1"/>
  <c r="J291" i="1" s="1"/>
  <c r="H293" i="1"/>
  <c r="H291" i="1" s="1"/>
  <c r="F293" i="1"/>
  <c r="F291" i="1" s="1"/>
  <c r="F298" i="1"/>
  <c r="F300" i="1"/>
  <c r="F307" i="1"/>
  <c r="F309" i="1"/>
  <c r="N287" i="1"/>
  <c r="L287" i="1"/>
  <c r="J287" i="1"/>
  <c r="H287" i="1"/>
  <c r="N285" i="1"/>
  <c r="L285" i="1"/>
  <c r="J285" i="1"/>
  <c r="H285" i="1"/>
  <c r="N277" i="1"/>
  <c r="N271" i="1" s="1"/>
  <c r="L277" i="1"/>
  <c r="L271" i="1" s="1"/>
  <c r="J277" i="1"/>
  <c r="J271" i="1" s="1"/>
  <c r="H277" i="1"/>
  <c r="H271" i="1" s="1"/>
  <c r="F287" i="1"/>
  <c r="F285" i="1"/>
  <c r="F277" i="1"/>
  <c r="F271" i="1" s="1"/>
  <c r="N268" i="1"/>
  <c r="L268" i="1"/>
  <c r="J268" i="1"/>
  <c r="H268" i="1"/>
  <c r="N266" i="1"/>
  <c r="L266" i="1"/>
  <c r="J266" i="1"/>
  <c r="H266" i="1"/>
  <c r="N262" i="1"/>
  <c r="N260" i="1" s="1"/>
  <c r="L262" i="1"/>
  <c r="L260" i="1" s="1"/>
  <c r="J262" i="1"/>
  <c r="J260" i="1" s="1"/>
  <c r="H262" i="1"/>
  <c r="H260" i="1" s="1"/>
  <c r="F268" i="1"/>
  <c r="F266" i="1"/>
  <c r="F262" i="1"/>
  <c r="F260" i="1" s="1"/>
  <c r="N256" i="1"/>
  <c r="N254" i="1" s="1"/>
  <c r="N253" i="1" s="1"/>
  <c r="L256" i="1"/>
  <c r="L254" i="1" s="1"/>
  <c r="L253" i="1" s="1"/>
  <c r="J256" i="1"/>
  <c r="J254" i="1" s="1"/>
  <c r="J253" i="1" s="1"/>
  <c r="H256" i="1"/>
  <c r="H254" i="1" s="1"/>
  <c r="H253" i="1" s="1"/>
  <c r="F256" i="1"/>
  <c r="F254" i="1" s="1"/>
  <c r="F253" i="1" s="1"/>
  <c r="N248" i="1"/>
  <c r="L248" i="1"/>
  <c r="J248" i="1"/>
  <c r="H248" i="1"/>
  <c r="F248" i="1"/>
  <c r="N244" i="1"/>
  <c r="N242" i="1" s="1"/>
  <c r="L244" i="1"/>
  <c r="L242" i="1" s="1"/>
  <c r="J244" i="1"/>
  <c r="H244" i="1"/>
  <c r="H242" i="1" s="1"/>
  <c r="F244" i="1"/>
  <c r="F242" i="1" s="1"/>
  <c r="N236" i="1"/>
  <c r="N234" i="1" s="1"/>
  <c r="L236" i="1"/>
  <c r="L234" i="1" s="1"/>
  <c r="J236" i="1"/>
  <c r="J234" i="1" s="1"/>
  <c r="H236" i="1"/>
  <c r="H234" i="1" s="1"/>
  <c r="F236" i="1"/>
  <c r="F234" i="1" s="1"/>
  <c r="N232" i="1"/>
  <c r="N230" i="1" s="1"/>
  <c r="L232" i="1"/>
  <c r="L230" i="1" s="1"/>
  <c r="J232" i="1"/>
  <c r="J230" i="1" s="1"/>
  <c r="H232" i="1"/>
  <c r="H230" i="1" s="1"/>
  <c r="F232" i="1"/>
  <c r="F230" i="1" s="1"/>
  <c r="N228" i="1"/>
  <c r="N226" i="1" s="1"/>
  <c r="L228" i="1"/>
  <c r="L226" i="1" s="1"/>
  <c r="J228" i="1"/>
  <c r="J226" i="1" s="1"/>
  <c r="H228" i="1"/>
  <c r="H226" i="1" s="1"/>
  <c r="F228" i="1"/>
  <c r="F226" i="1" s="1"/>
  <c r="N221" i="1"/>
  <c r="L221" i="1"/>
  <c r="J221" i="1"/>
  <c r="H221" i="1"/>
  <c r="F221" i="1"/>
  <c r="N216" i="1"/>
  <c r="N214" i="1" s="1"/>
  <c r="L216" i="1"/>
  <c r="L214" i="1" s="1"/>
  <c r="J216" i="1"/>
  <c r="J214" i="1" s="1"/>
  <c r="H216" i="1"/>
  <c r="H214" i="1" s="1"/>
  <c r="N212" i="1"/>
  <c r="N210" i="1" s="1"/>
  <c r="L212" i="1"/>
  <c r="L210" i="1" s="1"/>
  <c r="J212" i="1"/>
  <c r="J210" i="1" s="1"/>
  <c r="H212" i="1"/>
  <c r="H210" i="1" s="1"/>
  <c r="N208" i="1"/>
  <c r="N205" i="1" s="1"/>
  <c r="L208" i="1"/>
  <c r="L205" i="1" s="1"/>
  <c r="J208" i="1"/>
  <c r="H208" i="1"/>
  <c r="H205" i="1" s="1"/>
  <c r="F216" i="1"/>
  <c r="F214" i="1" s="1"/>
  <c r="F212" i="1"/>
  <c r="F210" i="1" s="1"/>
  <c r="F205" i="1"/>
  <c r="J555" i="1" l="1"/>
  <c r="J279" i="1"/>
  <c r="J270" i="1" s="1"/>
  <c r="J486" i="1"/>
  <c r="J629" i="1"/>
  <c r="J628" i="1" s="1"/>
  <c r="J627" i="1" s="1"/>
  <c r="J579" i="1"/>
  <c r="H555" i="1"/>
  <c r="F555" i="1"/>
  <c r="F343" i="1"/>
  <c r="H343" i="1"/>
  <c r="L555" i="1"/>
  <c r="N555" i="1"/>
  <c r="N279" i="1"/>
  <c r="N270" i="1" s="1"/>
  <c r="J545" i="1"/>
  <c r="J529" i="1" s="1"/>
  <c r="J205" i="1"/>
  <c r="J204" i="1" s="1"/>
  <c r="J203" i="1" s="1"/>
  <c r="J202" i="1" s="1"/>
  <c r="J242" i="1"/>
  <c r="J443" i="1"/>
  <c r="J466" i="1"/>
  <c r="J395" i="1"/>
  <c r="J418" i="1"/>
  <c r="J417" i="1" s="1"/>
  <c r="F364" i="1"/>
  <c r="F363" i="1" s="1"/>
  <c r="H364" i="1"/>
  <c r="H363" i="1" s="1"/>
  <c r="J363" i="1"/>
  <c r="L364" i="1"/>
  <c r="L363" i="1" s="1"/>
  <c r="N364" i="1"/>
  <c r="N363" i="1" s="1"/>
  <c r="N303" i="1"/>
  <c r="J313" i="1"/>
  <c r="J320" i="1"/>
  <c r="H295" i="1"/>
  <c r="H313" i="1"/>
  <c r="N320" i="1"/>
  <c r="N629" i="1"/>
  <c r="N628" i="1" s="1"/>
  <c r="N627" i="1" s="1"/>
  <c r="L629" i="1"/>
  <c r="L628" i="1" s="1"/>
  <c r="L627" i="1" s="1"/>
  <c r="H603" i="1"/>
  <c r="F629" i="1"/>
  <c r="F628" i="1" s="1"/>
  <c r="F627" i="1" s="1"/>
  <c r="H629" i="1"/>
  <c r="H628" i="1" s="1"/>
  <c r="H627" i="1" s="1"/>
  <c r="J603" i="1"/>
  <c r="H264" i="1"/>
  <c r="H259" i="1" s="1"/>
  <c r="H320" i="1"/>
  <c r="L579" i="1"/>
  <c r="N603" i="1"/>
  <c r="L603" i="1"/>
  <c r="N313" i="1"/>
  <c r="H579" i="1"/>
  <c r="L545" i="1"/>
  <c r="L529" i="1" s="1"/>
  <c r="F579" i="1"/>
  <c r="N579" i="1"/>
  <c r="F545" i="1"/>
  <c r="F529" i="1" s="1"/>
  <c r="N545" i="1"/>
  <c r="N529" i="1" s="1"/>
  <c r="H545" i="1"/>
  <c r="H529" i="1" s="1"/>
  <c r="J508" i="1"/>
  <c r="J507" i="1" s="1"/>
  <c r="H486" i="1"/>
  <c r="H508" i="1"/>
  <c r="H507" i="1" s="1"/>
  <c r="F508" i="1"/>
  <c r="F507" i="1" s="1"/>
  <c r="N508" i="1"/>
  <c r="N507" i="1" s="1"/>
  <c r="L508" i="1"/>
  <c r="L507" i="1" s="1"/>
  <c r="L486" i="1"/>
  <c r="H303" i="1"/>
  <c r="F486" i="1"/>
  <c r="N486" i="1"/>
  <c r="H443" i="1"/>
  <c r="N418" i="1"/>
  <c r="N417" i="1" s="1"/>
  <c r="H418" i="1"/>
  <c r="H417" i="1" s="1"/>
  <c r="N443" i="1"/>
  <c r="L303" i="1"/>
  <c r="F466" i="1"/>
  <c r="L466" i="1"/>
  <c r="H466" i="1"/>
  <c r="L443" i="1"/>
  <c r="F443" i="1"/>
  <c r="N466" i="1"/>
  <c r="L418" i="1"/>
  <c r="L417" i="1" s="1"/>
  <c r="F418" i="1"/>
  <c r="F417" i="1" s="1"/>
  <c r="J343" i="1"/>
  <c r="N295" i="1"/>
  <c r="L395" i="1"/>
  <c r="N395" i="1"/>
  <c r="H395" i="1"/>
  <c r="H378" i="1" s="1"/>
  <c r="F395" i="1"/>
  <c r="L380" i="1"/>
  <c r="L379" i="1" s="1"/>
  <c r="N380" i="1"/>
  <c r="N379" i="1" s="1"/>
  <c r="F379" i="1"/>
  <c r="N355" i="1"/>
  <c r="L320" i="1"/>
  <c r="J379" i="1"/>
  <c r="F355" i="1"/>
  <c r="J295" i="1"/>
  <c r="F327" i="1"/>
  <c r="F326" i="1" s="1"/>
  <c r="N327" i="1"/>
  <c r="N326" i="1" s="1"/>
  <c r="L355" i="1"/>
  <c r="J355" i="1"/>
  <c r="L343" i="1"/>
  <c r="N343" i="1"/>
  <c r="L295" i="1"/>
  <c r="H355" i="1"/>
  <c r="J327" i="1"/>
  <c r="J326" i="1" s="1"/>
  <c r="F295" i="1"/>
  <c r="H327" i="1"/>
  <c r="H326" i="1" s="1"/>
  <c r="J303" i="1"/>
  <c r="F264" i="1"/>
  <c r="F259" i="1" s="1"/>
  <c r="F279" i="1"/>
  <c r="F270" i="1" s="1"/>
  <c r="F320" i="1"/>
  <c r="J246" i="1"/>
  <c r="L327" i="1"/>
  <c r="L326" i="1" s="1"/>
  <c r="L313" i="1"/>
  <c r="N246" i="1"/>
  <c r="L246" i="1"/>
  <c r="L220" i="1" s="1"/>
  <c r="F313" i="1"/>
  <c r="H246" i="1"/>
  <c r="H220" i="1" s="1"/>
  <c r="H219" i="1" s="1"/>
  <c r="F303" i="1"/>
  <c r="H279" i="1"/>
  <c r="H270" i="1" s="1"/>
  <c r="J264" i="1"/>
  <c r="J259" i="1" s="1"/>
  <c r="L279" i="1"/>
  <c r="L270" i="1" s="1"/>
  <c r="L264" i="1"/>
  <c r="L259" i="1" s="1"/>
  <c r="N264" i="1"/>
  <c r="N259" i="1" s="1"/>
  <c r="F246" i="1"/>
  <c r="L204" i="1"/>
  <c r="L203" i="1" s="1"/>
  <c r="L202" i="1" s="1"/>
  <c r="N204" i="1"/>
  <c r="N203" i="1" s="1"/>
  <c r="N202" i="1" s="1"/>
  <c r="H204" i="1"/>
  <c r="H203" i="1" s="1"/>
  <c r="H202" i="1" s="1"/>
  <c r="F204" i="1"/>
  <c r="F203" i="1" s="1"/>
  <c r="F202" i="1" s="1"/>
  <c r="N163" i="1"/>
  <c r="L163" i="1"/>
  <c r="J163" i="1"/>
  <c r="H163" i="1"/>
  <c r="N165" i="1"/>
  <c r="L165" i="1"/>
  <c r="J165" i="1"/>
  <c r="H165" i="1"/>
  <c r="N171" i="1"/>
  <c r="L171" i="1"/>
  <c r="J171" i="1"/>
  <c r="H171" i="1"/>
  <c r="F171" i="1"/>
  <c r="F165" i="1"/>
  <c r="F163" i="1"/>
  <c r="N108" i="1"/>
  <c r="N25" i="1" s="1"/>
  <c r="L108" i="1"/>
  <c r="L25" i="1" s="1"/>
  <c r="J25" i="1"/>
  <c r="H108" i="1"/>
  <c r="H25" i="1" s="1"/>
  <c r="F108" i="1"/>
  <c r="F25" i="1" s="1"/>
  <c r="N79" i="1"/>
  <c r="L79" i="1"/>
  <c r="J24" i="1"/>
  <c r="H79" i="1"/>
  <c r="H24" i="1" s="1"/>
  <c r="F79" i="1"/>
  <c r="F24" i="1" s="1"/>
  <c r="N48" i="1"/>
  <c r="L48" i="1"/>
  <c r="J48" i="1"/>
  <c r="H48" i="1"/>
  <c r="N65" i="1"/>
  <c r="N22" i="1" s="1"/>
  <c r="L65" i="1"/>
  <c r="L22" i="1" s="1"/>
  <c r="J65" i="1"/>
  <c r="J22" i="1" s="1"/>
  <c r="H65" i="1"/>
  <c r="H22" i="1" s="1"/>
  <c r="F65" i="1"/>
  <c r="F22" i="1" s="1"/>
  <c r="F48" i="1"/>
  <c r="N34" i="1"/>
  <c r="L34" i="1"/>
  <c r="J34" i="1"/>
  <c r="H34" i="1"/>
  <c r="F34" i="1"/>
  <c r="J578" i="1" l="1"/>
  <c r="J577" i="1" s="1"/>
  <c r="F342" i="1"/>
  <c r="N342" i="1"/>
  <c r="L342" i="1"/>
  <c r="H342" i="1"/>
  <c r="J342" i="1"/>
  <c r="N21" i="1"/>
  <c r="N20" i="1" s="1"/>
  <c r="N68" i="1"/>
  <c r="L21" i="1"/>
  <c r="L20" i="1" s="1"/>
  <c r="L68" i="1"/>
  <c r="N24" i="1"/>
  <c r="N23" i="1" s="1"/>
  <c r="N130" i="1"/>
  <c r="L24" i="1"/>
  <c r="L23" i="1" s="1"/>
  <c r="L130" i="1"/>
  <c r="J220" i="1"/>
  <c r="J219" i="1" s="1"/>
  <c r="J290" i="1"/>
  <c r="J442" i="1"/>
  <c r="J312" i="1"/>
  <c r="J378" i="1"/>
  <c r="J485" i="1"/>
  <c r="J21" i="1"/>
  <c r="J20" i="1" s="1"/>
  <c r="J68" i="1"/>
  <c r="L219" i="1"/>
  <c r="N220" i="1"/>
  <c r="N219" i="1" s="1"/>
  <c r="J137" i="1"/>
  <c r="F130" i="1"/>
  <c r="N290" i="1"/>
  <c r="F220" i="1"/>
  <c r="F219" i="1" s="1"/>
  <c r="N137" i="1"/>
  <c r="L137" i="1"/>
  <c r="F137" i="1"/>
  <c r="H130" i="1"/>
  <c r="H137" i="1"/>
  <c r="H290" i="1"/>
  <c r="H578" i="1"/>
  <c r="H577" i="1" s="1"/>
  <c r="H312" i="1"/>
  <c r="N312" i="1"/>
  <c r="H21" i="1"/>
  <c r="H20" i="1" s="1"/>
  <c r="H68" i="1"/>
  <c r="F21" i="1"/>
  <c r="F20" i="1" s="1"/>
  <c r="F68" i="1"/>
  <c r="L578" i="1"/>
  <c r="L577" i="1" s="1"/>
  <c r="N578" i="1"/>
  <c r="N577" i="1" s="1"/>
  <c r="N378" i="1"/>
  <c r="L378" i="1"/>
  <c r="F578" i="1"/>
  <c r="F577" i="1" s="1"/>
  <c r="L485" i="1"/>
  <c r="N485" i="1"/>
  <c r="H442" i="1"/>
  <c r="H485" i="1"/>
  <c r="F485" i="1"/>
  <c r="L290" i="1"/>
  <c r="F442" i="1"/>
  <c r="N442" i="1"/>
  <c r="L442" i="1"/>
  <c r="F378" i="1"/>
  <c r="L312" i="1"/>
  <c r="F290" i="1"/>
  <c r="F312" i="1"/>
  <c r="J23" i="1"/>
  <c r="H23" i="1"/>
  <c r="F23" i="1"/>
  <c r="J258" i="1" l="1"/>
  <c r="J218" i="1" s="1"/>
  <c r="J669" i="1" s="1"/>
  <c r="F258" i="1"/>
  <c r="F218" i="1" s="1"/>
  <c r="F669" i="1" s="1"/>
  <c r="N258" i="1"/>
  <c r="N218" i="1" s="1"/>
  <c r="N669" i="1" s="1"/>
  <c r="H258" i="1"/>
  <c r="L258" i="1"/>
  <c r="L218" i="1" s="1"/>
  <c r="L669" i="1" s="1"/>
  <c r="H26" i="1"/>
  <c r="H41" i="1" s="1"/>
  <c r="L26" i="1"/>
  <c r="L41" i="1" s="1"/>
  <c r="J26" i="1"/>
  <c r="J41" i="1" s="1"/>
  <c r="N26" i="1"/>
  <c r="N41" i="1" s="1"/>
  <c r="F26" i="1"/>
  <c r="F41" i="1" s="1"/>
  <c r="H218" i="1" l="1"/>
  <c r="H669" i="1" s="1"/>
</calcChain>
</file>

<file path=xl/sharedStrings.xml><?xml version="1.0" encoding="utf-8"?>
<sst xmlns="http://schemas.openxmlformats.org/spreadsheetml/2006/main" count="1066" uniqueCount="414">
  <si>
    <t>I. OPĆI DIO</t>
  </si>
  <si>
    <t>A) SAŽETAK RAČUNA PRIHODA I RASHODA</t>
  </si>
  <si>
    <t>Projekcija proračuna za 2025.</t>
  </si>
  <si>
    <t>PRIHODI UKUPNO</t>
  </si>
  <si>
    <t>PRIHODI POSLOVANJA</t>
  </si>
  <si>
    <t>PRIHODI OD PRODAJE NEFINANCIJSKE IMOVINE</t>
  </si>
  <si>
    <t>RASHODI POSLOVANJA</t>
  </si>
  <si>
    <t>RASHODI UKUPNO</t>
  </si>
  <si>
    <t>RASHODI ZA NABAVU NEFINANCIJSKE IMOVINE</t>
  </si>
  <si>
    <t>RAZLIKA - VIŠAK/MANJAK</t>
  </si>
  <si>
    <t>B) SAŽETAK RAČUNA FINANCIRANJA</t>
  </si>
  <si>
    <t>PRIMICI OD FINANCIJSKE IMOVINE I ZADUŽIVANJA</t>
  </si>
  <si>
    <t>IZDACI ZA FINANCIJSKU IMOVINU I OTPLATU ZAJMOVA</t>
  </si>
  <si>
    <t>NETO FINANCIRANJE</t>
  </si>
  <si>
    <t>C) PRENESENI VIŠAK ILI PRENESENI MANJAK I VIŠEGODIŠNJI PLAN URAVNOTEŽENJA</t>
  </si>
  <si>
    <t>UKUPNI DONOS VIŠKA/MANJKA IZ PRETHODNIH GODINA</t>
  </si>
  <si>
    <t>VIŠAK/MANJAK IZ PRETHODNIH GODINA KOJI ĆE SE RASPOREDITI/POKRITI</t>
  </si>
  <si>
    <t>VIŠAK/MANJAK+NETO FINANCIRANJE</t>
  </si>
  <si>
    <t>A. RAČUN PRIHODA I RASHODA</t>
  </si>
  <si>
    <t>Razred</t>
  </si>
  <si>
    <t>Skupina</t>
  </si>
  <si>
    <t>Izvor</t>
  </si>
  <si>
    <t>Naziv prihoda</t>
  </si>
  <si>
    <t>Prihodi poslovanja</t>
  </si>
  <si>
    <t>Prihodi od poreza</t>
  </si>
  <si>
    <t>Opći prihodi i primici</t>
  </si>
  <si>
    <t>Pomoći iz inozemstva i od subjekata unutar općeg proračuna</t>
  </si>
  <si>
    <t>Ostale pomoći i darovnice</t>
  </si>
  <si>
    <t>Refundacije iz pomoći EU</t>
  </si>
  <si>
    <t>Prihodi od imovine</t>
  </si>
  <si>
    <t>Ostali prihodi za posebne namjene</t>
  </si>
  <si>
    <t>Prihodi od upravnih i administrativnih pristojbi, pristojbi po posebnim propisima i naknada</t>
  </si>
  <si>
    <t>Prihodi od prodaje proizvoda i robe te pruženih usluga i prihodi od donacija</t>
  </si>
  <si>
    <t>Vlastiti prihodi</t>
  </si>
  <si>
    <t>Donacije</t>
  </si>
  <si>
    <t>Kazne, upravne mjere i ostali prihodi</t>
  </si>
  <si>
    <t>Prihodi od prodaje nefinancijske imovine</t>
  </si>
  <si>
    <t>Prihodi od prodaje neproizvedene dugotrajne imovine</t>
  </si>
  <si>
    <t>Prihodi od prodaje ili zamjene nefinancijske imovine</t>
  </si>
  <si>
    <t>Rashodi poslovanja</t>
  </si>
  <si>
    <t>Rashodi za zaposlene</t>
  </si>
  <si>
    <t>Materijalni rashodi</t>
  </si>
  <si>
    <t>Financijski rashodi</t>
  </si>
  <si>
    <t>Subvencije</t>
  </si>
  <si>
    <t>Naknade građanima i kućanstvima na temelju osiguranja i druge naknade</t>
  </si>
  <si>
    <t>Ostali rashodi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</si>
  <si>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</si>
  <si>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</si>
  <si>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</si>
  <si>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</si>
  <si>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Projekcija proračuna za 2026.</t>
  </si>
  <si>
    <t>UKUPNI RASHODI</t>
  </si>
  <si>
    <t>Rashodi za nabavu proizvedene dugotrajne imovine</t>
  </si>
  <si>
    <t>01 Opće javne usluge</t>
  </si>
  <si>
    <t>011 Izvršna i zakonodavna tijela, financijski i fisklani poslovi, vanjski poslovi</t>
  </si>
  <si>
    <t>013 Opće usluge</t>
  </si>
  <si>
    <t>03 Javni red i sigurnost</t>
  </si>
  <si>
    <t>031 Usluge policije</t>
  </si>
  <si>
    <t>032 Usluge protupožarne zaštite</t>
  </si>
  <si>
    <t>036 Rashodi za javni red i sigurnost koji nisu drugdje svrstani</t>
  </si>
  <si>
    <t>04 Ekonomski poslovi</t>
  </si>
  <si>
    <t>042 Poljoprivreda, šumarstvo, ribarstvo i lov</t>
  </si>
  <si>
    <t>043 Gorivo i energija</t>
  </si>
  <si>
    <t>045 Promet</t>
  </si>
  <si>
    <t>046 Komunikacije</t>
  </si>
  <si>
    <t>047 Ostale industrije</t>
  </si>
  <si>
    <t>05 Zaštita okoliša</t>
  </si>
  <si>
    <t>051 Gospodarenje otpadom</t>
  </si>
  <si>
    <t>052 Gospodarenje otpadnim vodama</t>
  </si>
  <si>
    <t>053 Smanjenje zagađivanja</t>
  </si>
  <si>
    <t>054 Zaštita bioraznolikosti i krajolika</t>
  </si>
  <si>
    <t>056 Poslovi i usluge zaštite okoliša koji nisu drugdje svrstani</t>
  </si>
  <si>
    <t>06 Usluge unaprjeđenja stanovanja i zajednice</t>
  </si>
  <si>
    <t>062 Razvoj zajednice</t>
  </si>
  <si>
    <t>063 Opskrba vodom</t>
  </si>
  <si>
    <t>064 Ulična rasvjeta</t>
  </si>
  <si>
    <t>07 Zdravstvo</t>
  </si>
  <si>
    <t>072 Službe za vanjske pacijente</t>
  </si>
  <si>
    <t>08 Rekreacija, kultura, religija</t>
  </si>
  <si>
    <t>081 Službe rekreacije i sporta</t>
  </si>
  <si>
    <t>082 Službe kulture</t>
  </si>
  <si>
    <t>083 Službe emitiranja i izdavanja</t>
  </si>
  <si>
    <t>084 Religijske i druge službe zajednice</t>
  </si>
  <si>
    <t>086 Rashodi za rekreaciju, kulturu i religiju koji nisu drugdje svrstani</t>
  </si>
  <si>
    <t>09 Obrazovanje</t>
  </si>
  <si>
    <t>091 Predškolsko i osnovno obrazovanje</t>
  </si>
  <si>
    <t>095 Obrazovanje koje se ne može definirati po stupnju</t>
  </si>
  <si>
    <t>10 Socijalna zaštita</t>
  </si>
  <si>
    <t>101 Bolest i invaliditet</t>
  </si>
  <si>
    <t>102 Starost</t>
  </si>
  <si>
    <t>104 Obitelj i djeca</t>
  </si>
  <si>
    <t>106 Stanovanje</t>
  </si>
  <si>
    <t>B. RAČUN FINANCIRANJA</t>
  </si>
  <si>
    <t>Naziv</t>
  </si>
  <si>
    <t>Primici od financijske imovine i zaduživanja</t>
  </si>
  <si>
    <t>Primici od zaduživanja</t>
  </si>
  <si>
    <t>Namjenski primici od zaduživanja</t>
  </si>
  <si>
    <t>Izdaci za financijsku imovinu i otplate zajmova</t>
  </si>
  <si>
    <t>Izdaci za otplatu glavnice primljenih kredita i zajmova</t>
  </si>
  <si>
    <t>II. POSEBNI DIO</t>
  </si>
  <si>
    <t>Pozicija</t>
  </si>
  <si>
    <t>Šifra</t>
  </si>
  <si>
    <t>Razdjel 001</t>
  </si>
  <si>
    <t>OPĆINSKO VIJEĆE</t>
  </si>
  <si>
    <t>Glava 00101</t>
  </si>
  <si>
    <t>Općinsko vijeće</t>
  </si>
  <si>
    <t>Program 1000</t>
  </si>
  <si>
    <t>Aktivnost 100010</t>
  </si>
  <si>
    <t>Redovna djelatnost Općinskog vijeća</t>
  </si>
  <si>
    <t>Financiranje rada Općinskog vijeća</t>
  </si>
  <si>
    <t>Aktivnost 100020</t>
  </si>
  <si>
    <t>Izrada razvojnih planova</t>
  </si>
  <si>
    <t>Izvor 11</t>
  </si>
  <si>
    <t>Izvor 52</t>
  </si>
  <si>
    <t>Izvor 43</t>
  </si>
  <si>
    <t>Aktivnost 100030</t>
  </si>
  <si>
    <t>Financiranje političkih stranaka i članova izabranih sa liste grupe birača</t>
  </si>
  <si>
    <t>Razdjel 002</t>
  </si>
  <si>
    <t>JEDINSTVENI UPRAVNI ODJEL</t>
  </si>
  <si>
    <t>Glava 00201</t>
  </si>
  <si>
    <t>Poslovanje Jedinstvenog upravnog odjela</t>
  </si>
  <si>
    <t>Program 2000</t>
  </si>
  <si>
    <t>Redovna djelatnost Jedinstvenog upravnog odjela</t>
  </si>
  <si>
    <t>Aktivnost 200010</t>
  </si>
  <si>
    <t>Aktivnost 200020</t>
  </si>
  <si>
    <t>Rashodi za materijal i energiju</t>
  </si>
  <si>
    <t>Aktivnost 200030</t>
  </si>
  <si>
    <t>Rashodi za usluge</t>
  </si>
  <si>
    <t>Aktivnost 200040</t>
  </si>
  <si>
    <t>Tekući projekt 200010</t>
  </si>
  <si>
    <t>Nabava nefinancijske imovine za rad</t>
  </si>
  <si>
    <t>Kapitalni projekt 200010</t>
  </si>
  <si>
    <t>Rashodi za dodatna ulaganja na nefinancijskoj imovini</t>
  </si>
  <si>
    <t>Program 3000</t>
  </si>
  <si>
    <t>Razvoj civilnog društva</t>
  </si>
  <si>
    <t>Aktivnost 300010</t>
  </si>
  <si>
    <t>Tekuće donacije udugama i neprofitnim organizacijama</t>
  </si>
  <si>
    <t>Glava 00202</t>
  </si>
  <si>
    <t>Komunalna infrastruktura</t>
  </si>
  <si>
    <t>Program 4000</t>
  </si>
  <si>
    <t>Javna rasvjeta</t>
  </si>
  <si>
    <t>Aktivnost 400010</t>
  </si>
  <si>
    <t>Potrošnja i održavanje javne rasvjete</t>
  </si>
  <si>
    <t>Izgradnja i unapređenje sustava javne rasvjete</t>
  </si>
  <si>
    <t>Program 4100</t>
  </si>
  <si>
    <t>Nerazvrstane ceste i putovi</t>
  </si>
  <si>
    <t>Aktivnost 410010</t>
  </si>
  <si>
    <t>Izvor 55</t>
  </si>
  <si>
    <t>Kapitalni projekt 410010</t>
  </si>
  <si>
    <t>Program 4200</t>
  </si>
  <si>
    <t>Aktivnost 420010</t>
  </si>
  <si>
    <t>Kapitalni projekt 420010</t>
  </si>
  <si>
    <t>Aktivnost 420020</t>
  </si>
  <si>
    <t>Izvor 71</t>
  </si>
  <si>
    <t>Izvor 61</t>
  </si>
  <si>
    <t>Program 4300</t>
  </si>
  <si>
    <t>Aktivnost 430010</t>
  </si>
  <si>
    <t>Javne i zelene površine</t>
  </si>
  <si>
    <t>Održavanje javnih i zelenih površina</t>
  </si>
  <si>
    <t>Javna parkirališta</t>
  </si>
  <si>
    <t>Dječja igrališta</t>
  </si>
  <si>
    <t>Groblja</t>
  </si>
  <si>
    <t>Izgradnja i održavanje groblja</t>
  </si>
  <si>
    <t>Kapitalni projekt 430010</t>
  </si>
  <si>
    <t>Program 4400</t>
  </si>
  <si>
    <t>Gospodarenje otpadom</t>
  </si>
  <si>
    <t>Aktivnost 440010</t>
  </si>
  <si>
    <t>Odvoz i zbrinjavanje otpada</t>
  </si>
  <si>
    <t>Aktivnost 440020</t>
  </si>
  <si>
    <t>Izrada Plana gospodarenja otpadom</t>
  </si>
  <si>
    <t>Program 4500</t>
  </si>
  <si>
    <t>Kapitalni projekt 450010</t>
  </si>
  <si>
    <t>Luka Sali</t>
  </si>
  <si>
    <t>Izdaci za otplatu glavnice primljenog kredita</t>
  </si>
  <si>
    <t>Tekući projekt 450010</t>
  </si>
  <si>
    <t>Uređenje riva i obale</t>
  </si>
  <si>
    <t>Tekući projekt 450020</t>
  </si>
  <si>
    <t>Turistička infrastruktura</t>
  </si>
  <si>
    <t>Program 4600</t>
  </si>
  <si>
    <t>Vodovod i odvodnja</t>
  </si>
  <si>
    <t>Kapitalni projekt 460010</t>
  </si>
  <si>
    <t>Program 4700</t>
  </si>
  <si>
    <t>Kapitalni projekt 470010</t>
  </si>
  <si>
    <t>Glava 00203</t>
  </si>
  <si>
    <t>Prostorno uređenje i zaštita okoliša</t>
  </si>
  <si>
    <t>Program 5000</t>
  </si>
  <si>
    <t>Prostorno planska dokumentacija</t>
  </si>
  <si>
    <t>Kapitalni projekt 500010</t>
  </si>
  <si>
    <t>Prostorni plan uređenja Općine Sali</t>
  </si>
  <si>
    <t>Kapitalni projekt 500020</t>
  </si>
  <si>
    <t>Urbanistički plan uređenja poduzetničke zone Brbinj (dio)</t>
  </si>
  <si>
    <t>Program 5100</t>
  </si>
  <si>
    <t>Katastar nekretnina</t>
  </si>
  <si>
    <t>Program 5300</t>
  </si>
  <si>
    <t>Zaštita okoliša</t>
  </si>
  <si>
    <t>Aktivnost 510010</t>
  </si>
  <si>
    <t>Izrada katastra nekretnina</t>
  </si>
  <si>
    <t>Aktivnost 530010</t>
  </si>
  <si>
    <t>Energetska obnova javnih zgrada</t>
  </si>
  <si>
    <t>Energetska tranzicija</t>
  </si>
  <si>
    <t>Aktivnost 530020</t>
  </si>
  <si>
    <t>Aktivnost 530030</t>
  </si>
  <si>
    <t>Digitalna infrastruktura</t>
  </si>
  <si>
    <t>Aktivnost 540010</t>
  </si>
  <si>
    <t>Digitalizacija</t>
  </si>
  <si>
    <t>Glava 00204</t>
  </si>
  <si>
    <t>Zaštita i spašavanje</t>
  </si>
  <si>
    <t>Program 6000</t>
  </si>
  <si>
    <t>Protupožarna zaštita</t>
  </si>
  <si>
    <t>Aktivnost 600010</t>
  </si>
  <si>
    <t>Kapitalni projekt 600010</t>
  </si>
  <si>
    <t>Zemljište</t>
  </si>
  <si>
    <t>Program 6100</t>
  </si>
  <si>
    <t>Civilna zaštita</t>
  </si>
  <si>
    <t>Aktivnost 610010</t>
  </si>
  <si>
    <t>Glava 00205</t>
  </si>
  <si>
    <t>Školstvo, zdravstvo i socijalna skrb</t>
  </si>
  <si>
    <t>Program 7000</t>
  </si>
  <si>
    <t>Javne potrebe u obrazovanju</t>
  </si>
  <si>
    <t>Aktivnost 700010</t>
  </si>
  <si>
    <t>Stipendije i školarine</t>
  </si>
  <si>
    <t>Naknade građanima i kućanstvima</t>
  </si>
  <si>
    <t>Aktivnost 700020</t>
  </si>
  <si>
    <t>Nabava radnog materijala za učenike O.Š. Petar Lorini Sali</t>
  </si>
  <si>
    <t>Aktivnost 700030</t>
  </si>
  <si>
    <t>Unapređenje školstva</t>
  </si>
  <si>
    <t>Program 7100</t>
  </si>
  <si>
    <t>Javne potrebe u zdravstvu</t>
  </si>
  <si>
    <t>Tekući projekt 710010</t>
  </si>
  <si>
    <t>Ljekarna Sali</t>
  </si>
  <si>
    <t>Program 7200</t>
  </si>
  <si>
    <t>Socijalna skrb</t>
  </si>
  <si>
    <t>Aktivnost 720010</t>
  </si>
  <si>
    <t>Pomoć i njega u kući</t>
  </si>
  <si>
    <t>Aktivnost 720020</t>
  </si>
  <si>
    <t>Sufinanciranje troškova stanovanja</t>
  </si>
  <si>
    <t>Aktivnost 720030</t>
  </si>
  <si>
    <t>Naknade za djecu</t>
  </si>
  <si>
    <t>Aktivnost 720040</t>
  </si>
  <si>
    <t xml:space="preserve">Ostale pomoći </t>
  </si>
  <si>
    <t>Glava 00206</t>
  </si>
  <si>
    <t>Kultura, sport, religija</t>
  </si>
  <si>
    <t>Program 8000</t>
  </si>
  <si>
    <t>Javne potrebe u kulturi</t>
  </si>
  <si>
    <t>Aktivnost 800010</t>
  </si>
  <si>
    <t>Financiranje kulturnih događanja</t>
  </si>
  <si>
    <t>Aktivnost 800020</t>
  </si>
  <si>
    <t>Očuvanje kulturne baštine</t>
  </si>
  <si>
    <t>Aktivnost 800030</t>
  </si>
  <si>
    <t>Pomoć za tiskanje knjiga</t>
  </si>
  <si>
    <t>Kapitalni projekt 800010</t>
  </si>
  <si>
    <t>Zavičajni muzej Dugi otok</t>
  </si>
  <si>
    <t>Program 8100</t>
  </si>
  <si>
    <t>Javne potrebe u sportu</t>
  </si>
  <si>
    <t>Aktivnost 810010</t>
  </si>
  <si>
    <t>Financiranje potreba u sportu</t>
  </si>
  <si>
    <t>Kapitalni projekt 810010</t>
  </si>
  <si>
    <t>Izgradnja sportske dvorane</t>
  </si>
  <si>
    <t>Program 8200</t>
  </si>
  <si>
    <t>Vjerske zajednice</t>
  </si>
  <si>
    <t>Aktivnost 820010</t>
  </si>
  <si>
    <t>Pomoći za crkvu</t>
  </si>
  <si>
    <t>Glava 00207</t>
  </si>
  <si>
    <t>Poljoprivreda</t>
  </si>
  <si>
    <t>Program 9000</t>
  </si>
  <si>
    <t>Subvencije u poljoprivredi</t>
  </si>
  <si>
    <t>Aktivnost 900010</t>
  </si>
  <si>
    <t>Subvencije poljoprivrenicima</t>
  </si>
  <si>
    <t>Program 9100</t>
  </si>
  <si>
    <t>Razvoj poljoprivrede</t>
  </si>
  <si>
    <t>Aktivnost 910010</t>
  </si>
  <si>
    <t>Komasacija</t>
  </si>
  <si>
    <t>Program 9200</t>
  </si>
  <si>
    <t>Zaštita životinja</t>
  </si>
  <si>
    <t>Aktivnost 920010</t>
  </si>
  <si>
    <t>Kapitalni projekt 920010</t>
  </si>
  <si>
    <t>Izgradnja i opremanje skloništa za životinje</t>
  </si>
  <si>
    <t>Glava 00208</t>
  </si>
  <si>
    <t>Subvencije i pomoći trgovačkim društvima i unutar općeg proračuna</t>
  </si>
  <si>
    <t>Program 4800</t>
  </si>
  <si>
    <t>Subvencije i pomoći za rad trgovačkim društvima u javnom sektoru</t>
  </si>
  <si>
    <t>Aktivnost 480010</t>
  </si>
  <si>
    <t>Subvencija za rad poštanskih ureda</t>
  </si>
  <si>
    <t>Program 4900</t>
  </si>
  <si>
    <t>Poduzetnički inkubator</t>
  </si>
  <si>
    <t>Kapitalni projekt 490010</t>
  </si>
  <si>
    <t>Razdjel 003</t>
  </si>
  <si>
    <t>PREDŠKOLSKI ODGOJ</t>
  </si>
  <si>
    <t>Glava 00301</t>
  </si>
  <si>
    <t>Program 7300</t>
  </si>
  <si>
    <t>Aktivnost 730010</t>
  </si>
  <si>
    <t>Izvor 31</t>
  </si>
  <si>
    <t>Rashodi za troškove redovnog poslovanja</t>
  </si>
  <si>
    <t>Aktivnost 730020</t>
  </si>
  <si>
    <t>Tekući projekt 730010</t>
  </si>
  <si>
    <t>Održavanje prostora</t>
  </si>
  <si>
    <t>Tekući projekt 730020</t>
  </si>
  <si>
    <t>Nabava opreme</t>
  </si>
  <si>
    <t>Program 7400</t>
  </si>
  <si>
    <t>Financiranje programa za djecu i mlade</t>
  </si>
  <si>
    <t>Aktivnost 740010</t>
  </si>
  <si>
    <t>Naknada za podmirenje troškova boravka u vrtiću</t>
  </si>
  <si>
    <t>Aktivnost 740020</t>
  </si>
  <si>
    <t>Program 7500</t>
  </si>
  <si>
    <t>Izgradnja objekta dječjeg vftića</t>
  </si>
  <si>
    <t>Kapitalni projekt 750010</t>
  </si>
  <si>
    <t>Izgradnja vrtića</t>
  </si>
  <si>
    <t>Glava 00302</t>
  </si>
  <si>
    <t>Dječji vrtić "Latica" Zadar</t>
  </si>
  <si>
    <t>Dječji vrtić "Orkulice" Sali</t>
  </si>
  <si>
    <t>Program 7600</t>
  </si>
  <si>
    <t>Sufinanciranje rada vrtića Latica</t>
  </si>
  <si>
    <t>Razdjel 004</t>
  </si>
  <si>
    <t>KNJIŽNICA</t>
  </si>
  <si>
    <t>Glava 00401</t>
  </si>
  <si>
    <t>Hrvatska knjižnica i čitaonica Sali</t>
  </si>
  <si>
    <t>Program 8300</t>
  </si>
  <si>
    <t>Redovna djelatnost knjižnice</t>
  </si>
  <si>
    <t>Aktivnost 830010</t>
  </si>
  <si>
    <t>Aktivnost 830020</t>
  </si>
  <si>
    <t>Tekući projekt 830010</t>
  </si>
  <si>
    <t>Aktivnost 760010</t>
  </si>
  <si>
    <t>Kapitalni projekt 830010</t>
  </si>
  <si>
    <t>Proširenje i opremanje knjižnice u Salima</t>
  </si>
  <si>
    <t>Glava 00402</t>
  </si>
  <si>
    <t>Gradska knjižnica Zadar</t>
  </si>
  <si>
    <t>Program 8400</t>
  </si>
  <si>
    <t>Bibliobus</t>
  </si>
  <si>
    <t>Aktivnost 840010</t>
  </si>
  <si>
    <t>Sufinanciranje bibliobusa</t>
  </si>
  <si>
    <t>Razdjel 005</t>
  </si>
  <si>
    <t>MJESNA SAMOUPRAVA</t>
  </si>
  <si>
    <t>Glava 00501</t>
  </si>
  <si>
    <t>Mjesni odbori</t>
  </si>
  <si>
    <t>Rad mjesnih odbora</t>
  </si>
  <si>
    <t>Financiranje troškova mjesnih odbora</t>
  </si>
  <si>
    <t>UKUPNO</t>
  </si>
  <si>
    <t>041 Opći ekonomski, trgovački i poslovi vezani uz rad</t>
  </si>
  <si>
    <t>066 Rashodi vez.uz stanov.i kom.pogod.koji nisu drugd.svrstani</t>
  </si>
  <si>
    <t>109 Aktivnosti socijal.zašt.koje nisu drugdje svrstane</t>
  </si>
  <si>
    <t>Aktivnost 200050</t>
  </si>
  <si>
    <t>Proračunska zaliha</t>
  </si>
  <si>
    <t>Održavanje i uređenje općinskih zgrada i prostora</t>
  </si>
  <si>
    <t>Izvor 8</t>
  </si>
  <si>
    <t>Namjenski primici</t>
  </si>
  <si>
    <t>Mrtvačnica</t>
  </si>
  <si>
    <t>Kapitalni projekt 910010</t>
  </si>
  <si>
    <t>Strategija razvoja poljoprivrede</t>
  </si>
  <si>
    <t>Članak 1.</t>
  </si>
  <si>
    <t>Članak 2.</t>
  </si>
  <si>
    <t>Prihodi i rashodi te primici i izdaci iskazani po ekonomskoj klasifikaciji prikazani su u Općem dijelu kako slijedi:</t>
  </si>
  <si>
    <t>Članak 3.</t>
  </si>
  <si>
    <t>Članak 4.</t>
  </si>
  <si>
    <t>Općinsko vijeće Općine Sali</t>
  </si>
  <si>
    <t>Predsjednica</t>
  </si>
  <si>
    <t>Ivana Kirinić Frka</t>
  </si>
  <si>
    <t xml:space="preserve">Održavanje nerazvrstanih cesta i putova </t>
  </si>
  <si>
    <t>Izgradnja i rekonstrukcija nerazvrstanih cesta i putova i prateće prometne infrastrukture</t>
  </si>
  <si>
    <t>Dodatna ulaganja na nefinancijskoj imovini</t>
  </si>
  <si>
    <t>Funkcija</t>
  </si>
  <si>
    <t>011</t>
  </si>
  <si>
    <t>013</t>
  </si>
  <si>
    <t>062</t>
  </si>
  <si>
    <t>064</t>
  </si>
  <si>
    <t>045</t>
  </si>
  <si>
    <t>104</t>
  </si>
  <si>
    <t>051</t>
  </si>
  <si>
    <t>063</t>
  </si>
  <si>
    <t>056</t>
  </si>
  <si>
    <t>054</t>
  </si>
  <si>
    <t>032</t>
  </si>
  <si>
    <t>036</t>
  </si>
  <si>
    <t>095</t>
  </si>
  <si>
    <t>091</t>
  </si>
  <si>
    <t>072</t>
  </si>
  <si>
    <t>102</t>
  </si>
  <si>
    <t>106</t>
  </si>
  <si>
    <t>101</t>
  </si>
  <si>
    <t>082</t>
  </si>
  <si>
    <t>081</t>
  </si>
  <si>
    <t>084</t>
  </si>
  <si>
    <t>042</t>
  </si>
  <si>
    <t>047</t>
  </si>
  <si>
    <t>043</t>
  </si>
  <si>
    <t>Prihodi za posebne namjene</t>
  </si>
  <si>
    <t>Program 5200</t>
  </si>
  <si>
    <t>Izgradnja aerodroma</t>
  </si>
  <si>
    <t>Zračni promet</t>
  </si>
  <si>
    <t>sa projekcijama za 2025. i 2026. godinu</t>
  </si>
  <si>
    <t>Proračun Općine Sali za 2024. godinu sa projekcijama za 2025. i 2026. godinu sastoje se od Općeg i Posebnog dijela.</t>
  </si>
  <si>
    <t>Izvršenje 2022.</t>
  </si>
  <si>
    <t>Plan 2023.</t>
  </si>
  <si>
    <t>Proračun za 2024.</t>
  </si>
  <si>
    <t>U posebnom dijelu Proračuna Općine Sali za 2024. godinu rashodi i izdaci iskazani su prema proračunskoj klasifikaciji i raspoređuju se po programima, aktivnostima, korisnicima i namjnama kako slijedi:</t>
  </si>
  <si>
    <t>Tekući projekt 710020</t>
  </si>
  <si>
    <t>Pomoći za zdravstvo</t>
  </si>
  <si>
    <t>Aktivnost 480020</t>
  </si>
  <si>
    <t>Subvencija za prijevoz putnika</t>
  </si>
  <si>
    <t>Redovna djelatnost DV Orkulice Sali</t>
  </si>
  <si>
    <t>Uređenje luka, pristaništa i plaža</t>
  </si>
  <si>
    <t>Protupožarni putovi</t>
  </si>
  <si>
    <t xml:space="preserve">Nabava nefinancijske imovine </t>
  </si>
  <si>
    <t>052</t>
  </si>
  <si>
    <t>083</t>
  </si>
  <si>
    <t>Proračun Općine Sali za 2024. godinu sa projekcijama za 2025. i 2026. godinu objaviti će se u "Službenom glasniku Općine Sali", a stupa na snagu 01.01.2024. godine</t>
  </si>
  <si>
    <t>Program 4901</t>
  </si>
  <si>
    <t>Pomoći unutar općeg proračuna</t>
  </si>
  <si>
    <t>Aktivnost 490110</t>
  </si>
  <si>
    <t xml:space="preserve"> PRORAČUN OPĆINE SALI ZA 2024. GODINU</t>
  </si>
  <si>
    <t>Temeljem članka 166. Zakona o proračunu (NN 144/21) i članka 30. Statuta Općine Sali (Službeni glasnik Općine Sali" br. 2/2016 - pročišćeni tekst), Općinsko vijeće Općine Sali na 14. sjednici održanoj dana 21. prosinca 2023. godine donosi</t>
  </si>
  <si>
    <t>Izvor 81</t>
  </si>
  <si>
    <t>KLASA: 400-01/23-01/02</t>
  </si>
  <si>
    <t>URBROJ: 2198/15-01-23-1</t>
  </si>
  <si>
    <t>Sali, 21. prosinca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</si>
</sst>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.00_ ;\-#,##0.00\ 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00B05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9">
    <xf numFmtId="0" fontId="0" fillId="0" borderId="0" xfId="0"/>
    <xf numFmtId="0" fontId="1" fillId="0" borderId="0" xfId="0" applyFont="1" applyAlignment="1">
      <alignment horizontal="center"/>
    </xf>
    <xf numFmtId="164" fontId="0" fillId="0" borderId="0" xfId="0" applyNumberFormat="1"/>
    <xf numFmtId="0" fontId="0" fillId="0" borderId="16" xfId="0" applyBorder="1"/>
    <xf numFmtId="0" fontId="0" fillId="0" borderId="29" xfId="0" applyBorder="1"/>
    <xf numFmtId="0" fontId="0" fillId="0" borderId="1" xfId="0" applyBorder="1"/>
    <xf numFmtId="0" fontId="5" fillId="0" borderId="1" xfId="0" applyFont="1" applyBorder="1"/>
    <xf numFmtId="0" fontId="5" fillId="0" borderId="29" xfId="0" applyFont="1" applyBorder="1"/>
    <xf numFmtId="0" fontId="0" fillId="0" borderId="30" xfId="0" applyBorder="1"/>
    <xf numFmtId="0" fontId="0" fillId="0" borderId="31" xfId="0" applyBorder="1"/>
    <xf numFmtId="0" fontId="0" fillId="0" borderId="33" xfId="0" applyBorder="1"/>
    <xf numFmtId="0" fontId="0" fillId="0" borderId="13" xfId="0" applyBorder="1"/>
    <xf numFmtId="0" fontId="4" fillId="0" borderId="35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1" fillId="0" borderId="30" xfId="0" applyFont="1" applyBorder="1"/>
    <xf numFmtId="0" fontId="1" fillId="0" borderId="0" xfId="0" applyFont="1"/>
    <xf numFmtId="0" fontId="1" fillId="0" borderId="29" xfId="0" applyFont="1" applyBorder="1"/>
    <xf numFmtId="0" fontId="4" fillId="0" borderId="35" xfId="0" applyFont="1" applyBorder="1"/>
    <xf numFmtId="0" fontId="4" fillId="0" borderId="27" xfId="0" applyFont="1" applyBorder="1"/>
    <xf numFmtId="0" fontId="4" fillId="0" borderId="36" xfId="0" applyFont="1" applyBorder="1"/>
    <xf numFmtId="0" fontId="1" fillId="0" borderId="31" xfId="0" applyFont="1" applyBorder="1"/>
    <xf numFmtId="0" fontId="1" fillId="0" borderId="16" xfId="0" applyFont="1" applyBorder="1"/>
    <xf numFmtId="0" fontId="1" fillId="0" borderId="1" xfId="0" applyFont="1" applyBorder="1"/>
    <xf numFmtId="0" fontId="0" fillId="0" borderId="47" xfId="0" applyBorder="1"/>
    <xf numFmtId="0" fontId="0" fillId="0" borderId="45" xfId="0" applyBorder="1"/>
    <xf numFmtId="0" fontId="5" fillId="0" borderId="48" xfId="0" applyFont="1" applyBorder="1"/>
    <xf numFmtId="0" fontId="7" fillId="0" borderId="0" xfId="0" applyFont="1" applyAlignment="1">
      <alignment horizontal="justify" vertical="center" wrapText="1"/>
    </xf>
    <xf numFmtId="0" fontId="8" fillId="0" borderId="0" xfId="0" applyFont="1" applyAlignment="1">
      <alignment horizontal="center" vertical="center" wrapText="1"/>
    </xf>
    <xf numFmtId="164" fontId="9" fillId="0" borderId="0" xfId="0" applyNumberFormat="1" applyFont="1"/>
    <xf numFmtId="4" fontId="0" fillId="0" borderId="0" xfId="0" applyNumberFormat="1"/>
    <xf numFmtId="0" fontId="6" fillId="0" borderId="0" xfId="0" applyFont="1"/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4" fillId="3" borderId="49" xfId="0" applyFont="1" applyFill="1" applyBorder="1" applyAlignment="1">
      <alignment vertical="center"/>
    </xf>
    <xf numFmtId="0" fontId="4" fillId="3" borderId="53" xfId="0" applyFont="1" applyFill="1" applyBorder="1" applyAlignment="1">
      <alignment wrapText="1"/>
    </xf>
    <xf numFmtId="0" fontId="0" fillId="4" borderId="15" xfId="0" applyFill="1" applyBorder="1"/>
    <xf numFmtId="49" fontId="0" fillId="4" borderId="54" xfId="0" applyNumberFormat="1" applyFill="1" applyBorder="1" applyAlignment="1">
      <alignment horizontal="right"/>
    </xf>
    <xf numFmtId="0" fontId="0" fillId="6" borderId="39" xfId="0" applyFill="1" applyBorder="1"/>
    <xf numFmtId="49" fontId="0" fillId="6" borderId="54" xfId="0" applyNumberFormat="1" applyFill="1" applyBorder="1" applyAlignment="1">
      <alignment horizontal="right"/>
    </xf>
    <xf numFmtId="0" fontId="0" fillId="5" borderId="15" xfId="0" applyFill="1" applyBorder="1"/>
    <xf numFmtId="49" fontId="0" fillId="5" borderId="54" xfId="0" applyNumberFormat="1" applyFill="1" applyBorder="1" applyAlignment="1">
      <alignment horizontal="right"/>
    </xf>
    <xf numFmtId="0" fontId="1" fillId="0" borderId="39" xfId="0" applyFont="1" applyBorder="1"/>
    <xf numFmtId="49" fontId="0" fillId="0" borderId="54" xfId="0" applyNumberFormat="1" applyBorder="1" applyAlignment="1">
      <alignment horizontal="right"/>
    </xf>
    <xf numFmtId="0" fontId="0" fillId="0" borderId="15" xfId="0" applyBorder="1"/>
    <xf numFmtId="0" fontId="0" fillId="0" borderId="39" xfId="0" applyBorder="1"/>
    <xf numFmtId="0" fontId="1" fillId="0" borderId="15" xfId="0" applyFont="1" applyBorder="1"/>
    <xf numFmtId="0" fontId="1" fillId="4" borderId="15" xfId="0" applyFont="1" applyFill="1" applyBorder="1"/>
    <xf numFmtId="0" fontId="1" fillId="5" borderId="15" xfId="0" applyFont="1" applyFill="1" applyBorder="1"/>
    <xf numFmtId="0" fontId="0" fillId="6" borderId="15" xfId="0" applyFill="1" applyBorder="1"/>
    <xf numFmtId="0" fontId="1" fillId="5" borderId="39" xfId="0" applyFont="1" applyFill="1" applyBorder="1"/>
    <xf numFmtId="49" fontId="0" fillId="0" borderId="55" xfId="0" applyNumberFormat="1" applyBorder="1" applyAlignment="1">
      <alignment horizontal="right"/>
    </xf>
    <xf numFmtId="0" fontId="0" fillId="7" borderId="56" xfId="0" applyFill="1" applyBorder="1" applyAlignment="1">
      <alignment horizontal="right"/>
    </xf>
    <xf numFmtId="0" fontId="0" fillId="8" borderId="31" xfId="0" applyFill="1" applyBorder="1"/>
    <xf numFmtId="0" fontId="0" fillId="8" borderId="16" xfId="0" applyFill="1" applyBorder="1"/>
    <xf numFmtId="0" fontId="5" fillId="8" borderId="1" xfId="0" applyFont="1" applyFill="1" applyBorder="1"/>
    <xf numFmtId="164" fontId="5" fillId="8" borderId="17" xfId="0" applyNumberFormat="1" applyFont="1" applyFill="1" applyBorder="1" applyAlignment="1">
      <alignment horizontal="right"/>
    </xf>
    <xf numFmtId="164" fontId="5" fillId="8" borderId="18" xfId="0" applyNumberFormat="1" applyFont="1" applyFill="1" applyBorder="1" applyAlignment="1">
      <alignment horizontal="right"/>
    </xf>
    <xf numFmtId="164" fontId="5" fillId="8" borderId="16" xfId="0" applyNumberFormat="1" applyFont="1" applyFill="1" applyBorder="1" applyAlignment="1">
      <alignment horizontal="right"/>
    </xf>
    <xf numFmtId="164" fontId="5" fillId="8" borderId="19" xfId="0" applyNumberFormat="1" applyFont="1" applyFill="1" applyBorder="1" applyAlignment="1">
      <alignment horizontal="right"/>
    </xf>
    <xf numFmtId="0" fontId="0" fillId="8" borderId="30" xfId="0" applyFill="1" applyBorder="1"/>
    <xf numFmtId="0" fontId="0" fillId="8" borderId="0" xfId="0" applyFill="1"/>
    <xf numFmtId="0" fontId="5" fillId="8" borderId="29" xfId="0" applyFont="1" applyFill="1" applyBorder="1"/>
    <xf numFmtId="0" fontId="0" fillId="8" borderId="18" xfId="0" applyFill="1" applyBorder="1"/>
    <xf numFmtId="0" fontId="0" fillId="8" borderId="33" xfId="0" applyFill="1" applyBorder="1"/>
    <xf numFmtId="0" fontId="0" fillId="8" borderId="13" xfId="0" applyFill="1" applyBorder="1"/>
    <xf numFmtId="0" fontId="0" fillId="8" borderId="1" xfId="0" applyFill="1" applyBorder="1"/>
    <xf numFmtId="0" fontId="0" fillId="8" borderId="12" xfId="0" applyFill="1" applyBorder="1"/>
    <xf numFmtId="0" fontId="0" fillId="8" borderId="34" xfId="0" applyFill="1" applyBorder="1"/>
    <xf numFmtId="0" fontId="0" fillId="8" borderId="29" xfId="0" applyFill="1" applyBorder="1"/>
    <xf numFmtId="0" fontId="0" fillId="8" borderId="15" xfId="0" applyFill="1" applyBorder="1"/>
    <xf numFmtId="49" fontId="0" fillId="8" borderId="54" xfId="0" applyNumberFormat="1" applyFill="1" applyBorder="1" applyAlignment="1">
      <alignment horizontal="right"/>
    </xf>
    <xf numFmtId="0" fontId="0" fillId="8" borderId="39" xfId="0" applyFill="1" applyBorder="1"/>
    <xf numFmtId="0" fontId="1" fillId="8" borderId="15" xfId="0" applyFont="1" applyFill="1" applyBorder="1"/>
    <xf numFmtId="0" fontId="1" fillId="8" borderId="31" xfId="0" applyFont="1" applyFill="1" applyBorder="1"/>
    <xf numFmtId="49" fontId="5" fillId="8" borderId="54" xfId="0" applyNumberFormat="1" applyFont="1" applyFill="1" applyBorder="1" applyAlignment="1">
      <alignment horizontal="right"/>
    </xf>
    <xf numFmtId="49" fontId="1" fillId="0" borderId="54" xfId="0" applyNumberFormat="1" applyFont="1" applyBorder="1" applyAlignment="1">
      <alignment horizontal="right"/>
    </xf>
    <xf numFmtId="0" fontId="0" fillId="8" borderId="20" xfId="0" applyFill="1" applyBorder="1"/>
    <xf numFmtId="0" fontId="0" fillId="8" borderId="22" xfId="0" applyFill="1" applyBorder="1"/>
    <xf numFmtId="0" fontId="5" fillId="8" borderId="32" xfId="0" applyFont="1" applyFill="1" applyBorder="1"/>
    <xf numFmtId="49" fontId="1" fillId="5" borderId="54" xfId="0" applyNumberFormat="1" applyFont="1" applyFill="1" applyBorder="1" applyAlignment="1">
      <alignment horizontal="right"/>
    </xf>
    <xf numFmtId="0" fontId="1" fillId="5" borderId="17" xfId="0" applyFont="1" applyFill="1" applyBorder="1" applyAlignment="1">
      <alignment horizontal="left" wrapText="1"/>
    </xf>
    <xf numFmtId="0" fontId="1" fillId="5" borderId="18" xfId="0" applyFont="1" applyFill="1" applyBorder="1" applyAlignment="1">
      <alignment horizontal="left" wrapText="1"/>
    </xf>
    <xf numFmtId="164" fontId="1" fillId="5" borderId="17" xfId="0" applyNumberFormat="1" applyFont="1" applyFill="1" applyBorder="1" applyAlignment="1">
      <alignment horizontal="right"/>
    </xf>
    <xf numFmtId="164" fontId="1" fillId="5" borderId="18" xfId="0" applyNumberFormat="1" applyFont="1" applyFill="1" applyBorder="1" applyAlignment="1">
      <alignment horizontal="right"/>
    </xf>
    <xf numFmtId="0" fontId="1" fillId="0" borderId="17" xfId="0" applyFont="1" applyBorder="1" applyAlignment="1">
      <alignment horizontal="left" wrapText="1"/>
    </xf>
    <xf numFmtId="0" fontId="1" fillId="0" borderId="18" xfId="0" applyFont="1" applyBorder="1" applyAlignment="1">
      <alignment horizontal="left" wrapText="1"/>
    </xf>
    <xf numFmtId="164" fontId="1" fillId="0" borderId="17" xfId="0" applyNumberFormat="1" applyFont="1" applyBorder="1" applyAlignment="1">
      <alignment horizontal="right"/>
    </xf>
    <xf numFmtId="164" fontId="1" fillId="0" borderId="18" xfId="0" applyNumberFormat="1" applyFont="1" applyBorder="1" applyAlignment="1">
      <alignment horizontal="right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164" fontId="0" fillId="0" borderId="17" xfId="0" applyNumberFormat="1" applyBorder="1" applyAlignment="1">
      <alignment horizontal="right"/>
    </xf>
    <xf numFmtId="164" fontId="0" fillId="0" borderId="18" xfId="0" applyNumberFormat="1" applyBorder="1" applyAlignment="1">
      <alignment horizontal="right"/>
    </xf>
    <xf numFmtId="0" fontId="5" fillId="8" borderId="17" xfId="0" applyFont="1" applyFill="1" applyBorder="1" applyAlignment="1">
      <alignment horizontal="left" wrapText="1"/>
    </xf>
    <xf numFmtId="0" fontId="5" fillId="8" borderId="18" xfId="0" applyFont="1" applyFill="1" applyBorder="1" applyAlignment="1">
      <alignment horizontal="left" wrapText="1"/>
    </xf>
    <xf numFmtId="0" fontId="5" fillId="8" borderId="16" xfId="0" applyFont="1" applyFill="1" applyBorder="1" applyAlignment="1">
      <alignment horizontal="left" wrapText="1"/>
    </xf>
    <xf numFmtId="164" fontId="5" fillId="8" borderId="17" xfId="0" applyNumberFormat="1" applyFont="1" applyFill="1" applyBorder="1" applyAlignment="1">
      <alignment horizontal="right"/>
    </xf>
    <xf numFmtId="164" fontId="5" fillId="8" borderId="18" xfId="0" applyNumberFormat="1" applyFont="1" applyFill="1" applyBorder="1" applyAlignment="1">
      <alignment horizontal="right"/>
    </xf>
    <xf numFmtId="0" fontId="5" fillId="8" borderId="17" xfId="0" applyFont="1" applyFill="1" applyBorder="1" applyAlignment="1">
      <alignment horizontal="left"/>
    </xf>
    <xf numFmtId="0" fontId="5" fillId="8" borderId="18" xfId="0" applyFont="1" applyFill="1" applyBorder="1" applyAlignment="1">
      <alignment horizontal="left"/>
    </xf>
    <xf numFmtId="164" fontId="5" fillId="8" borderId="19" xfId="0" applyNumberFormat="1" applyFont="1" applyFill="1" applyBorder="1" applyAlignment="1">
      <alignment horizontal="right"/>
    </xf>
    <xf numFmtId="0" fontId="5" fillId="8" borderId="0" xfId="0" applyFont="1" applyFill="1" applyAlignment="1">
      <alignment horizontal="left" wrapText="1"/>
    </xf>
    <xf numFmtId="164" fontId="5" fillId="8" borderId="4" xfId="0" applyNumberFormat="1" applyFont="1" applyFill="1" applyBorder="1" applyAlignment="1">
      <alignment horizontal="right"/>
    </xf>
    <xf numFmtId="164" fontId="5" fillId="8" borderId="5" xfId="0" applyNumberFormat="1" applyFont="1" applyFill="1" applyBorder="1" applyAlignment="1">
      <alignment horizontal="right"/>
    </xf>
    <xf numFmtId="164" fontId="5" fillId="8" borderId="0" xfId="0" applyNumberFormat="1" applyFont="1" applyFill="1" applyAlignment="1">
      <alignment horizontal="right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0" xfId="0" applyAlignment="1">
      <alignment horizontal="left" wrapText="1"/>
    </xf>
    <xf numFmtId="164" fontId="0" fillId="0" borderId="4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0" fontId="0" fillId="0" borderId="16" xfId="0" applyBorder="1" applyAlignment="1">
      <alignment horizontal="left" wrapText="1"/>
    </xf>
    <xf numFmtId="0" fontId="5" fillId="8" borderId="4" xfId="0" applyFont="1" applyFill="1" applyBorder="1" applyAlignment="1">
      <alignment horizontal="left" wrapText="1"/>
    </xf>
    <xf numFmtId="0" fontId="5" fillId="8" borderId="5" xfId="0" applyFont="1" applyFill="1" applyBorder="1" applyAlignment="1">
      <alignment horizontal="left" wrapText="1"/>
    </xf>
    <xf numFmtId="0" fontId="0" fillId="0" borderId="40" xfId="0" applyBorder="1" applyAlignment="1">
      <alignment horizontal="center" wrapText="1"/>
    </xf>
    <xf numFmtId="0" fontId="0" fillId="0" borderId="41" xfId="0" applyBorder="1" applyAlignment="1">
      <alignment horizontal="center" wrapText="1"/>
    </xf>
    <xf numFmtId="164" fontId="0" fillId="0" borderId="40" xfId="0" applyNumberFormat="1" applyBorder="1" applyAlignment="1">
      <alignment horizontal="right"/>
    </xf>
    <xf numFmtId="164" fontId="0" fillId="0" borderId="41" xfId="0" applyNumberFormat="1" applyBorder="1" applyAlignment="1">
      <alignment horizontal="right"/>
    </xf>
    <xf numFmtId="164" fontId="5" fillId="8" borderId="40" xfId="0" applyNumberFormat="1" applyFont="1" applyFill="1" applyBorder="1" applyAlignment="1">
      <alignment horizontal="right"/>
    </xf>
    <xf numFmtId="164" fontId="5" fillId="8" borderId="41" xfId="0" applyNumberFormat="1" applyFont="1" applyFill="1" applyBorder="1" applyAlignment="1">
      <alignment horizontal="right"/>
    </xf>
    <xf numFmtId="164" fontId="5" fillId="8" borderId="16" xfId="0" applyNumberFormat="1" applyFont="1" applyFill="1" applyBorder="1" applyAlignment="1">
      <alignment horizontal="right"/>
    </xf>
    <xf numFmtId="164" fontId="0" fillId="0" borderId="16" xfId="0" applyNumberFormat="1" applyBorder="1" applyAlignment="1">
      <alignment horizontal="right"/>
    </xf>
    <xf numFmtId="0" fontId="5" fillId="0" borderId="17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164" fontId="5" fillId="0" borderId="17" xfId="0" applyNumberFormat="1" applyFont="1" applyBorder="1" applyAlignment="1">
      <alignment horizontal="right"/>
    </xf>
    <xf numFmtId="164" fontId="5" fillId="0" borderId="18" xfId="0" applyNumberFormat="1" applyFont="1" applyBorder="1" applyAlignment="1">
      <alignment horizontal="right"/>
    </xf>
    <xf numFmtId="164" fontId="5" fillId="0" borderId="19" xfId="0" applyNumberFormat="1" applyFont="1" applyBorder="1" applyAlignment="1">
      <alignment horizontal="right"/>
    </xf>
    <xf numFmtId="0" fontId="5" fillId="8" borderId="40" xfId="0" applyFont="1" applyFill="1" applyBorder="1" applyAlignment="1">
      <alignment horizontal="left" wrapText="1"/>
    </xf>
    <xf numFmtId="0" fontId="5" fillId="8" borderId="41" xfId="0" applyFont="1" applyFill="1" applyBorder="1" applyAlignment="1">
      <alignment horizontal="left" wrapText="1"/>
    </xf>
    <xf numFmtId="0" fontId="5" fillId="8" borderId="40" xfId="0" applyFont="1" applyFill="1" applyBorder="1" applyAlignment="1">
      <alignment horizontal="left"/>
    </xf>
    <xf numFmtId="0" fontId="5" fillId="8" borderId="41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justify"/>
    </xf>
    <xf numFmtId="0" fontId="0" fillId="0" borderId="0" xfId="0" applyAlignment="1">
      <alignment horizontal="left"/>
    </xf>
    <xf numFmtId="164" fontId="10" fillId="0" borderId="0" xfId="0" applyNumberFormat="1" applyFont="1" applyAlignment="1">
      <alignment horizontal="center"/>
    </xf>
    <xf numFmtId="0" fontId="1" fillId="4" borderId="17" xfId="0" applyFont="1" applyFill="1" applyBorder="1" applyAlignment="1">
      <alignment horizontal="left" wrapText="1"/>
    </xf>
    <xf numFmtId="0" fontId="1" fillId="4" borderId="18" xfId="0" applyFont="1" applyFill="1" applyBorder="1" applyAlignment="1">
      <alignment horizontal="left" wrapText="1"/>
    </xf>
    <xf numFmtId="0" fontId="1" fillId="4" borderId="16" xfId="0" applyFont="1" applyFill="1" applyBorder="1" applyAlignment="1">
      <alignment horizontal="left" wrapText="1"/>
    </xf>
    <xf numFmtId="164" fontId="1" fillId="4" borderId="17" xfId="0" applyNumberFormat="1" applyFont="1" applyFill="1" applyBorder="1" applyAlignment="1">
      <alignment horizontal="right"/>
    </xf>
    <xf numFmtId="164" fontId="1" fillId="4" borderId="18" xfId="0" applyNumberFormat="1" applyFont="1" applyFill="1" applyBorder="1" applyAlignment="1">
      <alignment horizontal="right"/>
    </xf>
    <xf numFmtId="0" fontId="7" fillId="0" borderId="0" xfId="0" applyFont="1" applyAlignment="1">
      <alignment horizontal="justify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justify" vertical="justify" wrapText="1"/>
    </xf>
    <xf numFmtId="164" fontId="0" fillId="0" borderId="0" xfId="0" applyNumberFormat="1" applyAlignment="1">
      <alignment horizontal="right"/>
    </xf>
    <xf numFmtId="164" fontId="6" fillId="8" borderId="17" xfId="0" applyNumberFormat="1" applyFont="1" applyFill="1" applyBorder="1" applyAlignment="1">
      <alignment horizontal="right"/>
    </xf>
    <xf numFmtId="164" fontId="6" fillId="8" borderId="18" xfId="0" applyNumberFormat="1" applyFont="1" applyFill="1" applyBorder="1" applyAlignment="1">
      <alignment horizontal="right"/>
    </xf>
    <xf numFmtId="164" fontId="6" fillId="8" borderId="19" xfId="0" applyNumberFormat="1" applyFont="1" applyFill="1" applyBorder="1" applyAlignment="1">
      <alignment horizontal="right"/>
    </xf>
    <xf numFmtId="0" fontId="5" fillId="8" borderId="16" xfId="0" applyFont="1" applyFill="1" applyBorder="1" applyAlignment="1">
      <alignment horizontal="left"/>
    </xf>
    <xf numFmtId="0" fontId="1" fillId="5" borderId="16" xfId="0" applyFont="1" applyFill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164" fontId="1" fillId="0" borderId="4" xfId="0" applyNumberFormat="1" applyFont="1" applyBorder="1" applyAlignment="1">
      <alignment horizontal="right"/>
    </xf>
    <xf numFmtId="164" fontId="1" fillId="0" borderId="5" xfId="0" applyNumberFormat="1" applyFont="1" applyBorder="1" applyAlignment="1">
      <alignment horizontal="right"/>
    </xf>
    <xf numFmtId="0" fontId="1" fillId="0" borderId="16" xfId="0" applyFont="1" applyBorder="1" applyAlignment="1">
      <alignment horizontal="left" wrapText="1"/>
    </xf>
    <xf numFmtId="164" fontId="1" fillId="0" borderId="0" xfId="0" applyNumberFormat="1" applyFont="1" applyAlignment="1">
      <alignment horizontal="right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164" fontId="4" fillId="3" borderId="50" xfId="0" applyNumberFormat="1" applyFont="1" applyFill="1" applyBorder="1" applyAlignment="1">
      <alignment horizontal="center" vertical="center" wrapText="1"/>
    </xf>
    <xf numFmtId="164" fontId="4" fillId="3" borderId="51" xfId="0" applyNumberFormat="1" applyFont="1" applyFill="1" applyBorder="1" applyAlignment="1">
      <alignment horizontal="center" vertical="center" wrapText="1"/>
    </xf>
    <xf numFmtId="164" fontId="4" fillId="3" borderId="52" xfId="0" applyNumberFormat="1" applyFont="1" applyFill="1" applyBorder="1" applyAlignment="1">
      <alignment horizontal="center" vertical="center" wrapText="1"/>
    </xf>
    <xf numFmtId="164" fontId="4" fillId="3" borderId="50" xfId="0" applyNumberFormat="1" applyFont="1" applyFill="1" applyBorder="1" applyAlignment="1">
      <alignment horizontal="center" vertical="center"/>
    </xf>
    <xf numFmtId="164" fontId="4" fillId="3" borderId="51" xfId="0" applyNumberFormat="1" applyFont="1" applyFill="1" applyBorder="1" applyAlignment="1">
      <alignment horizontal="center" vertical="center"/>
    </xf>
    <xf numFmtId="164" fontId="4" fillId="3" borderId="52" xfId="0" applyNumberFormat="1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left"/>
    </xf>
    <xf numFmtId="164" fontId="5" fillId="0" borderId="16" xfId="0" applyNumberFormat="1" applyFont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164" fontId="5" fillId="0" borderId="5" xfId="0" applyNumberFormat="1" applyFont="1" applyBorder="1" applyAlignment="1">
      <alignment horizontal="right"/>
    </xf>
    <xf numFmtId="164" fontId="5" fillId="0" borderId="42" xfId="0" applyNumberFormat="1" applyFont="1" applyBorder="1" applyAlignment="1">
      <alignment horizontal="right"/>
    </xf>
    <xf numFmtId="164" fontId="5" fillId="0" borderId="43" xfId="0" applyNumberFormat="1" applyFont="1" applyBorder="1" applyAlignment="1">
      <alignment horizontal="right"/>
    </xf>
    <xf numFmtId="0" fontId="5" fillId="0" borderId="45" xfId="0" applyFont="1" applyBorder="1" applyAlignment="1">
      <alignment horizontal="left"/>
    </xf>
    <xf numFmtId="164" fontId="5" fillId="0" borderId="45" xfId="0" applyNumberFormat="1" applyFont="1" applyBorder="1" applyAlignment="1">
      <alignment horizontal="right"/>
    </xf>
    <xf numFmtId="164" fontId="5" fillId="0" borderId="46" xfId="0" applyNumberFormat="1" applyFont="1" applyBorder="1" applyAlignment="1">
      <alignment horizontal="right"/>
    </xf>
    <xf numFmtId="164" fontId="5" fillId="8" borderId="11" xfId="0" applyNumberFormat="1" applyFont="1" applyFill="1" applyBorder="1" applyAlignment="1">
      <alignment horizontal="right"/>
    </xf>
    <xf numFmtId="0" fontId="5" fillId="8" borderId="0" xfId="0" applyFont="1" applyFill="1" applyAlignment="1">
      <alignment horizontal="left"/>
    </xf>
    <xf numFmtId="0" fontId="1" fillId="6" borderId="17" xfId="0" applyFont="1" applyFill="1" applyBorder="1" applyAlignment="1">
      <alignment horizontal="left" wrapText="1"/>
    </xf>
    <xf numFmtId="0" fontId="1" fillId="6" borderId="18" xfId="0" applyFont="1" applyFill="1" applyBorder="1" applyAlignment="1">
      <alignment horizontal="left" wrapText="1"/>
    </xf>
    <xf numFmtId="0" fontId="1" fillId="6" borderId="16" xfId="0" applyFont="1" applyFill="1" applyBorder="1" applyAlignment="1">
      <alignment horizontal="left" wrapText="1"/>
    </xf>
    <xf numFmtId="164" fontId="1" fillId="6" borderId="17" xfId="0" applyNumberFormat="1" applyFont="1" applyFill="1" applyBorder="1" applyAlignment="1">
      <alignment horizontal="right"/>
    </xf>
    <xf numFmtId="164" fontId="1" fillId="6" borderId="18" xfId="0" applyNumberFormat="1" applyFont="1" applyFill="1" applyBorder="1" applyAlignment="1">
      <alignment horizontal="right"/>
    </xf>
    <xf numFmtId="164" fontId="0" fillId="8" borderId="17" xfId="0" applyNumberFormat="1" applyFill="1" applyBorder="1" applyAlignment="1">
      <alignment horizontal="right"/>
    </xf>
    <xf numFmtId="164" fontId="0" fillId="8" borderId="18" xfId="0" applyNumberFormat="1" applyFill="1" applyBorder="1" applyAlignment="1">
      <alignment horizontal="right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4" fillId="0" borderId="27" xfId="0" applyFont="1" applyBorder="1" applyAlignment="1">
      <alignment horizontal="center"/>
    </xf>
    <xf numFmtId="0" fontId="0" fillId="0" borderId="40" xfId="0" applyBorder="1" applyAlignment="1">
      <alignment horizontal="left" wrapText="1"/>
    </xf>
    <xf numFmtId="0" fontId="0" fillId="0" borderId="41" xfId="0" applyBorder="1" applyAlignment="1">
      <alignment horizontal="left" wrapText="1"/>
    </xf>
    <xf numFmtId="164" fontId="0" fillId="0" borderId="11" xfId="0" applyNumberFormat="1" applyBorder="1" applyAlignment="1">
      <alignment horizontal="right"/>
    </xf>
    <xf numFmtId="0" fontId="4" fillId="0" borderId="2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7" xfId="0" applyFont="1" applyBorder="1" applyAlignment="1">
      <alignment horizontal="center" wrapText="1"/>
    </xf>
    <xf numFmtId="0" fontId="4" fillId="0" borderId="28" xfId="0" applyFont="1" applyBorder="1" applyAlignment="1">
      <alignment horizontal="center" wrapText="1"/>
    </xf>
    <xf numFmtId="0" fontId="4" fillId="0" borderId="38" xfId="0" applyFont="1" applyBorder="1" applyAlignment="1">
      <alignment horizontal="center" wrapText="1"/>
    </xf>
    <xf numFmtId="0" fontId="0" fillId="0" borderId="16" xfId="0" applyBorder="1" applyAlignment="1">
      <alignment horizontal="left"/>
    </xf>
    <xf numFmtId="0" fontId="5" fillId="0" borderId="0" xfId="0" applyFont="1" applyAlignment="1">
      <alignment horizontal="left"/>
    </xf>
    <xf numFmtId="164" fontId="1" fillId="0" borderId="19" xfId="0" applyNumberFormat="1" applyFont="1" applyBorder="1" applyAlignment="1">
      <alignment horizontal="right"/>
    </xf>
    <xf numFmtId="164" fontId="1" fillId="0" borderId="11" xfId="0" applyNumberFormat="1" applyFont="1" applyBorder="1" applyAlignment="1">
      <alignment horizontal="right"/>
    </xf>
    <xf numFmtId="164" fontId="5" fillId="0" borderId="0" xfId="0" applyNumberFormat="1" applyFont="1" applyAlignment="1">
      <alignment horizontal="right"/>
    </xf>
    <xf numFmtId="164" fontId="5" fillId="0" borderId="11" xfId="0" applyNumberFormat="1" applyFont="1" applyBorder="1" applyAlignment="1">
      <alignment horizontal="right"/>
    </xf>
    <xf numFmtId="164" fontId="0" fillId="0" borderId="19" xfId="0" applyNumberFormat="1" applyBorder="1" applyAlignment="1">
      <alignment horizontal="right"/>
    </xf>
    <xf numFmtId="0" fontId="5" fillId="0" borderId="44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5" borderId="26" xfId="0" applyFill="1" applyBorder="1" applyAlignment="1">
      <alignment horizontal="right"/>
    </xf>
    <xf numFmtId="0" fontId="0" fillId="5" borderId="27" xfId="0" applyFill="1" applyBorder="1" applyAlignment="1">
      <alignment horizontal="right"/>
    </xf>
    <xf numFmtId="164" fontId="0" fillId="5" borderId="28" xfId="0" applyNumberFormat="1" applyFill="1" applyBorder="1"/>
    <xf numFmtId="0" fontId="0" fillId="5" borderId="27" xfId="0" applyFill="1" applyBorder="1"/>
    <xf numFmtId="0" fontId="0" fillId="5" borderId="38" xfId="0" applyFill="1" applyBorder="1"/>
    <xf numFmtId="0" fontId="4" fillId="0" borderId="26" xfId="0" applyFont="1" applyBorder="1" applyAlignment="1">
      <alignment horizontal="center"/>
    </xf>
    <xf numFmtId="0" fontId="5" fillId="0" borderId="39" xfId="0" applyFont="1" applyBorder="1" applyAlignment="1">
      <alignment horizontal="left" wrapText="1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5" fillId="0" borderId="39" xfId="0" applyFont="1" applyBorder="1" applyAlignment="1">
      <alignment horizontal="left"/>
    </xf>
    <xf numFmtId="0" fontId="5" fillId="0" borderId="12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2" fillId="0" borderId="13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64" fontId="4" fillId="0" borderId="27" xfId="0" applyNumberFormat="1" applyFont="1" applyBorder="1" applyAlignment="1">
      <alignment horizontal="center"/>
    </xf>
    <xf numFmtId="164" fontId="4" fillId="0" borderId="28" xfId="0" applyNumberFormat="1" applyFont="1" applyBorder="1" applyAlignment="1">
      <alignment horizontal="center"/>
    </xf>
    <xf numFmtId="164" fontId="4" fillId="0" borderId="37" xfId="0" applyNumberFormat="1" applyFont="1" applyBorder="1" applyAlignment="1">
      <alignment horizontal="center"/>
    </xf>
    <xf numFmtId="164" fontId="4" fillId="0" borderId="28" xfId="0" applyNumberFormat="1" applyFont="1" applyBorder="1" applyAlignment="1">
      <alignment horizontal="center" wrapText="1"/>
    </xf>
    <xf numFmtId="164" fontId="4" fillId="0" borderId="37" xfId="0" applyNumberFormat="1" applyFont="1" applyBorder="1" applyAlignment="1">
      <alignment horizontal="center" wrapText="1"/>
    </xf>
    <xf numFmtId="164" fontId="4" fillId="0" borderId="38" xfId="0" applyNumberFormat="1" applyFont="1" applyBorder="1" applyAlignment="1">
      <alignment horizontal="center" wrapText="1"/>
    </xf>
    <xf numFmtId="0" fontId="1" fillId="0" borderId="39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5" fillId="0" borderId="15" xfId="0" applyFont="1" applyBorder="1" applyAlignment="1">
      <alignment horizontal="left" wrapText="1"/>
    </xf>
    <xf numFmtId="0" fontId="5" fillId="0" borderId="16" xfId="0" applyFont="1" applyBorder="1" applyAlignment="1">
      <alignment horizontal="left" wrapText="1"/>
    </xf>
    <xf numFmtId="164" fontId="3" fillId="0" borderId="2" xfId="0" applyNumberFormat="1" applyFont="1" applyBorder="1" applyAlignment="1">
      <alignment horizontal="right"/>
    </xf>
    <xf numFmtId="164" fontId="3" fillId="0" borderId="14" xfId="0" applyNumberFormat="1" applyFont="1" applyBorder="1" applyAlignment="1">
      <alignment horizontal="right"/>
    </xf>
    <xf numFmtId="0" fontId="0" fillId="5" borderId="38" xfId="0" applyFill="1" applyBorder="1" applyAlignment="1">
      <alignment horizontal="right"/>
    </xf>
    <xf numFmtId="0" fontId="3" fillId="2" borderId="21" xfId="0" applyFont="1" applyFill="1" applyBorder="1" applyAlignment="1">
      <alignment horizontal="left"/>
    </xf>
    <xf numFmtId="0" fontId="3" fillId="2" borderId="22" xfId="0" applyFont="1" applyFill="1" applyBorder="1" applyAlignment="1">
      <alignment horizontal="left"/>
    </xf>
    <xf numFmtId="0" fontId="2" fillId="0" borderId="12" xfId="0" applyFont="1" applyBorder="1" applyAlignment="1">
      <alignment horizontal="left"/>
    </xf>
    <xf numFmtId="164" fontId="2" fillId="0" borderId="2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164" fontId="2" fillId="0" borderId="13" xfId="0" applyNumberFormat="1" applyFont="1" applyBorder="1" applyAlignment="1">
      <alignment horizontal="right"/>
    </xf>
    <xf numFmtId="164" fontId="0" fillId="0" borderId="13" xfId="0" applyNumberForma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3" fillId="2" borderId="15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2" borderId="12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164" fontId="3" fillId="2" borderId="23" xfId="0" applyNumberFormat="1" applyFont="1" applyFill="1" applyBorder="1" applyAlignment="1">
      <alignment horizontal="right"/>
    </xf>
    <xf numFmtId="164" fontId="3" fillId="2" borderId="24" xfId="0" applyNumberFormat="1" applyFont="1" applyFill="1" applyBorder="1" applyAlignment="1">
      <alignment horizontal="right"/>
    </xf>
    <xf numFmtId="164" fontId="3" fillId="2" borderId="17" xfId="0" applyNumberFormat="1" applyFont="1" applyFill="1" applyBorder="1" applyAlignment="1">
      <alignment horizontal="right"/>
    </xf>
    <xf numFmtId="164" fontId="3" fillId="2" borderId="18" xfId="0" applyNumberFormat="1" applyFont="1" applyFill="1" applyBorder="1" applyAlignment="1">
      <alignment horizontal="right"/>
    </xf>
    <xf numFmtId="0" fontId="1" fillId="0" borderId="8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164" fontId="3" fillId="2" borderId="2" xfId="0" applyNumberFormat="1" applyFont="1" applyFill="1" applyBorder="1" applyAlignment="1">
      <alignment horizontal="right"/>
    </xf>
    <xf numFmtId="164" fontId="3" fillId="2" borderId="3" xfId="0" applyNumberFormat="1" applyFont="1" applyFill="1" applyBorder="1" applyAlignment="1">
      <alignment horizontal="right"/>
    </xf>
    <xf numFmtId="0" fontId="3" fillId="0" borderId="7" xfId="0" applyFont="1" applyBorder="1" applyAlignment="1">
      <alignment horizontal="center"/>
    </xf>
    <xf numFmtId="164" fontId="3" fillId="0" borderId="3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164" fontId="0" fillId="0" borderId="2" xfId="0" applyNumberFormat="1" applyBorder="1" applyAlignment="1">
      <alignment horizontal="right"/>
    </xf>
    <xf numFmtId="164" fontId="0" fillId="0" borderId="14" xfId="0" applyNumberFormat="1" applyBorder="1" applyAlignment="1">
      <alignment horizontal="right"/>
    </xf>
    <xf numFmtId="164" fontId="0" fillId="0" borderId="28" xfId="0" applyNumberFormat="1" applyBorder="1" applyAlignment="1">
      <alignment horizontal="right"/>
    </xf>
    <xf numFmtId="164" fontId="0" fillId="0" borderId="38" xfId="0" applyNumberFormat="1" applyBorder="1" applyAlignment="1">
      <alignment horizontal="righ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164" fontId="0" fillId="0" borderId="27" xfId="0" applyNumberFormat="1" applyBorder="1" applyAlignment="1">
      <alignment horizontal="right"/>
    </xf>
    <xf numFmtId="165" fontId="10" fillId="0" borderId="28" xfId="0" applyNumberFormat="1" applyFont="1" applyBorder="1" applyAlignment="1">
      <alignment horizontal="right"/>
    </xf>
    <xf numFmtId="165" fontId="10" fillId="0" borderId="27" xfId="0" applyNumberFormat="1" applyFont="1" applyBorder="1" applyAlignment="1">
      <alignment horizontal="right"/>
    </xf>
    <xf numFmtId="0" fontId="2" fillId="0" borderId="21" xfId="0" applyFont="1" applyBorder="1" applyAlignment="1">
      <alignment horizontal="left" wrapText="1"/>
    </xf>
    <xf numFmtId="0" fontId="2" fillId="0" borderId="22" xfId="0" applyFont="1" applyBorder="1" applyAlignment="1">
      <alignment horizontal="left" wrapText="1"/>
    </xf>
    <xf numFmtId="164" fontId="2" fillId="0" borderId="23" xfId="0" applyNumberFormat="1" applyFont="1" applyBorder="1" applyAlignment="1">
      <alignment horizontal="right"/>
    </xf>
    <xf numFmtId="164" fontId="2" fillId="0" borderId="24" xfId="0" applyNumberFormat="1" applyFont="1" applyBorder="1" applyAlignment="1">
      <alignment horizontal="right"/>
    </xf>
    <xf numFmtId="164" fontId="2" fillId="0" borderId="22" xfId="0" applyNumberFormat="1" applyFont="1" applyBorder="1" applyAlignment="1">
      <alignment horizontal="right"/>
    </xf>
    <xf numFmtId="164" fontId="0" fillId="0" borderId="22" xfId="0" applyNumberFormat="1" applyBorder="1" applyAlignment="1">
      <alignment horizontal="right"/>
    </xf>
    <xf numFmtId="164" fontId="0" fillId="0" borderId="23" xfId="0" applyNumberFormat="1" applyBorder="1" applyAlignment="1">
      <alignment horizontal="right"/>
    </xf>
    <xf numFmtId="164" fontId="0" fillId="0" borderId="25" xfId="0" applyNumberFormat="1" applyBorder="1" applyAlignment="1">
      <alignment horizontal="right"/>
    </xf>
    <xf numFmtId="0" fontId="5" fillId="8" borderId="22" xfId="0" applyFont="1" applyFill="1" applyBorder="1" applyAlignment="1">
      <alignment horizontal="left" wrapText="1"/>
    </xf>
    <xf numFmtId="164" fontId="5" fillId="8" borderId="23" xfId="0" applyNumberFormat="1" applyFont="1" applyFill="1" applyBorder="1" applyAlignment="1">
      <alignment horizontal="right"/>
    </xf>
    <xf numFmtId="164" fontId="5" fillId="8" borderId="24" xfId="0" applyNumberFormat="1" applyFont="1" applyFill="1" applyBorder="1" applyAlignment="1">
      <alignment horizontal="right"/>
    </xf>
    <xf numFmtId="164" fontId="5" fillId="8" borderId="22" xfId="0" applyNumberFormat="1" applyFont="1" applyFill="1" applyBorder="1" applyAlignment="1">
      <alignment horizontal="right"/>
    </xf>
    <xf numFmtId="164" fontId="5" fillId="8" borderId="25" xfId="0" applyNumberFormat="1" applyFont="1" applyFill="1" applyBorder="1" applyAlignment="1">
      <alignment horizontal="right"/>
    </xf>
    <xf numFmtId="164" fontId="0" fillId="5" borderId="27" xfId="0" applyNumberFormat="1" applyFill="1" applyBorder="1" applyAlignment="1">
      <alignment horizontal="right"/>
    </xf>
    <xf numFmtId="164" fontId="0" fillId="5" borderId="28" xfId="0" applyNumberFormat="1" applyFill="1" applyBorder="1" applyAlignment="1">
      <alignment horizontal="right"/>
    </xf>
    <xf numFmtId="164" fontId="0" fillId="5" borderId="38" xfId="0" applyNumberFormat="1" applyFill="1" applyBorder="1" applyAlignment="1">
      <alignment horizontal="right"/>
    </xf>
    <xf numFmtId="0" fontId="1" fillId="6" borderId="4" xfId="0" applyFont="1" applyFill="1" applyBorder="1" applyAlignment="1">
      <alignment horizontal="left" wrapText="1"/>
    </xf>
    <xf numFmtId="0" fontId="1" fillId="6" borderId="5" xfId="0" applyFont="1" applyFill="1" applyBorder="1" applyAlignment="1">
      <alignment horizontal="left" wrapText="1"/>
    </xf>
    <xf numFmtId="0" fontId="1" fillId="6" borderId="0" xfId="0" applyFont="1" applyFill="1" applyAlignment="1">
      <alignment horizontal="left" wrapText="1"/>
    </xf>
    <xf numFmtId="164" fontId="1" fillId="6" borderId="4" xfId="0" applyNumberFormat="1" applyFont="1" applyFill="1" applyBorder="1" applyAlignment="1">
      <alignment horizontal="right"/>
    </xf>
    <xf numFmtId="164" fontId="1" fillId="6" borderId="5" xfId="0" applyNumberFormat="1" applyFont="1" applyFill="1" applyBorder="1" applyAlignment="1">
      <alignment horizontal="right"/>
    </xf>
    <xf numFmtId="164" fontId="0" fillId="0" borderId="0" xfId="0" applyNumberFormat="1" applyAlignment="1">
      <alignment horizont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" fillId="5" borderId="4" xfId="0" applyFont="1" applyFill="1" applyBorder="1" applyAlignment="1">
      <alignment horizontal="left" wrapText="1"/>
    </xf>
    <xf numFmtId="0" fontId="1" fillId="5" borderId="5" xfId="0" applyFont="1" applyFill="1" applyBorder="1" applyAlignment="1">
      <alignment horizontal="left" wrapText="1"/>
    </xf>
    <xf numFmtId="0" fontId="1" fillId="5" borderId="0" xfId="0" applyFont="1" applyFill="1" applyAlignment="1">
      <alignment horizontal="left" wrapText="1"/>
    </xf>
    <xf numFmtId="164" fontId="1" fillId="5" borderId="4" xfId="0" applyNumberFormat="1" applyFont="1" applyFill="1" applyBorder="1" applyAlignment="1">
      <alignment horizontal="right"/>
    </xf>
    <xf numFmtId="164" fontId="1" fillId="5" borderId="5" xfId="0" applyNumberFormat="1" applyFont="1" applyFill="1" applyBorder="1" applyAlignment="1">
      <alignment horizontal="right"/>
    </xf>
    <xf numFmtId="164" fontId="1" fillId="5" borderId="0" xfId="0" applyNumberFormat="1" applyFont="1" applyFill="1" applyAlignment="1">
      <alignment horizontal="right"/>
    </xf>
    <xf numFmtId="164" fontId="1" fillId="5" borderId="2" xfId="0" applyNumberFormat="1" applyFont="1" applyFill="1" applyBorder="1" applyAlignment="1">
      <alignment horizontal="right"/>
    </xf>
    <xf numFmtId="164" fontId="1" fillId="5" borderId="3" xfId="0" applyNumberFormat="1" applyFont="1" applyFill="1" applyBorder="1" applyAlignment="1">
      <alignment horizontal="right"/>
    </xf>
    <xf numFmtId="164" fontId="1" fillId="0" borderId="16" xfId="0" applyNumberFormat="1" applyFont="1" applyBorder="1" applyAlignment="1">
      <alignment horizontal="right"/>
    </xf>
    <xf numFmtId="164" fontId="1" fillId="5" borderId="16" xfId="0" applyNumberFormat="1" applyFont="1" applyFill="1" applyBorder="1" applyAlignment="1">
      <alignment horizontal="right"/>
    </xf>
    <xf numFmtId="0" fontId="1" fillId="5" borderId="2" xfId="0" applyFont="1" applyFill="1" applyBorder="1" applyAlignment="1">
      <alignment horizontal="left" wrapText="1"/>
    </xf>
    <xf numFmtId="0" fontId="1" fillId="5" borderId="3" xfId="0" applyFont="1" applyFill="1" applyBorder="1" applyAlignment="1">
      <alignment horizontal="left" wrapText="1"/>
    </xf>
    <xf numFmtId="0" fontId="0" fillId="7" borderId="21" xfId="0" applyFill="1" applyBorder="1" applyAlignment="1">
      <alignment horizontal="right"/>
    </xf>
    <xf numFmtId="0" fontId="0" fillId="7" borderId="22" xfId="0" applyFill="1" applyBorder="1" applyAlignment="1">
      <alignment horizontal="right"/>
    </xf>
    <xf numFmtId="0" fontId="0" fillId="7" borderId="24" xfId="0" applyFill="1" applyBorder="1" applyAlignment="1">
      <alignment horizontal="right"/>
    </xf>
    <xf numFmtId="164" fontId="0" fillId="7" borderId="23" xfId="0" applyNumberFormat="1" applyFill="1" applyBorder="1" applyAlignment="1">
      <alignment horizontal="right"/>
    </xf>
    <xf numFmtId="164" fontId="0" fillId="7" borderId="24" xfId="0" applyNumberFormat="1" applyFill="1" applyBorder="1" applyAlignment="1">
      <alignment horizontal="right"/>
    </xf>
    <xf numFmtId="4" fontId="0" fillId="0" borderId="0" xfId="0" applyNumberFormat="1" applyAlignment="1">
      <alignment horizontal="center"/>
    </xf>
    <xf numFmtId="0" fontId="5" fillId="8" borderId="1" xfId="0" applyFont="1" applyFill="1" applyBorder="1" applyAlignment="1">
      <alignment horizontal="left" wrapText="1"/>
    </xf>
    <xf numFmtId="164" fontId="5" fillId="8" borderId="1" xfId="0" applyNumberFormat="1" applyFont="1" applyFill="1" applyBorder="1" applyAlignment="1">
      <alignment horizontal="right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0" fillId="8" borderId="0" xfId="0" applyFill="1" applyBorder="1"/>
    <xf numFmtId="0" fontId="1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6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1" fillId="0" borderId="0" xfId="0" applyFont="1" applyBorder="1"/>
    <xf numFmtId="0" fontId="5" fillId="8" borderId="0" xfId="0" applyFont="1" applyFill="1" applyBorder="1" applyAlignment="1">
      <alignment horizontal="left"/>
    </xf>
    <xf numFmtId="164" fontId="5" fillId="8" borderId="0" xfId="0" applyNumberFormat="1" applyFont="1" applyFill="1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left"/>
    </xf>
    <xf numFmtId="164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164" fontId="3" fillId="2" borderId="25" xfId="0" applyNumberFormat="1" applyFont="1" applyFill="1" applyBorder="1" applyAlignment="1">
      <alignment horizontal="right"/>
    </xf>
    <xf numFmtId="164" fontId="3" fillId="2" borderId="14" xfId="0" applyNumberFormat="1" applyFont="1" applyFill="1" applyBorder="1" applyAlignment="1">
      <alignment horizontal="right"/>
    </xf>
    <xf numFmtId="164" fontId="2" fillId="0" borderId="14" xfId="0" applyNumberFormat="1" applyFont="1" applyBorder="1" applyAlignment="1">
      <alignment horizontal="right"/>
    </xf>
    <xf numFmtId="164" fontId="3" fillId="2" borderId="19" xfId="0" applyNumberFormat="1" applyFont="1" applyFill="1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E8B2-F304-404B-87BF-CB79F31D88E1}">
  <dimension ref="A1:X680"/>
  <sheetViews>
    <sheetView tabSelected="1" workbookViewId="0">
      <selection sqref="A1:O2"/>
    </sheetView>
  </sheetViews>
  <sheetFormatPr defaultRowHeight="15" x14ac:dyDescent="0.25"/>
  <cols>
    <col min="1" max="1" width="5.7109375" customWidth="1"/>
    <col min="2" max="2" width="6.5703125" customWidth="1"/>
    <col min="3" max="3" width="6.7109375" customWidth="1"/>
    <col min="5" max="5" width="22.140625" customWidth="1"/>
    <col min="7" max="7" width="5.42578125" customWidth="1"/>
    <col min="8" max="8" width="7.5703125" customWidth="1"/>
    <col min="9" max="9" width="7" customWidth="1"/>
    <col min="11" max="11" width="6.28515625" customWidth="1"/>
    <col min="12" max="12" width="8.28515625" customWidth="1"/>
    <col min="13" max="13" width="7" customWidth="1"/>
    <col min="14" max="14" width="8.140625" customWidth="1"/>
    <col min="15" max="15" width="8" customWidth="1"/>
    <col min="16" max="16" width="4.5703125" customWidth="1"/>
    <col min="17" max="17" width="10.5703125" bestFit="1" customWidth="1"/>
    <col min="18" max="18" width="12.140625" bestFit="1" customWidth="1"/>
    <col min="20" max="20" width="13.140625" customWidth="1"/>
    <col min="22" max="22" width="13.28515625" customWidth="1"/>
    <col min="24" max="24" width="11.85546875" customWidth="1"/>
  </cols>
  <sheetData>
    <row r="1" spans="1:15" ht="15" customHeight="1" x14ac:dyDescent="0.25">
      <c r="A1" s="142" t="s">
        <v>409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</row>
    <row r="2" spans="1:15" x14ac:dyDescent="0.25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</row>
    <row r="3" spans="1:15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13.5" customHeight="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15.75" customHeight="1" x14ac:dyDescent="0.25">
      <c r="A5" s="143" t="s">
        <v>408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15" ht="15" customHeight="1" x14ac:dyDescent="0.25">
      <c r="A6" s="143" t="s">
        <v>388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</row>
    <row r="7" spans="1:15" ht="15" customHeight="1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</row>
    <row r="8" spans="1:15" ht="12" customHeight="1" x14ac:dyDescent="0.2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</row>
    <row r="9" spans="1:15" ht="15" customHeight="1" x14ac:dyDescent="0.25">
      <c r="A9" s="143" t="s">
        <v>348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</row>
    <row r="10" spans="1:15" ht="15" customHeight="1" x14ac:dyDescent="0.25">
      <c r="A10" s="144" t="s">
        <v>389</v>
      </c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</row>
    <row r="11" spans="1:15" ht="21" customHeight="1" x14ac:dyDescent="0.25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</row>
    <row r="12" spans="1:15" ht="18" customHeight="1" x14ac:dyDescent="0.25">
      <c r="A12" s="143" t="s">
        <v>349</v>
      </c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</row>
    <row r="13" spans="1:15" ht="20.25" customHeight="1" x14ac:dyDescent="0.25">
      <c r="A13" s="142" t="s">
        <v>350</v>
      </c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</row>
    <row r="14" spans="1:15" x14ac:dyDescent="0.2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</row>
    <row r="15" spans="1:15" x14ac:dyDescent="0.25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</row>
    <row r="16" spans="1:15" x14ac:dyDescent="0.25">
      <c r="A16" s="133" t="s">
        <v>0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</row>
    <row r="17" spans="1:15" ht="31.5" customHeight="1" x14ac:dyDescent="0.25">
      <c r="A17" s="133" t="s">
        <v>1</v>
      </c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</row>
    <row r="18" spans="1:15" ht="15.75" thickBot="1" x14ac:dyDescent="0.3"/>
    <row r="19" spans="1:15" ht="46.5" customHeight="1" x14ac:dyDescent="0.25">
      <c r="A19" s="251"/>
      <c r="B19" s="252"/>
      <c r="C19" s="252"/>
      <c r="D19" s="252"/>
      <c r="E19" s="252"/>
      <c r="F19" s="246" t="s">
        <v>390</v>
      </c>
      <c r="G19" s="247"/>
      <c r="H19" s="263" t="s">
        <v>391</v>
      </c>
      <c r="I19" s="263"/>
      <c r="J19" s="246" t="s">
        <v>392</v>
      </c>
      <c r="K19" s="247"/>
      <c r="L19" s="248" t="s">
        <v>2</v>
      </c>
      <c r="M19" s="248"/>
      <c r="N19" s="259" t="s">
        <v>50</v>
      </c>
      <c r="O19" s="260"/>
    </row>
    <row r="20" spans="1:15" x14ac:dyDescent="0.25">
      <c r="A20" s="253" t="s">
        <v>3</v>
      </c>
      <c r="B20" s="254"/>
      <c r="C20" s="254"/>
      <c r="D20" s="254"/>
      <c r="E20" s="254"/>
      <c r="F20" s="261">
        <f>SUM(F21:G22)</f>
        <v>1328556.24</v>
      </c>
      <c r="G20" s="262"/>
      <c r="H20" s="261">
        <f t="shared" ref="H20" si="0">SUM(H21:I22)</f>
        <v>2222535</v>
      </c>
      <c r="I20" s="262"/>
      <c r="J20" s="261">
        <f t="shared" ref="J20" si="1">SUM(J21:K22)</f>
        <v>6223400</v>
      </c>
      <c r="K20" s="262"/>
      <c r="L20" s="261">
        <f t="shared" ref="L20" si="2">SUM(L21:M22)</f>
        <v>3677900</v>
      </c>
      <c r="M20" s="262"/>
      <c r="N20" s="261">
        <f t="shared" ref="N20" si="3">SUM(N21:O22)</f>
        <v>3427400</v>
      </c>
      <c r="O20" s="336"/>
    </row>
    <row r="21" spans="1:15" x14ac:dyDescent="0.25">
      <c r="A21" s="241" t="s">
        <v>4</v>
      </c>
      <c r="B21" s="224"/>
      <c r="C21" s="224"/>
      <c r="D21" s="224"/>
      <c r="E21" s="224"/>
      <c r="F21" s="242">
        <f>F48</f>
        <v>1324156.48</v>
      </c>
      <c r="G21" s="243"/>
      <c r="H21" s="242">
        <f t="shared" ref="H21" si="4">H48</f>
        <v>2207535</v>
      </c>
      <c r="I21" s="243"/>
      <c r="J21" s="242">
        <f t="shared" ref="J21" si="5">J48</f>
        <v>6203400</v>
      </c>
      <c r="K21" s="243"/>
      <c r="L21" s="242">
        <f t="shared" ref="L21" si="6">L48</f>
        <v>3667900</v>
      </c>
      <c r="M21" s="243"/>
      <c r="N21" s="242">
        <f t="shared" ref="N21" si="7">N48</f>
        <v>3417400</v>
      </c>
      <c r="O21" s="337"/>
    </row>
    <row r="22" spans="1:15" x14ac:dyDescent="0.25">
      <c r="A22" s="241" t="s">
        <v>5</v>
      </c>
      <c r="B22" s="224"/>
      <c r="C22" s="224"/>
      <c r="D22" s="224"/>
      <c r="E22" s="224"/>
      <c r="F22" s="242">
        <f>F65</f>
        <v>4399.76</v>
      </c>
      <c r="G22" s="243"/>
      <c r="H22" s="242">
        <f t="shared" ref="H22" si="8">H65</f>
        <v>15000</v>
      </c>
      <c r="I22" s="243"/>
      <c r="J22" s="242">
        <f t="shared" ref="J22" si="9">J65</f>
        <v>20000</v>
      </c>
      <c r="K22" s="243"/>
      <c r="L22" s="242">
        <f t="shared" ref="L22" si="10">L65</f>
        <v>10000</v>
      </c>
      <c r="M22" s="243"/>
      <c r="N22" s="242">
        <f t="shared" ref="N22" si="11">N65</f>
        <v>10000</v>
      </c>
      <c r="O22" s="337"/>
    </row>
    <row r="23" spans="1:15" x14ac:dyDescent="0.25">
      <c r="A23" s="249" t="s">
        <v>7</v>
      </c>
      <c r="B23" s="250"/>
      <c r="C23" s="250"/>
      <c r="D23" s="250"/>
      <c r="E23" s="250"/>
      <c r="F23" s="257">
        <f>SUM(F24:G25)</f>
        <v>1190854.81</v>
      </c>
      <c r="G23" s="258"/>
      <c r="H23" s="257">
        <f t="shared" ref="H23" si="12">SUM(H24:I25)</f>
        <v>2172735</v>
      </c>
      <c r="I23" s="258"/>
      <c r="J23" s="257">
        <f t="shared" ref="J23" si="13">SUM(J24:K25)</f>
        <v>7173600</v>
      </c>
      <c r="K23" s="258"/>
      <c r="L23" s="257">
        <f t="shared" ref="L23" si="14">SUM(L24:M25)</f>
        <v>3628100</v>
      </c>
      <c r="M23" s="258"/>
      <c r="N23" s="257">
        <f t="shared" ref="N23" si="15">SUM(N24:O25)</f>
        <v>3377600</v>
      </c>
      <c r="O23" s="338"/>
    </row>
    <row r="24" spans="1:15" x14ac:dyDescent="0.25">
      <c r="A24" s="241" t="s">
        <v>6</v>
      </c>
      <c r="B24" s="224"/>
      <c r="C24" s="224"/>
      <c r="D24" s="224"/>
      <c r="E24" s="224"/>
      <c r="F24" s="242">
        <f>F79</f>
        <v>1005856.3500000001</v>
      </c>
      <c r="G24" s="243"/>
      <c r="H24" s="242">
        <f>H79</f>
        <v>1785110</v>
      </c>
      <c r="I24" s="243"/>
      <c r="J24" s="242">
        <f t="shared" ref="J24" si="16">J79</f>
        <v>2310100</v>
      </c>
      <c r="K24" s="243"/>
      <c r="L24" s="242">
        <f t="shared" ref="L24" si="17">L79</f>
        <v>1752600</v>
      </c>
      <c r="M24" s="243"/>
      <c r="N24" s="242">
        <f t="shared" ref="N24" si="18">N79</f>
        <v>1732100</v>
      </c>
      <c r="O24" s="337"/>
    </row>
    <row r="25" spans="1:15" x14ac:dyDescent="0.25">
      <c r="A25" s="241" t="s">
        <v>8</v>
      </c>
      <c r="B25" s="224"/>
      <c r="C25" s="224"/>
      <c r="D25" s="224"/>
      <c r="E25" s="224"/>
      <c r="F25" s="242">
        <f>F108</f>
        <v>184998.46</v>
      </c>
      <c r="G25" s="243"/>
      <c r="H25" s="242">
        <f>H108</f>
        <v>387625</v>
      </c>
      <c r="I25" s="243"/>
      <c r="J25" s="242">
        <f t="shared" ref="J25" si="19">J108</f>
        <v>4863500</v>
      </c>
      <c r="K25" s="243"/>
      <c r="L25" s="242">
        <f t="shared" ref="L25" si="20">L108</f>
        <v>1875500</v>
      </c>
      <c r="M25" s="243"/>
      <c r="N25" s="242">
        <f t="shared" ref="N25" si="21">N108</f>
        <v>1645500</v>
      </c>
      <c r="O25" s="337"/>
    </row>
    <row r="26" spans="1:15" ht="15.75" thickBot="1" x14ac:dyDescent="0.3">
      <c r="A26" s="239" t="s">
        <v>9</v>
      </c>
      <c r="B26" s="240"/>
      <c r="C26" s="240"/>
      <c r="D26" s="240"/>
      <c r="E26" s="240"/>
      <c r="F26" s="255">
        <f>F20-F23</f>
        <v>137701.42999999993</v>
      </c>
      <c r="G26" s="256"/>
      <c r="H26" s="255">
        <f t="shared" ref="H26" si="22">H20-H23</f>
        <v>49800</v>
      </c>
      <c r="I26" s="256"/>
      <c r="J26" s="255">
        <f t="shared" ref="J26" si="23">J20-J23</f>
        <v>-950200</v>
      </c>
      <c r="K26" s="256"/>
      <c r="L26" s="255">
        <f t="shared" ref="L26" si="24">L20-L23</f>
        <v>49800</v>
      </c>
      <c r="M26" s="256"/>
      <c r="N26" s="255">
        <f t="shared" ref="N26" si="25">N20-N23</f>
        <v>49800</v>
      </c>
      <c r="O26" s="335"/>
    </row>
    <row r="29" spans="1:15" ht="27" customHeight="1" x14ac:dyDescent="0.25">
      <c r="A29" s="133" t="s">
        <v>10</v>
      </c>
      <c r="B29" s="133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</row>
    <row r="30" spans="1:15" ht="15.75" thickBot="1" x14ac:dyDescent="0.3"/>
    <row r="31" spans="1:15" ht="45" customHeight="1" x14ac:dyDescent="0.25">
      <c r="A31" s="251"/>
      <c r="B31" s="252"/>
      <c r="C31" s="252"/>
      <c r="D31" s="252"/>
      <c r="E31" s="252"/>
      <c r="F31" s="246" t="s">
        <v>390</v>
      </c>
      <c r="G31" s="247"/>
      <c r="H31" s="263" t="s">
        <v>391</v>
      </c>
      <c r="I31" s="263"/>
      <c r="J31" s="246" t="s">
        <v>392</v>
      </c>
      <c r="K31" s="247"/>
      <c r="L31" s="248" t="s">
        <v>2</v>
      </c>
      <c r="M31" s="248"/>
      <c r="N31" s="259" t="s">
        <v>50</v>
      </c>
      <c r="O31" s="260"/>
    </row>
    <row r="32" spans="1:15" x14ac:dyDescent="0.25">
      <c r="A32" s="241" t="s">
        <v>11</v>
      </c>
      <c r="B32" s="224"/>
      <c r="C32" s="224"/>
      <c r="D32" s="224"/>
      <c r="E32" s="224"/>
      <c r="F32" s="236">
        <v>0</v>
      </c>
      <c r="G32" s="264"/>
      <c r="H32" s="236">
        <v>0</v>
      </c>
      <c r="I32" s="264"/>
      <c r="J32" s="242">
        <f>J186</f>
        <v>1000000</v>
      </c>
      <c r="K32" s="243"/>
      <c r="L32" s="236"/>
      <c r="M32" s="264"/>
      <c r="N32" s="236"/>
      <c r="O32" s="237"/>
    </row>
    <row r="33" spans="1:22" x14ac:dyDescent="0.25">
      <c r="A33" s="241" t="s">
        <v>12</v>
      </c>
      <c r="B33" s="224"/>
      <c r="C33" s="224"/>
      <c r="D33" s="224"/>
      <c r="E33" s="224"/>
      <c r="F33" s="242">
        <v>102860.18</v>
      </c>
      <c r="G33" s="243"/>
      <c r="H33" s="244">
        <v>49800</v>
      </c>
      <c r="I33" s="244"/>
      <c r="J33" s="242">
        <f>J349</f>
        <v>49800</v>
      </c>
      <c r="K33" s="243"/>
      <c r="L33" s="245">
        <v>49800</v>
      </c>
      <c r="M33" s="245"/>
      <c r="N33" s="266">
        <v>49800</v>
      </c>
      <c r="O33" s="267"/>
    </row>
    <row r="34" spans="1:22" ht="15.75" thickBot="1" x14ac:dyDescent="0.3">
      <c r="A34" s="239" t="s">
        <v>13</v>
      </c>
      <c r="B34" s="240"/>
      <c r="C34" s="240"/>
      <c r="D34" s="240"/>
      <c r="E34" s="240"/>
      <c r="F34" s="255">
        <f>F32-F33</f>
        <v>-102860.18</v>
      </c>
      <c r="G34" s="256"/>
      <c r="H34" s="255">
        <f t="shared" ref="H34" si="26">H32-H33</f>
        <v>-49800</v>
      </c>
      <c r="I34" s="256"/>
      <c r="J34" s="255">
        <f t="shared" ref="J34" si="27">J32-J33</f>
        <v>950200</v>
      </c>
      <c r="K34" s="256"/>
      <c r="L34" s="255">
        <f t="shared" ref="L34" si="28">L32-L33</f>
        <v>-49800</v>
      </c>
      <c r="M34" s="256"/>
      <c r="N34" s="255">
        <f t="shared" ref="N34" si="29">N32-N33</f>
        <v>-49800</v>
      </c>
      <c r="O34" s="335"/>
    </row>
    <row r="36" spans="1:22" x14ac:dyDescent="0.25">
      <c r="A36" s="133" t="s">
        <v>14</v>
      </c>
      <c r="B36" s="265"/>
      <c r="C36" s="265"/>
      <c r="D36" s="265"/>
      <c r="E36" s="265"/>
      <c r="F36" s="265"/>
      <c r="G36" s="265"/>
      <c r="H36" s="265"/>
      <c r="I36" s="265"/>
      <c r="J36" s="265"/>
      <c r="K36" s="265"/>
      <c r="L36" s="265"/>
      <c r="M36" s="265"/>
      <c r="N36" s="265"/>
      <c r="O36" s="265"/>
    </row>
    <row r="37" spans="1:22" ht="15.75" thickBot="1" x14ac:dyDescent="0.3"/>
    <row r="38" spans="1:22" ht="42" customHeight="1" x14ac:dyDescent="0.25">
      <c r="A38" s="251"/>
      <c r="B38" s="252"/>
      <c r="C38" s="252"/>
      <c r="D38" s="252"/>
      <c r="E38" s="252"/>
      <c r="F38" s="246" t="s">
        <v>390</v>
      </c>
      <c r="G38" s="247"/>
      <c r="H38" s="263" t="s">
        <v>391</v>
      </c>
      <c r="I38" s="263"/>
      <c r="J38" s="246" t="s">
        <v>392</v>
      </c>
      <c r="K38" s="247"/>
      <c r="L38" s="248" t="s">
        <v>2</v>
      </c>
      <c r="M38" s="248"/>
      <c r="N38" s="259" t="s">
        <v>50</v>
      </c>
      <c r="O38" s="260"/>
    </row>
    <row r="39" spans="1:22" x14ac:dyDescent="0.25">
      <c r="A39" s="241" t="s">
        <v>15</v>
      </c>
      <c r="B39" s="224"/>
      <c r="C39" s="224"/>
      <c r="D39" s="224"/>
      <c r="E39" s="224"/>
      <c r="F39" s="236">
        <v>-48889.16</v>
      </c>
      <c r="G39" s="264"/>
      <c r="H39" s="236"/>
      <c r="I39" s="264"/>
      <c r="J39" s="236"/>
      <c r="K39" s="264"/>
      <c r="L39" s="236"/>
      <c r="M39" s="264"/>
      <c r="N39" s="236"/>
      <c r="O39" s="237"/>
    </row>
    <row r="40" spans="1:22" ht="28.5" customHeight="1" thickBot="1" x14ac:dyDescent="0.3">
      <c r="A40" s="275" t="s">
        <v>16</v>
      </c>
      <c r="B40" s="276"/>
      <c r="C40" s="276"/>
      <c r="D40" s="276"/>
      <c r="E40" s="276"/>
      <c r="F40" s="277"/>
      <c r="G40" s="278"/>
      <c r="H40" s="279"/>
      <c r="I40" s="279"/>
      <c r="J40" s="277"/>
      <c r="K40" s="278"/>
      <c r="L40" s="280"/>
      <c r="M40" s="280"/>
      <c r="N40" s="281"/>
      <c r="O40" s="282"/>
    </row>
    <row r="41" spans="1:22" ht="15.75" thickBot="1" x14ac:dyDescent="0.3">
      <c r="A41" s="270" t="s">
        <v>17</v>
      </c>
      <c r="B41" s="271"/>
      <c r="C41" s="271"/>
      <c r="D41" s="271"/>
      <c r="E41" s="271"/>
      <c r="F41" s="268">
        <f>F26+F34+F40</f>
        <v>34841.249999999942</v>
      </c>
      <c r="G41" s="272"/>
      <c r="H41" s="273">
        <f>H26+H34+H40</f>
        <v>0</v>
      </c>
      <c r="I41" s="274"/>
      <c r="J41" s="268">
        <f>J26+J34+J40</f>
        <v>0</v>
      </c>
      <c r="K41" s="272"/>
      <c r="L41" s="268">
        <f>L26+L34+L40</f>
        <v>0</v>
      </c>
      <c r="M41" s="272"/>
      <c r="N41" s="268">
        <f>N26+N34+N40</f>
        <v>0</v>
      </c>
      <c r="O41" s="269"/>
    </row>
    <row r="42" spans="1:22" ht="30.75" customHeight="1" x14ac:dyDescent="0.25"/>
    <row r="43" spans="1:22" ht="21" customHeight="1" x14ac:dyDescent="0.25">
      <c r="A43" s="133" t="s">
        <v>18</v>
      </c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</row>
    <row r="44" spans="1:22" ht="1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22" ht="21.75" customHeight="1" x14ac:dyDescent="0.25">
      <c r="A45" s="133" t="s">
        <v>4</v>
      </c>
      <c r="B45" s="133"/>
      <c r="C45" s="133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</row>
    <row r="46" spans="1:22" ht="15.75" thickBo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22" ht="28.5" customHeight="1" thickBot="1" x14ac:dyDescent="0.3">
      <c r="A47" s="12" t="s">
        <v>19</v>
      </c>
      <c r="B47" s="13" t="s">
        <v>20</v>
      </c>
      <c r="C47" s="14" t="s">
        <v>21</v>
      </c>
      <c r="D47" s="191" t="s">
        <v>22</v>
      </c>
      <c r="E47" s="191"/>
      <c r="F47" s="195" t="s">
        <v>390</v>
      </c>
      <c r="G47" s="196"/>
      <c r="H47" s="191" t="s">
        <v>391</v>
      </c>
      <c r="I47" s="191"/>
      <c r="J47" s="195" t="s">
        <v>392</v>
      </c>
      <c r="K47" s="196"/>
      <c r="L47" s="197" t="s">
        <v>2</v>
      </c>
      <c r="M47" s="197"/>
      <c r="N47" s="198" t="s">
        <v>50</v>
      </c>
      <c r="O47" s="199"/>
      <c r="R47" s="2"/>
      <c r="T47" s="2"/>
      <c r="V47" s="2"/>
    </row>
    <row r="48" spans="1:22" x14ac:dyDescent="0.25">
      <c r="A48" s="15">
        <v>6</v>
      </c>
      <c r="B48" s="16"/>
      <c r="C48" s="17"/>
      <c r="D48" s="233" t="s">
        <v>23</v>
      </c>
      <c r="E48" s="233"/>
      <c r="F48" s="154">
        <f>F49+F51+F54+F57+F60+F63</f>
        <v>1324156.48</v>
      </c>
      <c r="G48" s="155"/>
      <c r="H48" s="154">
        <f>H49+H51+H54+H57+H60+H63</f>
        <v>2207535</v>
      </c>
      <c r="I48" s="155"/>
      <c r="J48" s="154">
        <f>J49+J51+J54+J57+J60+J63</f>
        <v>6203400</v>
      </c>
      <c r="K48" s="155"/>
      <c r="L48" s="154">
        <f>L49+L51+L54+L57+L60+L63</f>
        <v>3667900</v>
      </c>
      <c r="M48" s="155"/>
      <c r="N48" s="154">
        <f>N49+N51+N54+N57+N60+N63</f>
        <v>3417400</v>
      </c>
      <c r="O48" s="203"/>
      <c r="R48" s="30"/>
      <c r="T48" s="2"/>
      <c r="V48" s="2"/>
    </row>
    <row r="49" spans="1:22" ht="19.5" customHeight="1" x14ac:dyDescent="0.25">
      <c r="A49" s="9"/>
      <c r="B49" s="3">
        <v>61</v>
      </c>
      <c r="C49" s="5"/>
      <c r="D49" s="200" t="s">
        <v>24</v>
      </c>
      <c r="E49" s="200"/>
      <c r="F49" s="94">
        <v>725447.92</v>
      </c>
      <c r="G49" s="95"/>
      <c r="H49" s="123">
        <v>915735</v>
      </c>
      <c r="I49" s="123"/>
      <c r="J49" s="94">
        <v>1006500</v>
      </c>
      <c r="K49" s="95"/>
      <c r="L49" s="123">
        <v>970000</v>
      </c>
      <c r="M49" s="123"/>
      <c r="N49" s="94">
        <v>970000</v>
      </c>
      <c r="O49" s="206"/>
      <c r="R49" s="30"/>
      <c r="T49" s="2"/>
      <c r="V49" s="2"/>
    </row>
    <row r="50" spans="1:22" x14ac:dyDescent="0.25">
      <c r="A50" s="54"/>
      <c r="B50" s="55"/>
      <c r="C50" s="56">
        <v>11</v>
      </c>
      <c r="D50" s="149" t="s">
        <v>25</v>
      </c>
      <c r="E50" s="149"/>
      <c r="F50" s="99">
        <v>725447.92</v>
      </c>
      <c r="G50" s="100"/>
      <c r="H50" s="122">
        <v>915735</v>
      </c>
      <c r="I50" s="122"/>
      <c r="J50" s="99">
        <v>1001500</v>
      </c>
      <c r="K50" s="100"/>
      <c r="L50" s="122"/>
      <c r="M50" s="122"/>
      <c r="N50" s="99"/>
      <c r="O50" s="103"/>
      <c r="R50" s="30"/>
      <c r="T50" s="2"/>
      <c r="V50" s="2"/>
    </row>
    <row r="51" spans="1:22" ht="30" customHeight="1" x14ac:dyDescent="0.25">
      <c r="A51" s="9"/>
      <c r="B51" s="3">
        <v>63</v>
      </c>
      <c r="C51" s="5"/>
      <c r="D51" s="113" t="s">
        <v>26</v>
      </c>
      <c r="E51" s="113"/>
      <c r="F51" s="94">
        <v>126822.9</v>
      </c>
      <c r="G51" s="95"/>
      <c r="H51" s="123">
        <v>577400</v>
      </c>
      <c r="I51" s="123"/>
      <c r="J51" s="94">
        <v>4241564</v>
      </c>
      <c r="K51" s="95"/>
      <c r="L51" s="123">
        <v>1789600</v>
      </c>
      <c r="M51" s="123"/>
      <c r="N51" s="94">
        <v>1539100</v>
      </c>
      <c r="O51" s="206"/>
      <c r="R51" s="30"/>
      <c r="T51" s="2"/>
      <c r="V51" s="2"/>
    </row>
    <row r="52" spans="1:22" x14ac:dyDescent="0.25">
      <c r="A52" s="61"/>
      <c r="B52" s="62"/>
      <c r="C52" s="63">
        <v>52</v>
      </c>
      <c r="D52" s="179" t="s">
        <v>27</v>
      </c>
      <c r="E52" s="179"/>
      <c r="F52" s="105">
        <v>91918.98</v>
      </c>
      <c r="G52" s="106"/>
      <c r="H52" s="107">
        <v>370400</v>
      </c>
      <c r="I52" s="107"/>
      <c r="J52" s="105">
        <v>1588564</v>
      </c>
      <c r="K52" s="106"/>
      <c r="L52" s="107"/>
      <c r="M52" s="107"/>
      <c r="N52" s="105"/>
      <c r="O52" s="178"/>
      <c r="R52" s="30"/>
      <c r="T52" s="2"/>
      <c r="V52" s="2"/>
    </row>
    <row r="53" spans="1:22" x14ac:dyDescent="0.25">
      <c r="A53" s="54"/>
      <c r="B53" s="55"/>
      <c r="C53" s="56">
        <v>55</v>
      </c>
      <c r="D53" s="149" t="s">
        <v>28</v>
      </c>
      <c r="E53" s="149"/>
      <c r="F53" s="99">
        <v>34903.919999999998</v>
      </c>
      <c r="G53" s="100"/>
      <c r="H53" s="122">
        <v>207000</v>
      </c>
      <c r="I53" s="122"/>
      <c r="J53" s="99">
        <v>2653000</v>
      </c>
      <c r="K53" s="100"/>
      <c r="L53" s="122"/>
      <c r="M53" s="122"/>
      <c r="N53" s="99"/>
      <c r="O53" s="103"/>
      <c r="R53" s="30"/>
      <c r="T53" s="2"/>
      <c r="V53" s="2"/>
    </row>
    <row r="54" spans="1:22" x14ac:dyDescent="0.25">
      <c r="A54" s="8"/>
      <c r="B54">
        <v>64</v>
      </c>
      <c r="C54" s="4"/>
      <c r="D54" s="135" t="s">
        <v>29</v>
      </c>
      <c r="E54" s="135"/>
      <c r="F54" s="111">
        <v>188870.51</v>
      </c>
      <c r="G54" s="112"/>
      <c r="H54" s="145">
        <v>311700</v>
      </c>
      <c r="I54" s="145"/>
      <c r="J54" s="111">
        <v>368300</v>
      </c>
      <c r="K54" s="112"/>
      <c r="L54" s="145">
        <v>368300</v>
      </c>
      <c r="M54" s="145"/>
      <c r="N54" s="111">
        <v>368300</v>
      </c>
      <c r="O54" s="194"/>
      <c r="R54" s="30"/>
      <c r="T54" s="2"/>
    </row>
    <row r="55" spans="1:22" ht="17.25" customHeight="1" x14ac:dyDescent="0.25">
      <c r="A55" s="54"/>
      <c r="B55" s="55"/>
      <c r="C55" s="56">
        <v>11</v>
      </c>
      <c r="D55" s="149" t="s">
        <v>25</v>
      </c>
      <c r="E55" s="149"/>
      <c r="F55" s="99">
        <v>0.01</v>
      </c>
      <c r="G55" s="100"/>
      <c r="H55" s="122">
        <v>1000</v>
      </c>
      <c r="I55" s="122"/>
      <c r="J55" s="99">
        <v>1000</v>
      </c>
      <c r="K55" s="100"/>
      <c r="L55" s="122"/>
      <c r="M55" s="122"/>
      <c r="N55" s="99"/>
      <c r="O55" s="103"/>
      <c r="R55" s="30"/>
      <c r="T55" s="2"/>
      <c r="V55" s="2"/>
    </row>
    <row r="56" spans="1:22" ht="13.5" customHeight="1" x14ac:dyDescent="0.25">
      <c r="A56" s="61"/>
      <c r="B56" s="62"/>
      <c r="C56" s="63">
        <v>43</v>
      </c>
      <c r="D56" s="179" t="s">
        <v>30</v>
      </c>
      <c r="E56" s="179"/>
      <c r="F56" s="105">
        <v>188870.5</v>
      </c>
      <c r="G56" s="106"/>
      <c r="H56" s="107">
        <v>310700</v>
      </c>
      <c r="I56" s="107"/>
      <c r="J56" s="105">
        <v>367300</v>
      </c>
      <c r="K56" s="106"/>
      <c r="L56" s="107"/>
      <c r="M56" s="107"/>
      <c r="N56" s="105"/>
      <c r="O56" s="178"/>
      <c r="R56" s="30"/>
      <c r="T56" s="2"/>
      <c r="V56" s="2"/>
    </row>
    <row r="57" spans="1:22" ht="56.25" customHeight="1" x14ac:dyDescent="0.25">
      <c r="A57" s="9"/>
      <c r="B57" s="3">
        <v>65</v>
      </c>
      <c r="C57" s="5"/>
      <c r="D57" s="113" t="s">
        <v>31</v>
      </c>
      <c r="E57" s="113"/>
      <c r="F57" s="94">
        <v>263757.90999999997</v>
      </c>
      <c r="G57" s="95"/>
      <c r="H57" s="123">
        <v>332700</v>
      </c>
      <c r="I57" s="123"/>
      <c r="J57" s="94">
        <v>550000</v>
      </c>
      <c r="K57" s="95"/>
      <c r="L57" s="123">
        <v>500000</v>
      </c>
      <c r="M57" s="123"/>
      <c r="N57" s="94">
        <v>500000</v>
      </c>
      <c r="O57" s="206"/>
      <c r="R57" s="30"/>
      <c r="T57" s="2"/>
      <c r="V57" s="2"/>
    </row>
    <row r="58" spans="1:22" ht="18" customHeight="1" x14ac:dyDescent="0.25">
      <c r="A58" s="54"/>
      <c r="B58" s="55"/>
      <c r="C58" s="56">
        <v>11</v>
      </c>
      <c r="D58" s="149" t="s">
        <v>25</v>
      </c>
      <c r="E58" s="149"/>
      <c r="F58" s="99">
        <v>25716.23</v>
      </c>
      <c r="G58" s="100"/>
      <c r="H58" s="122">
        <v>50000</v>
      </c>
      <c r="I58" s="122"/>
      <c r="J58" s="99">
        <v>100000</v>
      </c>
      <c r="K58" s="100"/>
      <c r="L58" s="122"/>
      <c r="M58" s="122"/>
      <c r="N58" s="99"/>
      <c r="O58" s="103"/>
      <c r="R58" s="30"/>
    </row>
    <row r="59" spans="1:22" x14ac:dyDescent="0.25">
      <c r="A59" s="61"/>
      <c r="B59" s="62"/>
      <c r="C59" s="63">
        <v>43</v>
      </c>
      <c r="D59" s="179" t="s">
        <v>30</v>
      </c>
      <c r="E59" s="179"/>
      <c r="F59" s="105">
        <v>238041.68</v>
      </c>
      <c r="G59" s="106"/>
      <c r="H59" s="107">
        <v>282700</v>
      </c>
      <c r="I59" s="107"/>
      <c r="J59" s="105">
        <v>450000</v>
      </c>
      <c r="K59" s="106"/>
      <c r="L59" s="107"/>
      <c r="M59" s="107"/>
      <c r="N59" s="105"/>
      <c r="O59" s="178"/>
      <c r="R59" s="30"/>
    </row>
    <row r="60" spans="1:22" ht="42" customHeight="1" x14ac:dyDescent="0.25">
      <c r="A60" s="9"/>
      <c r="B60" s="3">
        <v>66</v>
      </c>
      <c r="C60" s="5"/>
      <c r="D60" s="113" t="s">
        <v>32</v>
      </c>
      <c r="E60" s="113"/>
      <c r="F60" s="94">
        <v>16712.599999999999</v>
      </c>
      <c r="G60" s="95"/>
      <c r="H60" s="123">
        <v>60000</v>
      </c>
      <c r="I60" s="123"/>
      <c r="J60" s="94">
        <v>27036</v>
      </c>
      <c r="K60" s="95"/>
      <c r="L60" s="123">
        <v>30000</v>
      </c>
      <c r="M60" s="123"/>
      <c r="N60" s="94">
        <v>30000</v>
      </c>
      <c r="O60" s="206"/>
      <c r="R60" s="30"/>
    </row>
    <row r="61" spans="1:22" ht="17.25" customHeight="1" x14ac:dyDescent="0.25">
      <c r="A61" s="61"/>
      <c r="B61" s="62"/>
      <c r="C61" s="63">
        <v>31</v>
      </c>
      <c r="D61" s="179" t="s">
        <v>33</v>
      </c>
      <c r="E61" s="179"/>
      <c r="F61" s="105">
        <v>15385.37</v>
      </c>
      <c r="G61" s="106"/>
      <c r="H61" s="107">
        <v>50000</v>
      </c>
      <c r="I61" s="107"/>
      <c r="J61" s="105">
        <v>17036</v>
      </c>
      <c r="K61" s="106"/>
      <c r="L61" s="107"/>
      <c r="M61" s="107"/>
      <c r="N61" s="105"/>
      <c r="O61" s="178"/>
      <c r="R61" s="30"/>
    </row>
    <row r="62" spans="1:22" x14ac:dyDescent="0.25">
      <c r="A62" s="54"/>
      <c r="B62" s="55"/>
      <c r="C62" s="56">
        <v>61</v>
      </c>
      <c r="D62" s="149" t="s">
        <v>34</v>
      </c>
      <c r="E62" s="149"/>
      <c r="F62" s="99">
        <v>1327.23</v>
      </c>
      <c r="G62" s="100"/>
      <c r="H62" s="122">
        <v>10000</v>
      </c>
      <c r="I62" s="122"/>
      <c r="J62" s="99">
        <v>10000</v>
      </c>
      <c r="K62" s="100"/>
      <c r="L62" s="122"/>
      <c r="M62" s="122"/>
      <c r="N62" s="99"/>
      <c r="O62" s="103"/>
      <c r="R62" s="30"/>
    </row>
    <row r="63" spans="1:22" ht="31.5" customHeight="1" x14ac:dyDescent="0.25">
      <c r="A63" s="8"/>
      <c r="B63">
        <v>68</v>
      </c>
      <c r="C63" s="4"/>
      <c r="D63" s="110" t="s">
        <v>35</v>
      </c>
      <c r="E63" s="110"/>
      <c r="F63" s="111">
        <v>2544.64</v>
      </c>
      <c r="G63" s="112"/>
      <c r="H63" s="145">
        <v>10000</v>
      </c>
      <c r="I63" s="145"/>
      <c r="J63" s="111">
        <v>10000</v>
      </c>
      <c r="K63" s="112"/>
      <c r="L63" s="145">
        <v>10000</v>
      </c>
      <c r="M63" s="145"/>
      <c r="N63" s="111">
        <v>10000</v>
      </c>
      <c r="O63" s="194"/>
      <c r="R63" s="30"/>
    </row>
    <row r="64" spans="1:22" ht="18.75" customHeight="1" x14ac:dyDescent="0.25">
      <c r="A64" s="54"/>
      <c r="B64" s="55"/>
      <c r="C64" s="56">
        <v>11</v>
      </c>
      <c r="D64" s="149" t="s">
        <v>25</v>
      </c>
      <c r="E64" s="149"/>
      <c r="F64" s="99">
        <v>2544.64</v>
      </c>
      <c r="G64" s="100"/>
      <c r="H64" s="122">
        <v>10000</v>
      </c>
      <c r="I64" s="122"/>
      <c r="J64" s="99">
        <v>10000</v>
      </c>
      <c r="K64" s="100"/>
      <c r="L64" s="122"/>
      <c r="M64" s="122"/>
      <c r="N64" s="99"/>
      <c r="O64" s="103"/>
      <c r="R64" s="30"/>
    </row>
    <row r="65" spans="1:18" ht="26.25" customHeight="1" x14ac:dyDescent="0.25">
      <c r="A65" s="15">
        <v>7</v>
      </c>
      <c r="B65" s="16"/>
      <c r="C65" s="17"/>
      <c r="D65" s="153" t="s">
        <v>36</v>
      </c>
      <c r="E65" s="153"/>
      <c r="F65" s="154">
        <f>F66</f>
        <v>4399.76</v>
      </c>
      <c r="G65" s="155"/>
      <c r="H65" s="154">
        <f t="shared" ref="H65" si="30">H66</f>
        <v>15000</v>
      </c>
      <c r="I65" s="155"/>
      <c r="J65" s="154">
        <f t="shared" ref="J65" si="31">J66</f>
        <v>20000</v>
      </c>
      <c r="K65" s="155"/>
      <c r="L65" s="154">
        <f t="shared" ref="L65" si="32">L66</f>
        <v>10000</v>
      </c>
      <c r="M65" s="155"/>
      <c r="N65" s="154">
        <f t="shared" ref="N65" si="33">N66</f>
        <v>10000</v>
      </c>
      <c r="O65" s="203"/>
      <c r="R65" s="30"/>
    </row>
    <row r="66" spans="1:18" ht="26.25" customHeight="1" x14ac:dyDescent="0.25">
      <c r="A66" s="9"/>
      <c r="B66" s="3">
        <v>71</v>
      </c>
      <c r="C66" s="5"/>
      <c r="D66" s="113" t="s">
        <v>37</v>
      </c>
      <c r="E66" s="113"/>
      <c r="F66" s="94">
        <v>4399.76</v>
      </c>
      <c r="G66" s="95"/>
      <c r="H66" s="123">
        <v>15000</v>
      </c>
      <c r="I66" s="123"/>
      <c r="J66" s="94">
        <v>20000</v>
      </c>
      <c r="K66" s="95"/>
      <c r="L66" s="123">
        <v>10000</v>
      </c>
      <c r="M66" s="123"/>
      <c r="N66" s="94">
        <v>10000</v>
      </c>
      <c r="O66" s="206"/>
      <c r="R66" s="30"/>
    </row>
    <row r="67" spans="1:18" ht="26.25" customHeight="1" thickBot="1" x14ac:dyDescent="0.3">
      <c r="A67" s="78"/>
      <c r="B67" s="79"/>
      <c r="C67" s="80">
        <v>71</v>
      </c>
      <c r="D67" s="283" t="s">
        <v>38</v>
      </c>
      <c r="E67" s="283"/>
      <c r="F67" s="284">
        <v>439976</v>
      </c>
      <c r="G67" s="285"/>
      <c r="H67" s="286">
        <v>15000</v>
      </c>
      <c r="I67" s="286"/>
      <c r="J67" s="284">
        <v>20000</v>
      </c>
      <c r="K67" s="285"/>
      <c r="L67" s="286"/>
      <c r="M67" s="286"/>
      <c r="N67" s="284"/>
      <c r="O67" s="287"/>
      <c r="Q67" s="31"/>
      <c r="R67" s="30"/>
    </row>
    <row r="68" spans="1:18" ht="15.75" thickBot="1" x14ac:dyDescent="0.3">
      <c r="A68" s="211" t="s">
        <v>336</v>
      </c>
      <c r="B68" s="212"/>
      <c r="C68" s="212"/>
      <c r="D68" s="212"/>
      <c r="E68" s="238"/>
      <c r="F68" s="288">
        <f>F48+F65</f>
        <v>1328556.24</v>
      </c>
      <c r="G68" s="288"/>
      <c r="H68" s="289">
        <f>H48+H65</f>
        <v>2222535</v>
      </c>
      <c r="I68" s="288"/>
      <c r="J68" s="289">
        <f>J48+J65</f>
        <v>6223400</v>
      </c>
      <c r="K68" s="288"/>
      <c r="L68" s="289">
        <f>L48+L65</f>
        <v>3677900</v>
      </c>
      <c r="M68" s="288"/>
      <c r="N68" s="289">
        <f>N48+N65</f>
        <v>3427400</v>
      </c>
      <c r="O68" s="290"/>
      <c r="R68" s="30"/>
    </row>
    <row r="69" spans="1:18" x14ac:dyDescent="0.25">
      <c r="D69" s="135"/>
      <c r="E69" s="135"/>
      <c r="F69" s="296"/>
      <c r="G69" s="296"/>
      <c r="H69" s="296"/>
      <c r="I69" s="296"/>
      <c r="J69" s="145"/>
      <c r="K69" s="145"/>
      <c r="L69" s="296"/>
      <c r="M69" s="296"/>
      <c r="N69" s="296"/>
      <c r="O69" s="296"/>
      <c r="R69" s="2"/>
    </row>
    <row r="70" spans="1:18" x14ac:dyDescent="0.25">
      <c r="D70" s="34"/>
      <c r="E70" s="34"/>
      <c r="F70" s="33"/>
      <c r="G70" s="33"/>
      <c r="H70" s="33"/>
      <c r="I70" s="33"/>
      <c r="J70" s="32"/>
      <c r="K70" s="32"/>
      <c r="L70" s="33"/>
      <c r="M70" s="33"/>
      <c r="N70" s="33"/>
      <c r="O70" s="33"/>
      <c r="R70" s="2"/>
    </row>
    <row r="71" spans="1:18" x14ac:dyDescent="0.25">
      <c r="D71" s="34"/>
      <c r="E71" s="34"/>
      <c r="F71" s="33"/>
      <c r="G71" s="33"/>
      <c r="H71" s="33"/>
      <c r="I71" s="33"/>
      <c r="J71" s="32"/>
      <c r="K71" s="32"/>
      <c r="L71" s="33"/>
      <c r="M71" s="33"/>
      <c r="N71" s="33"/>
      <c r="O71" s="33"/>
      <c r="R71" s="2"/>
    </row>
    <row r="72" spans="1:18" x14ac:dyDescent="0.25">
      <c r="D72" s="34"/>
      <c r="E72" s="34"/>
      <c r="F72" s="33"/>
      <c r="G72" s="33"/>
      <c r="H72" s="33"/>
      <c r="I72" s="33"/>
      <c r="J72" s="32"/>
      <c r="K72" s="32"/>
      <c r="L72" s="33"/>
      <c r="M72" s="33"/>
      <c r="N72" s="33"/>
      <c r="O72" s="33"/>
      <c r="R72" s="2"/>
    </row>
    <row r="73" spans="1:18" x14ac:dyDescent="0.25">
      <c r="D73" s="34"/>
      <c r="E73" s="34"/>
      <c r="F73" s="33"/>
      <c r="G73" s="33"/>
      <c r="H73" s="33"/>
      <c r="I73" s="33"/>
      <c r="J73" s="32"/>
      <c r="K73" s="32"/>
      <c r="L73" s="33"/>
      <c r="M73" s="33"/>
      <c r="N73" s="33"/>
      <c r="O73" s="33"/>
      <c r="R73" s="2"/>
    </row>
    <row r="74" spans="1:18" x14ac:dyDescent="0.25">
      <c r="D74" s="34"/>
      <c r="E74" s="34"/>
      <c r="F74" s="33"/>
      <c r="G74" s="33"/>
      <c r="H74" s="33"/>
      <c r="I74" s="33"/>
      <c r="J74" s="32"/>
      <c r="K74" s="32"/>
      <c r="L74" s="33"/>
      <c r="M74" s="33"/>
      <c r="N74" s="33"/>
      <c r="O74" s="33"/>
      <c r="R74" s="2"/>
    </row>
    <row r="75" spans="1:18" x14ac:dyDescent="0.25">
      <c r="D75" s="34"/>
      <c r="E75" s="34"/>
      <c r="F75" s="33"/>
      <c r="G75" s="33"/>
      <c r="H75" s="33"/>
      <c r="I75" s="33"/>
      <c r="J75" s="32"/>
      <c r="K75" s="32"/>
      <c r="L75" s="33"/>
      <c r="M75" s="33"/>
      <c r="N75" s="33"/>
      <c r="O75" s="33"/>
      <c r="R75" s="2"/>
    </row>
    <row r="76" spans="1:18" ht="19.5" customHeight="1" x14ac:dyDescent="0.25">
      <c r="A76" s="133" t="s">
        <v>6</v>
      </c>
      <c r="B76" s="133"/>
      <c r="C76" s="133"/>
      <c r="D76" s="133"/>
      <c r="E76" s="133"/>
      <c r="F76" s="133"/>
      <c r="G76" s="133"/>
      <c r="H76" s="133"/>
      <c r="I76" s="133"/>
      <c r="J76" s="133"/>
      <c r="K76" s="133"/>
      <c r="L76" s="133"/>
      <c r="M76" s="133"/>
      <c r="N76" s="133"/>
      <c r="O76" s="133"/>
    </row>
    <row r="77" spans="1:18" ht="15.75" thickBo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8" ht="32.25" customHeight="1" thickBot="1" x14ac:dyDescent="0.3">
      <c r="A78" s="12" t="s">
        <v>19</v>
      </c>
      <c r="B78" s="13" t="s">
        <v>20</v>
      </c>
      <c r="C78" s="14" t="s">
        <v>21</v>
      </c>
      <c r="D78" s="191" t="s">
        <v>22</v>
      </c>
      <c r="E78" s="191"/>
      <c r="F78" s="195" t="s">
        <v>390</v>
      </c>
      <c r="G78" s="196"/>
      <c r="H78" s="191" t="s">
        <v>391</v>
      </c>
      <c r="I78" s="191"/>
      <c r="J78" s="195" t="s">
        <v>392</v>
      </c>
      <c r="K78" s="196"/>
      <c r="L78" s="197" t="s">
        <v>2</v>
      </c>
      <c r="M78" s="197"/>
      <c r="N78" s="198" t="s">
        <v>50</v>
      </c>
      <c r="O78" s="199"/>
    </row>
    <row r="79" spans="1:18" x14ac:dyDescent="0.25">
      <c r="A79" s="15">
        <v>3</v>
      </c>
      <c r="B79" s="327"/>
      <c r="C79" s="17"/>
      <c r="D79" s="322" t="s">
        <v>39</v>
      </c>
      <c r="E79" s="322"/>
      <c r="F79" s="154">
        <f>F80+F83+F91+F95+F98+F101</f>
        <v>1005856.3500000001</v>
      </c>
      <c r="G79" s="155"/>
      <c r="H79" s="154">
        <f>H80+H83+H91+H95+H98+H101</f>
        <v>1785110</v>
      </c>
      <c r="I79" s="155"/>
      <c r="J79" s="154">
        <f>J80+J83+J91+J95+J98+J101</f>
        <v>2310100</v>
      </c>
      <c r="K79" s="155"/>
      <c r="L79" s="154">
        <f>L80+L83+L91+L95+L98+L101</f>
        <v>1752600</v>
      </c>
      <c r="M79" s="155"/>
      <c r="N79" s="154">
        <f>N80+N83+N91+N95+N98+N101</f>
        <v>1732100</v>
      </c>
      <c r="O79" s="203"/>
      <c r="R79" s="2"/>
    </row>
    <row r="80" spans="1:18" x14ac:dyDescent="0.25">
      <c r="A80" s="9"/>
      <c r="B80" s="3">
        <v>31</v>
      </c>
      <c r="C80" s="5"/>
      <c r="D80" s="200" t="s">
        <v>40</v>
      </c>
      <c r="E80" s="200"/>
      <c r="F80" s="94">
        <v>303561.77</v>
      </c>
      <c r="G80" s="95"/>
      <c r="H80" s="123">
        <v>368450</v>
      </c>
      <c r="I80" s="123"/>
      <c r="J80" s="94">
        <f>J224+J633+J585</f>
        <v>382200</v>
      </c>
      <c r="K80" s="95"/>
      <c r="L80" s="94">
        <f>L224+L633+L585</f>
        <v>382200</v>
      </c>
      <c r="M80" s="95"/>
      <c r="N80" s="94">
        <f>N224+N633+N585</f>
        <v>382200</v>
      </c>
      <c r="O80" s="206"/>
    </row>
    <row r="81" spans="1:24" x14ac:dyDescent="0.25">
      <c r="A81" s="54"/>
      <c r="B81" s="55"/>
      <c r="C81" s="56">
        <v>11</v>
      </c>
      <c r="D81" s="149" t="s">
        <v>25</v>
      </c>
      <c r="E81" s="149"/>
      <c r="F81" s="99">
        <v>303561.77</v>
      </c>
      <c r="G81" s="100"/>
      <c r="H81" s="122">
        <v>348450</v>
      </c>
      <c r="I81" s="122"/>
      <c r="J81" s="99">
        <v>382200</v>
      </c>
      <c r="K81" s="100"/>
      <c r="L81" s="122"/>
      <c r="M81" s="122"/>
      <c r="N81" s="99"/>
      <c r="O81" s="103"/>
    </row>
    <row r="82" spans="1:24" x14ac:dyDescent="0.25">
      <c r="A82" s="54"/>
      <c r="B82" s="55"/>
      <c r="C82" s="56">
        <v>31</v>
      </c>
      <c r="D82" s="101" t="s">
        <v>33</v>
      </c>
      <c r="E82" s="102"/>
      <c r="F82" s="99">
        <v>0</v>
      </c>
      <c r="G82" s="100"/>
      <c r="H82" s="99">
        <v>20000</v>
      </c>
      <c r="I82" s="100"/>
      <c r="J82" s="99"/>
      <c r="K82" s="100"/>
      <c r="L82" s="59"/>
      <c r="M82" s="59"/>
      <c r="N82" s="57"/>
      <c r="O82" s="60"/>
    </row>
    <row r="83" spans="1:24" x14ac:dyDescent="0.25">
      <c r="A83" s="9"/>
      <c r="B83" s="3">
        <v>32</v>
      </c>
      <c r="C83" s="5"/>
      <c r="D83" s="113" t="s">
        <v>41</v>
      </c>
      <c r="E83" s="113"/>
      <c r="F83" s="94">
        <v>437607.4</v>
      </c>
      <c r="G83" s="95"/>
      <c r="H83" s="123">
        <v>1029060</v>
      </c>
      <c r="I83" s="123"/>
      <c r="J83" s="94">
        <f>J209+J213+J225+J229+J233+J241+J249+J263+J267+J278+J286+J294+J299+J308+J317+J323+J332+J341+J354+J360+J368+J394+J400+J406+J410+J416+J425+J433+J440+J464+J492+J512+J539+J544+J554+J586+J591+J597+J634+J639+J658+J667</f>
        <v>1434100</v>
      </c>
      <c r="K83" s="95"/>
      <c r="L83" s="94">
        <f>L209+L213+L225+L229+L233+L241+L249+L263+L267+L278+L286+L294+L299+L308+L317+L323+L332+L341+L354+L360+L368+L394+L400+L406+L410+L416+L425+L433+L440+L464+L492+L512+L539+L544+L554+L586+L591+L597+L634+L639+L658+L667</f>
        <v>969500</v>
      </c>
      <c r="M83" s="95"/>
      <c r="N83" s="94">
        <f>N209+N213+N225+N229+N233+N241+N249+N263+N267+N278+N286+N294+N299+N308+N317+N323+N332+N341+N354+N360+N368+N394+N400+N406+N410+N416+N425+N433+N440+N464+N492+N512+N539+N544+N554+N586+N591+N597+N634+N639+N658+N667</f>
        <v>949500</v>
      </c>
      <c r="O83" s="206"/>
      <c r="R83" s="2"/>
      <c r="V83" s="2"/>
      <c r="X83" s="2"/>
    </row>
    <row r="84" spans="1:24" x14ac:dyDescent="0.25">
      <c r="A84" s="54"/>
      <c r="B84" s="55"/>
      <c r="C84" s="56">
        <v>11</v>
      </c>
      <c r="D84" s="149" t="s">
        <v>25</v>
      </c>
      <c r="E84" s="149"/>
      <c r="F84" s="99">
        <v>155114.54</v>
      </c>
      <c r="G84" s="100"/>
      <c r="H84" s="122">
        <v>226860</v>
      </c>
      <c r="I84" s="122"/>
      <c r="J84" s="99">
        <v>217164</v>
      </c>
      <c r="K84" s="100"/>
      <c r="L84" s="122"/>
      <c r="M84" s="122"/>
      <c r="N84" s="99"/>
      <c r="O84" s="103"/>
      <c r="R84" s="2"/>
      <c r="V84" s="30"/>
      <c r="X84" s="2"/>
    </row>
    <row r="85" spans="1:24" x14ac:dyDescent="0.25">
      <c r="A85" s="54"/>
      <c r="B85" s="55"/>
      <c r="C85" s="56">
        <v>31</v>
      </c>
      <c r="D85" s="101" t="s">
        <v>33</v>
      </c>
      <c r="E85" s="102"/>
      <c r="F85" s="99">
        <v>15385.37</v>
      </c>
      <c r="G85" s="100"/>
      <c r="H85" s="99">
        <v>28300</v>
      </c>
      <c r="I85" s="100"/>
      <c r="J85" s="99">
        <v>16336</v>
      </c>
      <c r="K85" s="100"/>
      <c r="L85" s="99"/>
      <c r="M85" s="100"/>
      <c r="N85" s="99"/>
      <c r="O85" s="103"/>
      <c r="R85" s="2"/>
      <c r="V85" s="30"/>
      <c r="X85" s="2"/>
    </row>
    <row r="86" spans="1:24" x14ac:dyDescent="0.25">
      <c r="A86" s="54"/>
      <c r="B86" s="55"/>
      <c r="C86" s="56">
        <v>43</v>
      </c>
      <c r="D86" s="101" t="s">
        <v>30</v>
      </c>
      <c r="E86" s="102"/>
      <c r="F86" s="99">
        <v>233131.57</v>
      </c>
      <c r="G86" s="100"/>
      <c r="H86" s="99">
        <v>468400</v>
      </c>
      <c r="I86" s="100"/>
      <c r="J86" s="99">
        <v>459000</v>
      </c>
      <c r="K86" s="100"/>
      <c r="L86" s="99"/>
      <c r="M86" s="100"/>
      <c r="N86" s="99"/>
      <c r="O86" s="103"/>
      <c r="R86" s="2"/>
      <c r="V86" s="30"/>
      <c r="X86" s="2"/>
    </row>
    <row r="87" spans="1:24" x14ac:dyDescent="0.25">
      <c r="A87" s="61"/>
      <c r="B87" s="321"/>
      <c r="C87" s="63">
        <v>52</v>
      </c>
      <c r="D87" s="328" t="s">
        <v>27</v>
      </c>
      <c r="E87" s="328"/>
      <c r="F87" s="105">
        <v>33975.919999999998</v>
      </c>
      <c r="G87" s="106"/>
      <c r="H87" s="329">
        <v>320000</v>
      </c>
      <c r="I87" s="329"/>
      <c r="J87" s="105">
        <v>306600</v>
      </c>
      <c r="K87" s="106"/>
      <c r="L87" s="329"/>
      <c r="M87" s="329"/>
      <c r="N87" s="105"/>
      <c r="O87" s="178"/>
      <c r="R87" s="2"/>
      <c r="V87" s="30"/>
      <c r="X87" s="2"/>
    </row>
    <row r="88" spans="1:24" x14ac:dyDescent="0.25">
      <c r="A88" s="54"/>
      <c r="B88" s="55"/>
      <c r="C88" s="56">
        <v>55</v>
      </c>
      <c r="D88" s="149" t="s">
        <v>28</v>
      </c>
      <c r="E88" s="149"/>
      <c r="F88" s="99">
        <v>0</v>
      </c>
      <c r="G88" s="100"/>
      <c r="H88" s="122">
        <v>0</v>
      </c>
      <c r="I88" s="122"/>
      <c r="J88" s="99">
        <v>430000</v>
      </c>
      <c r="K88" s="100"/>
      <c r="L88" s="122"/>
      <c r="M88" s="122"/>
      <c r="N88" s="99"/>
      <c r="O88" s="103"/>
      <c r="R88" s="2"/>
      <c r="V88" s="30"/>
      <c r="X88" s="2"/>
    </row>
    <row r="89" spans="1:24" x14ac:dyDescent="0.25">
      <c r="A89" s="54"/>
      <c r="B89" s="55"/>
      <c r="C89" s="56">
        <v>61</v>
      </c>
      <c r="D89" s="149" t="s">
        <v>34</v>
      </c>
      <c r="E89" s="149"/>
      <c r="F89" s="99">
        <v>0</v>
      </c>
      <c r="G89" s="100"/>
      <c r="H89" s="99">
        <v>0</v>
      </c>
      <c r="I89" s="100"/>
      <c r="J89" s="99">
        <v>0</v>
      </c>
      <c r="K89" s="100"/>
      <c r="L89" s="99"/>
      <c r="M89" s="100"/>
      <c r="N89" s="99"/>
      <c r="O89" s="103"/>
      <c r="R89" s="2"/>
      <c r="V89" s="30"/>
      <c r="X89" s="2"/>
    </row>
    <row r="90" spans="1:24" ht="24.75" customHeight="1" x14ac:dyDescent="0.25">
      <c r="A90" s="54"/>
      <c r="B90" s="64"/>
      <c r="C90" s="56">
        <v>71</v>
      </c>
      <c r="D90" s="98" t="s">
        <v>38</v>
      </c>
      <c r="E90" s="97"/>
      <c r="F90" s="146">
        <v>0</v>
      </c>
      <c r="G90" s="147"/>
      <c r="H90" s="146">
        <v>0</v>
      </c>
      <c r="I90" s="147"/>
      <c r="J90" s="99">
        <v>0</v>
      </c>
      <c r="K90" s="100"/>
      <c r="L90" s="146"/>
      <c r="M90" s="147"/>
      <c r="N90" s="146"/>
      <c r="O90" s="148"/>
      <c r="R90" s="2"/>
      <c r="V90" s="30"/>
      <c r="X90" s="2"/>
    </row>
    <row r="91" spans="1:24" x14ac:dyDescent="0.25">
      <c r="A91" s="8"/>
      <c r="B91" s="330">
        <v>34</v>
      </c>
      <c r="C91" s="4"/>
      <c r="D91" s="331" t="s">
        <v>42</v>
      </c>
      <c r="E91" s="331"/>
      <c r="F91" s="111">
        <v>12116.41</v>
      </c>
      <c r="G91" s="112"/>
      <c r="H91" s="332">
        <v>11900</v>
      </c>
      <c r="I91" s="332"/>
      <c r="J91" s="111">
        <f>J237+J347+J592+J640</f>
        <v>13200</v>
      </c>
      <c r="K91" s="112"/>
      <c r="L91" s="111">
        <f>L237+L347+L592+L640</f>
        <v>13200</v>
      </c>
      <c r="M91" s="112"/>
      <c r="N91" s="111">
        <f>N237+N347+N592+N640</f>
        <v>12700</v>
      </c>
      <c r="O91" s="194"/>
      <c r="Q91" s="2"/>
      <c r="R91" s="2"/>
      <c r="V91" s="2"/>
      <c r="X91" s="2"/>
    </row>
    <row r="92" spans="1:24" x14ac:dyDescent="0.25">
      <c r="A92" s="54"/>
      <c r="B92" s="55"/>
      <c r="C92" s="56">
        <v>11</v>
      </c>
      <c r="D92" s="149" t="s">
        <v>25</v>
      </c>
      <c r="E92" s="149"/>
      <c r="F92" s="99">
        <v>7547.15</v>
      </c>
      <c r="G92" s="100"/>
      <c r="H92" s="122">
        <v>11200</v>
      </c>
      <c r="I92" s="122"/>
      <c r="J92" s="99">
        <v>9000</v>
      </c>
      <c r="K92" s="100"/>
      <c r="L92" s="122"/>
      <c r="M92" s="122"/>
      <c r="N92" s="99"/>
      <c r="O92" s="103"/>
      <c r="X92" s="2"/>
    </row>
    <row r="93" spans="1:24" x14ac:dyDescent="0.25">
      <c r="A93" s="54"/>
      <c r="B93" s="55"/>
      <c r="C93" s="56">
        <v>31</v>
      </c>
      <c r="D93" s="101" t="s">
        <v>33</v>
      </c>
      <c r="E93" s="102"/>
      <c r="F93" s="99">
        <v>0</v>
      </c>
      <c r="G93" s="100"/>
      <c r="H93" s="99">
        <v>700</v>
      </c>
      <c r="I93" s="100"/>
      <c r="J93" s="99">
        <v>700</v>
      </c>
      <c r="K93" s="100"/>
      <c r="L93" s="99"/>
      <c r="M93" s="100"/>
      <c r="N93" s="99"/>
      <c r="O93" s="103"/>
      <c r="X93" s="2"/>
    </row>
    <row r="94" spans="1:24" x14ac:dyDescent="0.25">
      <c r="A94" s="61"/>
      <c r="B94" s="321"/>
      <c r="C94" s="63">
        <v>43</v>
      </c>
      <c r="D94" s="328" t="s">
        <v>30</v>
      </c>
      <c r="E94" s="328"/>
      <c r="F94" s="105">
        <v>4569.26</v>
      </c>
      <c r="G94" s="106"/>
      <c r="H94" s="329">
        <v>0</v>
      </c>
      <c r="I94" s="329"/>
      <c r="J94" s="105">
        <v>3500</v>
      </c>
      <c r="K94" s="106"/>
      <c r="L94" s="329"/>
      <c r="M94" s="329"/>
      <c r="N94" s="105"/>
      <c r="O94" s="178"/>
      <c r="R94" s="2"/>
      <c r="X94" s="2"/>
    </row>
    <row r="95" spans="1:24" x14ac:dyDescent="0.25">
      <c r="A95" s="9"/>
      <c r="B95" s="3">
        <v>35</v>
      </c>
      <c r="C95" s="5"/>
      <c r="D95" s="113" t="s">
        <v>43</v>
      </c>
      <c r="E95" s="113"/>
      <c r="F95" s="94">
        <v>12213.25</v>
      </c>
      <c r="G95" s="95"/>
      <c r="H95" s="123">
        <v>15200</v>
      </c>
      <c r="I95" s="123"/>
      <c r="J95" s="94">
        <f>J333+J534+J560+J564</f>
        <v>20700</v>
      </c>
      <c r="K95" s="95"/>
      <c r="L95" s="94">
        <f t="shared" ref="L95" si="34">L333+L534+L560+L564</f>
        <v>22700</v>
      </c>
      <c r="M95" s="95"/>
      <c r="N95" s="94">
        <f t="shared" ref="N95" si="35">N333+N534+N560+N564</f>
        <v>22700</v>
      </c>
      <c r="O95" s="206"/>
    </row>
    <row r="96" spans="1:24" ht="16.5" customHeight="1" x14ac:dyDescent="0.25">
      <c r="A96" s="54"/>
      <c r="B96" s="55"/>
      <c r="C96" s="56">
        <v>11</v>
      </c>
      <c r="D96" s="149" t="s">
        <v>25</v>
      </c>
      <c r="E96" s="149"/>
      <c r="F96" s="99">
        <v>12213.25</v>
      </c>
      <c r="G96" s="100"/>
      <c r="H96" s="99">
        <v>14200</v>
      </c>
      <c r="I96" s="100"/>
      <c r="J96" s="99">
        <v>7700</v>
      </c>
      <c r="K96" s="100"/>
      <c r="L96" s="99"/>
      <c r="M96" s="100"/>
      <c r="N96" s="99"/>
      <c r="O96" s="103"/>
    </row>
    <row r="97" spans="1:18" x14ac:dyDescent="0.25">
      <c r="A97" s="61"/>
      <c r="B97" s="321"/>
      <c r="C97" s="63">
        <v>43</v>
      </c>
      <c r="D97" s="328" t="s">
        <v>30</v>
      </c>
      <c r="E97" s="328"/>
      <c r="F97" s="105">
        <v>0</v>
      </c>
      <c r="G97" s="106"/>
      <c r="H97" s="329">
        <v>1000</v>
      </c>
      <c r="I97" s="329"/>
      <c r="J97" s="105">
        <v>13000</v>
      </c>
      <c r="K97" s="106"/>
      <c r="L97" s="329"/>
      <c r="M97" s="329"/>
      <c r="N97" s="105"/>
      <c r="O97" s="178"/>
    </row>
    <row r="98" spans="1:18" ht="42" customHeight="1" x14ac:dyDescent="0.25">
      <c r="A98" s="9"/>
      <c r="B98" s="3">
        <v>37</v>
      </c>
      <c r="C98" s="5"/>
      <c r="D98" s="113" t="s">
        <v>44</v>
      </c>
      <c r="E98" s="113"/>
      <c r="F98" s="94">
        <v>159182.53</v>
      </c>
      <c r="G98" s="95"/>
      <c r="H98" s="123">
        <v>161000</v>
      </c>
      <c r="I98" s="123"/>
      <c r="J98" s="94">
        <f>J447+J451+J470+J475+J479+J483+J607</f>
        <v>170400</v>
      </c>
      <c r="K98" s="95"/>
      <c r="L98" s="94">
        <f t="shared" ref="L98" si="36">L447+L451+L470+L475+L479+L483+L607</f>
        <v>170500</v>
      </c>
      <c r="M98" s="95"/>
      <c r="N98" s="94">
        <f t="shared" ref="N98" si="37">N447+N451+N470+N475+N479+N483+N607</f>
        <v>170500</v>
      </c>
      <c r="O98" s="206"/>
    </row>
    <row r="99" spans="1:18" x14ac:dyDescent="0.25">
      <c r="A99" s="54"/>
      <c r="B99" s="55"/>
      <c r="C99" s="56">
        <v>11</v>
      </c>
      <c r="D99" s="149" t="s">
        <v>25</v>
      </c>
      <c r="E99" s="149"/>
      <c r="F99" s="99">
        <v>158903.81</v>
      </c>
      <c r="G99" s="100"/>
      <c r="H99" s="122">
        <v>161000</v>
      </c>
      <c r="I99" s="122"/>
      <c r="J99" s="99">
        <v>170400</v>
      </c>
      <c r="K99" s="100"/>
      <c r="L99" s="122"/>
      <c r="M99" s="122"/>
      <c r="N99" s="99"/>
      <c r="O99" s="103"/>
    </row>
    <row r="100" spans="1:18" x14ac:dyDescent="0.25">
      <c r="A100" s="54"/>
      <c r="B100" s="55"/>
      <c r="C100" s="56">
        <v>52</v>
      </c>
      <c r="D100" s="149" t="s">
        <v>27</v>
      </c>
      <c r="E100" s="102"/>
      <c r="F100" s="99">
        <v>278.72000000000003</v>
      </c>
      <c r="G100" s="100"/>
      <c r="H100" s="99">
        <v>0</v>
      </c>
      <c r="I100" s="100"/>
      <c r="J100" s="99">
        <v>0</v>
      </c>
      <c r="K100" s="100"/>
      <c r="L100" s="99"/>
      <c r="M100" s="100"/>
      <c r="N100" s="99"/>
      <c r="O100" s="103"/>
    </row>
    <row r="101" spans="1:18" x14ac:dyDescent="0.25">
      <c r="A101" s="8"/>
      <c r="B101" s="330">
        <v>38</v>
      </c>
      <c r="C101" s="4"/>
      <c r="D101" s="333" t="s">
        <v>45</v>
      </c>
      <c r="E101" s="333"/>
      <c r="F101" s="111">
        <v>81174.990000000005</v>
      </c>
      <c r="G101" s="112"/>
      <c r="H101" s="332">
        <v>199500</v>
      </c>
      <c r="I101" s="332"/>
      <c r="J101" s="111">
        <f>J217+J257+J334+J369+J426+J441+J455+J460+J465+J484+J493+J498+J502+J513+J528+J565+J576+J612+J626+J668</f>
        <v>289500</v>
      </c>
      <c r="K101" s="112"/>
      <c r="L101" s="111">
        <f>L217+L257+L334+L369+L426+L441+L455+L460+L465+L484+L493+L498+L502+L513+L528+L565+L612+L626+L668</f>
        <v>194500</v>
      </c>
      <c r="M101" s="112"/>
      <c r="N101" s="111">
        <f>N217+N257+N334+N369+N426+N441+N455+N460+N465+N484+N493+N498+N502+N513+N528+N565+N612+N626+N668</f>
        <v>194500</v>
      </c>
      <c r="O101" s="194"/>
    </row>
    <row r="102" spans="1:18" x14ac:dyDescent="0.25">
      <c r="A102" s="54"/>
      <c r="B102" s="55"/>
      <c r="C102" s="56">
        <v>11</v>
      </c>
      <c r="D102" s="149" t="s">
        <v>25</v>
      </c>
      <c r="E102" s="149"/>
      <c r="F102" s="99">
        <v>79847.759999999995</v>
      </c>
      <c r="G102" s="100"/>
      <c r="H102" s="122">
        <v>139100</v>
      </c>
      <c r="I102" s="122"/>
      <c r="J102" s="99">
        <v>194236</v>
      </c>
      <c r="K102" s="100"/>
      <c r="L102" s="122"/>
      <c r="M102" s="122"/>
      <c r="N102" s="99"/>
      <c r="O102" s="103"/>
    </row>
    <row r="103" spans="1:18" x14ac:dyDescent="0.25">
      <c r="A103" s="54"/>
      <c r="B103" s="64"/>
      <c r="C103" s="56">
        <v>31</v>
      </c>
      <c r="D103" s="101" t="s">
        <v>33</v>
      </c>
      <c r="E103" s="102"/>
      <c r="F103" s="99">
        <v>0</v>
      </c>
      <c r="G103" s="100"/>
      <c r="H103" s="99">
        <v>0</v>
      </c>
      <c r="I103" s="100"/>
      <c r="J103" s="99">
        <v>0</v>
      </c>
      <c r="K103" s="100"/>
      <c r="L103" s="99"/>
      <c r="M103" s="100"/>
      <c r="N103" s="99"/>
      <c r="O103" s="103"/>
    </row>
    <row r="104" spans="1:18" x14ac:dyDescent="0.25">
      <c r="A104" s="61"/>
      <c r="B104" s="321"/>
      <c r="C104" s="56">
        <v>43</v>
      </c>
      <c r="D104" s="149" t="s">
        <v>30</v>
      </c>
      <c r="E104" s="102"/>
      <c r="F104" s="105">
        <v>0</v>
      </c>
      <c r="G104" s="106"/>
      <c r="H104" s="329">
        <v>24000</v>
      </c>
      <c r="I104" s="329"/>
      <c r="J104" s="105">
        <v>50000</v>
      </c>
      <c r="K104" s="106"/>
      <c r="L104" s="329"/>
      <c r="M104" s="329"/>
      <c r="N104" s="105"/>
      <c r="O104" s="178"/>
    </row>
    <row r="105" spans="1:18" ht="17.25" customHeight="1" x14ac:dyDescent="0.25">
      <c r="A105" s="65"/>
      <c r="B105" s="66"/>
      <c r="C105" s="63">
        <v>52</v>
      </c>
      <c r="D105" s="328" t="s">
        <v>27</v>
      </c>
      <c r="E105" s="328"/>
      <c r="F105" s="146">
        <v>0</v>
      </c>
      <c r="G105" s="147"/>
      <c r="H105" s="146">
        <v>1400</v>
      </c>
      <c r="I105" s="147"/>
      <c r="J105" s="146">
        <v>264</v>
      </c>
      <c r="K105" s="147"/>
      <c r="L105" s="146"/>
      <c r="M105" s="147"/>
      <c r="N105" s="146"/>
      <c r="O105" s="148"/>
    </row>
    <row r="106" spans="1:18" ht="18.75" customHeight="1" x14ac:dyDescent="0.25">
      <c r="A106" s="54"/>
      <c r="B106" s="55"/>
      <c r="C106" s="56">
        <v>61</v>
      </c>
      <c r="D106" s="149" t="s">
        <v>34</v>
      </c>
      <c r="E106" s="149"/>
      <c r="F106" s="99">
        <v>1327.23</v>
      </c>
      <c r="G106" s="100"/>
      <c r="H106" s="99">
        <v>10000</v>
      </c>
      <c r="I106" s="100"/>
      <c r="J106" s="99">
        <v>10000</v>
      </c>
      <c r="K106" s="100"/>
      <c r="L106" s="99"/>
      <c r="M106" s="100"/>
      <c r="N106" s="99"/>
      <c r="O106" s="103"/>
    </row>
    <row r="107" spans="1:18" ht="26.25" customHeight="1" x14ac:dyDescent="0.25">
      <c r="A107" s="54"/>
      <c r="B107" s="55"/>
      <c r="C107" s="56">
        <v>71</v>
      </c>
      <c r="D107" s="98" t="s">
        <v>38</v>
      </c>
      <c r="E107" s="97"/>
      <c r="F107" s="99">
        <v>0</v>
      </c>
      <c r="G107" s="100"/>
      <c r="H107" s="99">
        <v>10500</v>
      </c>
      <c r="I107" s="100"/>
      <c r="J107" s="99">
        <v>0</v>
      </c>
      <c r="K107" s="100"/>
      <c r="L107" s="57"/>
      <c r="M107" s="58"/>
      <c r="N107" s="99"/>
      <c r="O107" s="103"/>
    </row>
    <row r="108" spans="1:18" ht="26.25" customHeight="1" x14ac:dyDescent="0.25">
      <c r="A108" s="15">
        <v>4</v>
      </c>
      <c r="B108" s="327"/>
      <c r="C108" s="17"/>
      <c r="D108" s="334" t="s">
        <v>46</v>
      </c>
      <c r="E108" s="334"/>
      <c r="F108" s="154">
        <f>F109+F114+F123</f>
        <v>184998.46</v>
      </c>
      <c r="G108" s="155"/>
      <c r="H108" s="154">
        <f>H109+H114+H123</f>
        <v>387625</v>
      </c>
      <c r="I108" s="155"/>
      <c r="J108" s="154">
        <f>J109+J114+J123</f>
        <v>4863500</v>
      </c>
      <c r="K108" s="155"/>
      <c r="L108" s="154">
        <f>L109+L114+L123</f>
        <v>1875500</v>
      </c>
      <c r="M108" s="155"/>
      <c r="N108" s="154">
        <f>N109+N114+N123</f>
        <v>1645500</v>
      </c>
      <c r="O108" s="203"/>
      <c r="R108" s="2"/>
    </row>
    <row r="109" spans="1:18" ht="28.5" customHeight="1" x14ac:dyDescent="0.25">
      <c r="A109" s="9"/>
      <c r="B109" s="3">
        <v>41</v>
      </c>
      <c r="C109" s="5"/>
      <c r="D109" s="113" t="s">
        <v>47</v>
      </c>
      <c r="E109" s="113"/>
      <c r="F109" s="94">
        <v>2468.64</v>
      </c>
      <c r="G109" s="95"/>
      <c r="H109" s="123">
        <v>5500</v>
      </c>
      <c r="I109" s="123"/>
      <c r="J109" s="94">
        <f>J301+J319+J371</f>
        <v>115000</v>
      </c>
      <c r="K109" s="95"/>
      <c r="L109" s="94">
        <f t="shared" ref="L109" si="38">L301+L319+L371</f>
        <v>25000</v>
      </c>
      <c r="M109" s="95"/>
      <c r="N109" s="94">
        <f t="shared" ref="N109" si="39">N301+N319+N371</f>
        <v>25000</v>
      </c>
      <c r="O109" s="206"/>
      <c r="R109" s="2"/>
    </row>
    <row r="110" spans="1:18" ht="13.5" customHeight="1" x14ac:dyDescent="0.25">
      <c r="A110" s="65"/>
      <c r="B110" s="66"/>
      <c r="C110" s="56">
        <v>11</v>
      </c>
      <c r="D110" s="149" t="s">
        <v>25</v>
      </c>
      <c r="E110" s="149"/>
      <c r="F110" s="146">
        <v>0</v>
      </c>
      <c r="G110" s="147"/>
      <c r="H110" s="146">
        <v>0</v>
      </c>
      <c r="I110" s="147"/>
      <c r="J110" s="146">
        <v>0</v>
      </c>
      <c r="K110" s="147"/>
      <c r="L110" s="146"/>
      <c r="M110" s="147"/>
      <c r="N110" s="146"/>
      <c r="O110" s="148"/>
    </row>
    <row r="111" spans="1:18" ht="15" customHeight="1" x14ac:dyDescent="0.25">
      <c r="A111" s="65"/>
      <c r="B111" s="66"/>
      <c r="C111" s="56">
        <v>43</v>
      </c>
      <c r="D111" s="149" t="s">
        <v>30</v>
      </c>
      <c r="E111" s="102"/>
      <c r="F111" s="146">
        <v>0</v>
      </c>
      <c r="G111" s="147"/>
      <c r="H111" s="146">
        <v>1000</v>
      </c>
      <c r="I111" s="147"/>
      <c r="J111" s="146">
        <v>5000</v>
      </c>
      <c r="K111" s="147"/>
      <c r="L111" s="146"/>
      <c r="M111" s="147"/>
      <c r="N111" s="146"/>
      <c r="O111" s="148"/>
    </row>
    <row r="112" spans="1:18" ht="15" customHeight="1" x14ac:dyDescent="0.25">
      <c r="A112" s="65"/>
      <c r="B112" s="66"/>
      <c r="C112" s="63">
        <v>55</v>
      </c>
      <c r="D112" s="328" t="s">
        <v>28</v>
      </c>
      <c r="E112" s="328"/>
      <c r="F112" s="146">
        <v>0</v>
      </c>
      <c r="G112" s="147"/>
      <c r="H112" s="146">
        <v>0</v>
      </c>
      <c r="I112" s="147"/>
      <c r="J112" s="146">
        <v>100000</v>
      </c>
      <c r="K112" s="147"/>
      <c r="L112" s="146"/>
      <c r="M112" s="147"/>
      <c r="N112" s="146"/>
      <c r="O112" s="148"/>
    </row>
    <row r="113" spans="1:18" ht="25.5" customHeight="1" x14ac:dyDescent="0.25">
      <c r="A113" s="65"/>
      <c r="B113" s="66"/>
      <c r="C113" s="56">
        <v>71</v>
      </c>
      <c r="D113" s="98" t="s">
        <v>38</v>
      </c>
      <c r="E113" s="97"/>
      <c r="F113" s="146">
        <v>2468.64</v>
      </c>
      <c r="G113" s="147"/>
      <c r="H113" s="146">
        <v>4500</v>
      </c>
      <c r="I113" s="147"/>
      <c r="J113" s="146">
        <v>10000</v>
      </c>
      <c r="K113" s="147"/>
      <c r="L113" s="146"/>
      <c r="M113" s="147"/>
      <c r="N113" s="146"/>
      <c r="O113" s="148"/>
    </row>
    <row r="114" spans="1:18" ht="27" customHeight="1" x14ac:dyDescent="0.25">
      <c r="A114" s="10"/>
      <c r="B114" s="11">
        <v>42</v>
      </c>
      <c r="C114" s="6"/>
      <c r="D114" s="92" t="s">
        <v>52</v>
      </c>
      <c r="E114" s="93"/>
      <c r="F114" s="94">
        <v>174117.05</v>
      </c>
      <c r="G114" s="95"/>
      <c r="H114" s="94">
        <v>113125</v>
      </c>
      <c r="I114" s="95"/>
      <c r="J114" s="94">
        <f>J245+J251+J269+J288+J302+J310+J325+J336+J362+J372+J377+J385+J389+J435+J506+J521+J550+J571+J602+J620+J645+J651</f>
        <v>3138500</v>
      </c>
      <c r="K114" s="95"/>
      <c r="L114" s="94">
        <f>L245+L251+L269+L288+L302+L310+L325+L336+L362+L372+L377+L385+L389+L435+L506+L521+L550+L571+L602+L620+L645+L651</f>
        <v>1635500</v>
      </c>
      <c r="M114" s="95"/>
      <c r="N114" s="94">
        <f>N245+N251+N269+N288+N302+N310+N325+N336+N362+N372+N377+N385+N389+N435+N506+N521+N550+N571+N602+N620+N645+N651</f>
        <v>1405500</v>
      </c>
      <c r="O114" s="206"/>
    </row>
    <row r="115" spans="1:18" ht="13.5" customHeight="1" x14ac:dyDescent="0.25">
      <c r="A115" s="65"/>
      <c r="B115" s="66"/>
      <c r="C115" s="56">
        <v>11</v>
      </c>
      <c r="D115" s="149" t="s">
        <v>25</v>
      </c>
      <c r="E115" s="149"/>
      <c r="F115" s="99">
        <v>26900.05</v>
      </c>
      <c r="G115" s="100"/>
      <c r="H115" s="99">
        <v>21125</v>
      </c>
      <c r="I115" s="100"/>
      <c r="J115" s="99">
        <v>96800</v>
      </c>
      <c r="K115" s="100"/>
      <c r="L115" s="146"/>
      <c r="M115" s="147"/>
      <c r="N115" s="146"/>
      <c r="O115" s="148"/>
    </row>
    <row r="116" spans="1:18" ht="13.5" customHeight="1" x14ac:dyDescent="0.25">
      <c r="A116" s="54"/>
      <c r="B116" s="55"/>
      <c r="C116" s="56">
        <v>31</v>
      </c>
      <c r="D116" s="101" t="s">
        <v>33</v>
      </c>
      <c r="E116" s="102"/>
      <c r="F116" s="99">
        <v>0</v>
      </c>
      <c r="G116" s="100"/>
      <c r="H116" s="99">
        <v>1000</v>
      </c>
      <c r="I116" s="100"/>
      <c r="J116" s="99">
        <v>0</v>
      </c>
      <c r="K116" s="100"/>
      <c r="L116" s="99"/>
      <c r="M116" s="100"/>
      <c r="N116" s="99"/>
      <c r="O116" s="103"/>
    </row>
    <row r="117" spans="1:18" ht="13.5" customHeight="1" x14ac:dyDescent="0.25">
      <c r="A117" s="65"/>
      <c r="B117" s="66"/>
      <c r="C117" s="56">
        <v>43</v>
      </c>
      <c r="D117" s="149" t="s">
        <v>30</v>
      </c>
      <c r="E117" s="102"/>
      <c r="F117" s="99">
        <v>115888.69</v>
      </c>
      <c r="G117" s="100"/>
      <c r="H117" s="99">
        <v>56000</v>
      </c>
      <c r="I117" s="100"/>
      <c r="J117" s="99">
        <v>197000</v>
      </c>
      <c r="K117" s="100"/>
      <c r="L117" s="146"/>
      <c r="M117" s="147"/>
      <c r="N117" s="146"/>
      <c r="O117" s="148"/>
    </row>
    <row r="118" spans="1:18" ht="18" customHeight="1" x14ac:dyDescent="0.25">
      <c r="A118" s="65"/>
      <c r="B118" s="66"/>
      <c r="C118" s="63">
        <v>52</v>
      </c>
      <c r="D118" s="328" t="s">
        <v>27</v>
      </c>
      <c r="E118" s="328"/>
      <c r="F118" s="99">
        <v>29397.19</v>
      </c>
      <c r="G118" s="100"/>
      <c r="H118" s="99">
        <v>2000</v>
      </c>
      <c r="I118" s="100"/>
      <c r="J118" s="99">
        <v>981700</v>
      </c>
      <c r="K118" s="100"/>
      <c r="L118" s="146"/>
      <c r="M118" s="147"/>
      <c r="N118" s="146"/>
      <c r="O118" s="148"/>
    </row>
    <row r="119" spans="1:18" ht="15.75" customHeight="1" x14ac:dyDescent="0.25">
      <c r="A119" s="65"/>
      <c r="B119" s="66"/>
      <c r="C119" s="56">
        <v>55</v>
      </c>
      <c r="D119" s="149" t="s">
        <v>28</v>
      </c>
      <c r="E119" s="149"/>
      <c r="F119" s="99">
        <v>0</v>
      </c>
      <c r="G119" s="100"/>
      <c r="H119" s="99">
        <v>33000</v>
      </c>
      <c r="I119" s="100"/>
      <c r="J119" s="99">
        <v>853000</v>
      </c>
      <c r="K119" s="100"/>
      <c r="L119" s="146"/>
      <c r="M119" s="147"/>
      <c r="N119" s="146"/>
      <c r="O119" s="148"/>
    </row>
    <row r="120" spans="1:18" ht="15.75" customHeight="1" x14ac:dyDescent="0.25">
      <c r="A120" s="54"/>
      <c r="B120" s="55"/>
      <c r="C120" s="56">
        <v>61</v>
      </c>
      <c r="D120" s="149" t="s">
        <v>34</v>
      </c>
      <c r="E120" s="149"/>
      <c r="F120" s="99">
        <v>0</v>
      </c>
      <c r="G120" s="100"/>
      <c r="H120" s="99">
        <v>0</v>
      </c>
      <c r="I120" s="100"/>
      <c r="J120" s="99">
        <v>0</v>
      </c>
      <c r="K120" s="100"/>
      <c r="L120" s="99"/>
      <c r="M120" s="100"/>
      <c r="N120" s="99"/>
      <c r="O120" s="103"/>
    </row>
    <row r="121" spans="1:18" ht="27.75" customHeight="1" x14ac:dyDescent="0.25">
      <c r="A121" s="54"/>
      <c r="B121" s="55"/>
      <c r="C121" s="56">
        <v>71</v>
      </c>
      <c r="D121" s="98" t="s">
        <v>38</v>
      </c>
      <c r="E121" s="97"/>
      <c r="F121" s="99">
        <v>1931.12</v>
      </c>
      <c r="G121" s="100"/>
      <c r="H121" s="122">
        <v>0</v>
      </c>
      <c r="I121" s="122"/>
      <c r="J121" s="99">
        <v>10000</v>
      </c>
      <c r="K121" s="100"/>
      <c r="L121" s="122"/>
      <c r="M121" s="122"/>
      <c r="N121" s="99"/>
      <c r="O121" s="103"/>
      <c r="R121" s="2"/>
    </row>
    <row r="122" spans="1:18" ht="15.75" customHeight="1" x14ac:dyDescent="0.25">
      <c r="A122" s="54"/>
      <c r="B122" s="67"/>
      <c r="C122" s="56">
        <v>81</v>
      </c>
      <c r="D122" s="96" t="s">
        <v>96</v>
      </c>
      <c r="E122" s="97"/>
      <c r="F122" s="99">
        <v>0</v>
      </c>
      <c r="G122" s="100"/>
      <c r="H122" s="99">
        <v>0</v>
      </c>
      <c r="I122" s="100"/>
      <c r="J122" s="99">
        <v>1000000</v>
      </c>
      <c r="K122" s="100"/>
      <c r="L122" s="59"/>
      <c r="M122" s="59"/>
      <c r="N122" s="57"/>
      <c r="O122" s="60"/>
    </row>
    <row r="123" spans="1:18" ht="26.25" customHeight="1" x14ac:dyDescent="0.25">
      <c r="A123" s="9"/>
      <c r="B123" s="330">
        <v>45</v>
      </c>
      <c r="C123" s="6"/>
      <c r="D123" s="92" t="s">
        <v>132</v>
      </c>
      <c r="E123" s="93"/>
      <c r="F123" s="94">
        <v>8412.77</v>
      </c>
      <c r="G123" s="95"/>
      <c r="H123" s="94">
        <v>269000</v>
      </c>
      <c r="I123" s="95"/>
      <c r="J123" s="94">
        <f>J252+J289+J311+J402+J428+J515+J652</f>
        <v>1610000</v>
      </c>
      <c r="K123" s="95"/>
      <c r="L123" s="94">
        <f t="shared" ref="L123" si="40">L252+L289+L311+L402+L428+L515+L652</f>
        <v>215000</v>
      </c>
      <c r="M123" s="95"/>
      <c r="N123" s="94">
        <f t="shared" ref="N123" si="41">N252+N289+N311+N402+N428+N515+N652</f>
        <v>215000</v>
      </c>
      <c r="O123" s="206"/>
    </row>
    <row r="124" spans="1:18" ht="15.75" customHeight="1" x14ac:dyDescent="0.25">
      <c r="A124" s="68"/>
      <c r="B124" s="69"/>
      <c r="C124" s="56">
        <v>11</v>
      </c>
      <c r="D124" s="149" t="s">
        <v>25</v>
      </c>
      <c r="E124" s="149"/>
      <c r="F124" s="146">
        <v>0</v>
      </c>
      <c r="G124" s="147"/>
      <c r="H124" s="146">
        <v>10000</v>
      </c>
      <c r="I124" s="147"/>
      <c r="J124" s="146">
        <v>0</v>
      </c>
      <c r="K124" s="147"/>
      <c r="L124" s="146"/>
      <c r="M124" s="147"/>
      <c r="N124" s="146"/>
      <c r="O124" s="148"/>
    </row>
    <row r="125" spans="1:18" ht="15" customHeight="1" x14ac:dyDescent="0.25">
      <c r="A125" s="68"/>
      <c r="B125" s="69"/>
      <c r="C125" s="56">
        <v>43</v>
      </c>
      <c r="D125" s="149" t="s">
        <v>30</v>
      </c>
      <c r="E125" s="102"/>
      <c r="F125" s="146">
        <v>8412.77</v>
      </c>
      <c r="G125" s="147"/>
      <c r="H125" s="146">
        <v>5000</v>
      </c>
      <c r="I125" s="147"/>
      <c r="J125" s="146">
        <v>40000</v>
      </c>
      <c r="K125" s="147"/>
      <c r="L125" s="146"/>
      <c r="M125" s="147"/>
      <c r="N125" s="146"/>
      <c r="O125" s="148"/>
    </row>
    <row r="126" spans="1:18" x14ac:dyDescent="0.25">
      <c r="A126" s="68"/>
      <c r="B126" s="69"/>
      <c r="C126" s="63">
        <v>52</v>
      </c>
      <c r="D126" s="328" t="s">
        <v>27</v>
      </c>
      <c r="E126" s="328"/>
      <c r="F126" s="146">
        <v>0</v>
      </c>
      <c r="G126" s="147"/>
      <c r="H126" s="146">
        <v>80000</v>
      </c>
      <c r="I126" s="147"/>
      <c r="J126" s="146">
        <v>300000</v>
      </c>
      <c r="K126" s="147"/>
      <c r="L126" s="146"/>
      <c r="M126" s="147"/>
      <c r="N126" s="146"/>
      <c r="O126" s="148"/>
    </row>
    <row r="127" spans="1:18" x14ac:dyDescent="0.25">
      <c r="A127" s="68"/>
      <c r="B127" s="69"/>
      <c r="C127" s="56">
        <v>55</v>
      </c>
      <c r="D127" s="149" t="s">
        <v>28</v>
      </c>
      <c r="E127" s="149"/>
      <c r="F127" s="146">
        <v>0</v>
      </c>
      <c r="G127" s="147"/>
      <c r="H127" s="146">
        <v>174000</v>
      </c>
      <c r="I127" s="147"/>
      <c r="J127" s="146">
        <v>1270000</v>
      </c>
      <c r="K127" s="147"/>
      <c r="L127" s="146"/>
      <c r="M127" s="147"/>
      <c r="N127" s="146"/>
      <c r="O127" s="148"/>
    </row>
    <row r="128" spans="1:18" ht="27" customHeight="1" x14ac:dyDescent="0.25">
      <c r="A128" s="54"/>
      <c r="B128" s="67"/>
      <c r="C128" s="56">
        <v>71</v>
      </c>
      <c r="D128" s="98" t="s">
        <v>38</v>
      </c>
      <c r="E128" s="97"/>
      <c r="F128" s="146">
        <v>0</v>
      </c>
      <c r="G128" s="147"/>
      <c r="H128" s="146">
        <v>0</v>
      </c>
      <c r="I128" s="147"/>
      <c r="J128" s="146">
        <v>0</v>
      </c>
      <c r="K128" s="147"/>
      <c r="L128" s="146"/>
      <c r="M128" s="147"/>
      <c r="N128" s="146"/>
      <c r="O128" s="148"/>
    </row>
    <row r="129" spans="1:18" ht="15.75" thickBot="1" x14ac:dyDescent="0.3">
      <c r="A129" s="61"/>
      <c r="B129" s="70"/>
      <c r="C129" s="63">
        <v>81</v>
      </c>
      <c r="D129" s="114" t="s">
        <v>96</v>
      </c>
      <c r="E129" s="115"/>
      <c r="F129" s="105">
        <v>0</v>
      </c>
      <c r="G129" s="106"/>
      <c r="H129" s="105">
        <v>0</v>
      </c>
      <c r="I129" s="106"/>
      <c r="J129" s="105">
        <v>0</v>
      </c>
      <c r="K129" s="106"/>
      <c r="L129" s="105"/>
      <c r="M129" s="106"/>
      <c r="N129" s="105"/>
      <c r="O129" s="178"/>
    </row>
    <row r="130" spans="1:18" ht="15.75" thickBot="1" x14ac:dyDescent="0.3">
      <c r="A130" s="211" t="s">
        <v>336</v>
      </c>
      <c r="B130" s="212"/>
      <c r="C130" s="212"/>
      <c r="D130" s="212"/>
      <c r="E130" s="212"/>
      <c r="F130" s="213">
        <f>F79+F108</f>
        <v>1190854.81</v>
      </c>
      <c r="G130" s="214"/>
      <c r="H130" s="213">
        <f>H79+H108</f>
        <v>2172735</v>
      </c>
      <c r="I130" s="214"/>
      <c r="J130" s="213">
        <f>J79+J108</f>
        <v>7173600</v>
      </c>
      <c r="K130" s="214"/>
      <c r="L130" s="213">
        <f>L79+L108</f>
        <v>3628100</v>
      </c>
      <c r="M130" s="214"/>
      <c r="N130" s="213">
        <f>N79+N108</f>
        <v>3377600</v>
      </c>
      <c r="O130" s="215"/>
      <c r="Q130" s="30"/>
      <c r="R130" s="2"/>
    </row>
    <row r="132" spans="1:18" x14ac:dyDescent="0.25">
      <c r="J132" s="316"/>
      <c r="K132" s="316"/>
    </row>
    <row r="134" spans="1:18" ht="28.5" customHeight="1" x14ac:dyDescent="0.25">
      <c r="A134" s="133" t="s">
        <v>48</v>
      </c>
      <c r="B134" s="133"/>
      <c r="C134" s="133"/>
      <c r="D134" s="133"/>
      <c r="E134" s="133"/>
      <c r="F134" s="133"/>
      <c r="G134" s="133"/>
      <c r="H134" s="133"/>
      <c r="I134" s="133"/>
      <c r="J134" s="133"/>
      <c r="K134" s="133"/>
      <c r="L134" s="133"/>
      <c r="M134" s="133"/>
      <c r="N134" s="133"/>
      <c r="O134" s="133"/>
    </row>
    <row r="136" spans="1:18" ht="26.25" customHeight="1" thickBot="1" x14ac:dyDescent="0.3">
      <c r="A136" s="216" t="s">
        <v>49</v>
      </c>
      <c r="B136" s="191"/>
      <c r="C136" s="191"/>
      <c r="D136" s="191"/>
      <c r="E136" s="191"/>
      <c r="F136" s="227" t="s">
        <v>390</v>
      </c>
      <c r="G136" s="228"/>
      <c r="H136" s="226" t="s">
        <v>391</v>
      </c>
      <c r="I136" s="226"/>
      <c r="J136" s="227" t="s">
        <v>392</v>
      </c>
      <c r="K136" s="228"/>
      <c r="L136" s="229" t="s">
        <v>2</v>
      </c>
      <c r="M136" s="230"/>
      <c r="N136" s="229" t="s">
        <v>50</v>
      </c>
      <c r="O136" s="231"/>
    </row>
    <row r="137" spans="1:18" ht="30" customHeight="1" x14ac:dyDescent="0.25">
      <c r="A137" s="232" t="s">
        <v>51</v>
      </c>
      <c r="B137" s="322"/>
      <c r="C137" s="322"/>
      <c r="D137" s="322"/>
      <c r="E137" s="322"/>
      <c r="F137" s="154">
        <f>F138+F141+F145+F152+F158+F163+F165+F171+F174</f>
        <v>1190854.8</v>
      </c>
      <c r="G137" s="155"/>
      <c r="H137" s="154">
        <f t="shared" ref="H137" si="42">H138+H141+H145+H152+H158+H163+H165+H171+H174</f>
        <v>2172735</v>
      </c>
      <c r="I137" s="155"/>
      <c r="J137" s="154">
        <f t="shared" ref="J137" si="43">J138+J141+J145+J152+J158+J163+J165+J171+J174</f>
        <v>7173600</v>
      </c>
      <c r="K137" s="155"/>
      <c r="L137" s="154">
        <f t="shared" ref="L137" si="44">L138+L141+L145+L152+L158+L163+L165+L171+L174</f>
        <v>3628100</v>
      </c>
      <c r="M137" s="155"/>
      <c r="N137" s="154">
        <f t="shared" ref="N137" si="45">N138+N141+N145+N152+N158+N163+N165+N171+N174</f>
        <v>3377600</v>
      </c>
      <c r="O137" s="203"/>
    </row>
    <row r="138" spans="1:18" x14ac:dyDescent="0.25">
      <c r="A138" s="218" t="s">
        <v>53</v>
      </c>
      <c r="B138" s="219"/>
      <c r="C138" s="219"/>
      <c r="D138" s="219"/>
      <c r="E138" s="219"/>
      <c r="F138" s="88">
        <f>SUM(F139:G140)</f>
        <v>308292.44</v>
      </c>
      <c r="G138" s="89"/>
      <c r="H138" s="88">
        <f t="shared" ref="H138" si="46">SUM(H139:I140)</f>
        <v>315310</v>
      </c>
      <c r="I138" s="89"/>
      <c r="J138" s="88">
        <f t="shared" ref="J138" si="47">SUM(J139:K140)</f>
        <v>365100</v>
      </c>
      <c r="K138" s="89"/>
      <c r="L138" s="88">
        <f t="shared" ref="L138" si="48">SUM(L139:M140)</f>
        <v>345100</v>
      </c>
      <c r="M138" s="89"/>
      <c r="N138" s="88">
        <f t="shared" ref="N138" si="49">SUM(N139:O140)</f>
        <v>335100</v>
      </c>
      <c r="O138" s="202"/>
    </row>
    <row r="139" spans="1:18" ht="28.5" customHeight="1" x14ac:dyDescent="0.25">
      <c r="A139" s="234" t="s">
        <v>54</v>
      </c>
      <c r="B139" s="235"/>
      <c r="C139" s="235"/>
      <c r="D139" s="235"/>
      <c r="E139" s="235"/>
      <c r="F139" s="126">
        <v>216166.66</v>
      </c>
      <c r="G139" s="127"/>
      <c r="H139" s="170">
        <v>235950</v>
      </c>
      <c r="I139" s="170"/>
      <c r="J139" s="126">
        <f>J209+J217+J224+J225+J229+J237+J241</f>
        <v>255600</v>
      </c>
      <c r="K139" s="127"/>
      <c r="L139" s="126">
        <f t="shared" ref="L139" si="50">L209+L217+L224+L225+L229+L237+L241</f>
        <v>265600</v>
      </c>
      <c r="M139" s="127"/>
      <c r="N139" s="126">
        <f t="shared" ref="N139" si="51">N209+N217+N224+N225+N229+N237+N241</f>
        <v>255600</v>
      </c>
      <c r="O139" s="128"/>
    </row>
    <row r="140" spans="1:18" x14ac:dyDescent="0.25">
      <c r="A140" s="220" t="s">
        <v>55</v>
      </c>
      <c r="B140" s="323"/>
      <c r="C140" s="323"/>
      <c r="D140" s="323"/>
      <c r="E140" s="323"/>
      <c r="F140" s="171">
        <v>92125.78</v>
      </c>
      <c r="G140" s="172"/>
      <c r="H140" s="324">
        <v>79360</v>
      </c>
      <c r="I140" s="324"/>
      <c r="J140" s="171">
        <f>J213+J233+J245</f>
        <v>109500</v>
      </c>
      <c r="K140" s="172"/>
      <c r="L140" s="171">
        <f t="shared" ref="L140" si="52">L213+L233+L245</f>
        <v>79500</v>
      </c>
      <c r="M140" s="172"/>
      <c r="N140" s="171">
        <f t="shared" ref="N140" si="53">N213+N233+N245</f>
        <v>79500</v>
      </c>
      <c r="O140" s="205"/>
    </row>
    <row r="141" spans="1:18" x14ac:dyDescent="0.25">
      <c r="A141" s="218" t="s">
        <v>56</v>
      </c>
      <c r="B141" s="219"/>
      <c r="C141" s="219"/>
      <c r="D141" s="219"/>
      <c r="E141" s="219"/>
      <c r="F141" s="88">
        <f>SUM(F142:G144)</f>
        <v>43465.97</v>
      </c>
      <c r="G141" s="89"/>
      <c r="H141" s="88">
        <f t="shared" ref="H141" si="54">SUM(H142:I144)</f>
        <v>61500</v>
      </c>
      <c r="I141" s="89"/>
      <c r="J141" s="88">
        <f t="shared" ref="J141" si="55">SUM(J142:K144)</f>
        <v>652000</v>
      </c>
      <c r="K141" s="89"/>
      <c r="L141" s="88">
        <f t="shared" ref="L141" si="56">SUM(L142:M144)</f>
        <v>442000</v>
      </c>
      <c r="M141" s="89"/>
      <c r="N141" s="88">
        <f t="shared" ref="N141" si="57">SUM(N142:O144)</f>
        <v>442000</v>
      </c>
      <c r="O141" s="202"/>
    </row>
    <row r="142" spans="1:18" ht="15" customHeight="1" x14ac:dyDescent="0.25">
      <c r="A142" s="220" t="s">
        <v>57</v>
      </c>
      <c r="B142" s="323"/>
      <c r="C142" s="323"/>
      <c r="D142" s="323"/>
      <c r="E142" s="323"/>
      <c r="F142" s="171">
        <v>1316.61</v>
      </c>
      <c r="G142" s="172"/>
      <c r="H142" s="324">
        <v>3300</v>
      </c>
      <c r="I142" s="324"/>
      <c r="J142" s="171">
        <v>0</v>
      </c>
      <c r="K142" s="172"/>
      <c r="L142" s="171">
        <v>0</v>
      </c>
      <c r="M142" s="172"/>
      <c r="N142" s="171">
        <v>0</v>
      </c>
      <c r="O142" s="205"/>
    </row>
    <row r="143" spans="1:18" x14ac:dyDescent="0.25">
      <c r="A143" s="190" t="s">
        <v>58</v>
      </c>
      <c r="B143" s="169"/>
      <c r="C143" s="169"/>
      <c r="D143" s="169"/>
      <c r="E143" s="169"/>
      <c r="F143" s="126">
        <v>39808.46</v>
      </c>
      <c r="G143" s="127"/>
      <c r="H143" s="170">
        <v>55500</v>
      </c>
      <c r="I143" s="170"/>
      <c r="J143" s="126">
        <f>J425+J426+J428+J433+J435</f>
        <v>646000</v>
      </c>
      <c r="K143" s="127"/>
      <c r="L143" s="126">
        <f t="shared" ref="L143" si="58">L425+L426+L428+L433+L435</f>
        <v>436000</v>
      </c>
      <c r="M143" s="127"/>
      <c r="N143" s="126">
        <f t="shared" ref="N143" si="59">N425+N426+N428+N433+N435</f>
        <v>436000</v>
      </c>
      <c r="O143" s="128"/>
    </row>
    <row r="144" spans="1:18" x14ac:dyDescent="0.25">
      <c r="A144" s="217" t="s">
        <v>59</v>
      </c>
      <c r="B144" s="325"/>
      <c r="C144" s="325"/>
      <c r="D144" s="325"/>
      <c r="E144" s="325"/>
      <c r="F144" s="171">
        <v>2340.9</v>
      </c>
      <c r="G144" s="172"/>
      <c r="H144" s="324">
        <v>2700</v>
      </c>
      <c r="I144" s="324"/>
      <c r="J144" s="171">
        <f>J440+J441</f>
        <v>6000</v>
      </c>
      <c r="K144" s="172"/>
      <c r="L144" s="171">
        <f t="shared" ref="L144" si="60">L440+L441</f>
        <v>6000</v>
      </c>
      <c r="M144" s="172"/>
      <c r="N144" s="171">
        <f t="shared" ref="N144" si="61">N440+N441</f>
        <v>6000</v>
      </c>
      <c r="O144" s="205"/>
    </row>
    <row r="145" spans="1:15" x14ac:dyDescent="0.25">
      <c r="A145" s="218" t="s">
        <v>60</v>
      </c>
      <c r="B145" s="219"/>
      <c r="C145" s="219"/>
      <c r="D145" s="219"/>
      <c r="E145" s="219"/>
      <c r="F145" s="88">
        <f>SUM(F146:G151)</f>
        <v>111326.24</v>
      </c>
      <c r="G145" s="89"/>
      <c r="H145" s="88">
        <f t="shared" ref="H145" si="62">SUM(H146:I151)</f>
        <v>319000</v>
      </c>
      <c r="I145" s="89"/>
      <c r="J145" s="88">
        <f t="shared" ref="J145" si="63">SUM(J146:K151)</f>
        <v>818300</v>
      </c>
      <c r="K145" s="89"/>
      <c r="L145" s="88">
        <f t="shared" ref="L145" si="64">SUM(L146:M151)</f>
        <v>586400</v>
      </c>
      <c r="M145" s="89"/>
      <c r="N145" s="88">
        <f t="shared" ref="N145" si="65">SUM(N146:O151)</f>
        <v>456400</v>
      </c>
      <c r="O145" s="202"/>
    </row>
    <row r="146" spans="1:15" x14ac:dyDescent="0.25">
      <c r="A146" s="190" t="s">
        <v>337</v>
      </c>
      <c r="B146" s="169"/>
      <c r="C146" s="169"/>
      <c r="D146" s="169"/>
      <c r="E146" s="125"/>
      <c r="F146" s="126">
        <v>5336.29</v>
      </c>
      <c r="G146" s="127"/>
      <c r="H146" s="126">
        <v>0</v>
      </c>
      <c r="I146" s="127"/>
      <c r="J146" s="126">
        <v>0</v>
      </c>
      <c r="K146" s="127"/>
      <c r="L146" s="126">
        <v>0</v>
      </c>
      <c r="M146" s="127"/>
      <c r="N146" s="126">
        <v>0</v>
      </c>
      <c r="O146" s="128"/>
    </row>
    <row r="147" spans="1:15" x14ac:dyDescent="0.25">
      <c r="A147" s="220" t="s">
        <v>61</v>
      </c>
      <c r="B147" s="323"/>
      <c r="C147" s="323"/>
      <c r="D147" s="323"/>
      <c r="E147" s="323"/>
      <c r="F147" s="171">
        <v>8015.49</v>
      </c>
      <c r="G147" s="172"/>
      <c r="H147" s="324">
        <v>9400</v>
      </c>
      <c r="I147" s="324"/>
      <c r="J147" s="171">
        <f>J534+J539+J544+J550+J554</f>
        <v>35300</v>
      </c>
      <c r="K147" s="172"/>
      <c r="L147" s="171">
        <f t="shared" ref="L147" si="66">L534+L539+L544+L550+L554</f>
        <v>19400</v>
      </c>
      <c r="M147" s="172"/>
      <c r="N147" s="171">
        <f t="shared" ref="N147" si="67">N534+N539+N544+N550+N554</f>
        <v>9400</v>
      </c>
      <c r="O147" s="205"/>
    </row>
    <row r="148" spans="1:15" x14ac:dyDescent="0.25">
      <c r="A148" s="190" t="s">
        <v>62</v>
      </c>
      <c r="B148" s="169"/>
      <c r="C148" s="169"/>
      <c r="D148" s="169"/>
      <c r="E148" s="169"/>
      <c r="F148" s="126">
        <v>19051.05</v>
      </c>
      <c r="G148" s="127"/>
      <c r="H148" s="170">
        <v>27000</v>
      </c>
      <c r="I148" s="170"/>
      <c r="J148" s="126">
        <f>J667</f>
        <v>27000</v>
      </c>
      <c r="K148" s="127"/>
      <c r="L148" s="126">
        <f t="shared" ref="L148" si="68">L667</f>
        <v>27000</v>
      </c>
      <c r="M148" s="127"/>
      <c r="N148" s="126">
        <f t="shared" ref="N148" si="69">N667</f>
        <v>27000</v>
      </c>
      <c r="O148" s="128"/>
    </row>
    <row r="149" spans="1:15" x14ac:dyDescent="0.25">
      <c r="A149" s="220" t="s">
        <v>63</v>
      </c>
      <c r="B149" s="326"/>
      <c r="C149" s="326"/>
      <c r="D149" s="326"/>
      <c r="E149" s="326"/>
      <c r="F149" s="171">
        <v>78923.41</v>
      </c>
      <c r="G149" s="172"/>
      <c r="H149" s="324">
        <v>282600</v>
      </c>
      <c r="I149" s="324"/>
      <c r="J149" s="171">
        <f>J278+J286+J288+J289+J299+J301+J302+J377+J564+J565</f>
        <v>730000</v>
      </c>
      <c r="K149" s="172"/>
      <c r="L149" s="171">
        <f t="shared" ref="L149" si="70">L278+L286+L288+L289+L299+L301+L302+L377+L564+L565</f>
        <v>520000</v>
      </c>
      <c r="M149" s="172"/>
      <c r="N149" s="171">
        <f t="shared" ref="N149" si="71">N278+N286+N288+N289+N299+N301+N302+N377+N564+N565</f>
        <v>420000</v>
      </c>
      <c r="O149" s="205"/>
    </row>
    <row r="150" spans="1:15" x14ac:dyDescent="0.25">
      <c r="A150" s="190" t="s">
        <v>64</v>
      </c>
      <c r="B150" s="169"/>
      <c r="C150" s="169"/>
      <c r="D150" s="169"/>
      <c r="E150" s="169"/>
      <c r="F150" s="126">
        <v>0</v>
      </c>
      <c r="G150" s="127"/>
      <c r="H150" s="170">
        <v>0</v>
      </c>
      <c r="I150" s="170"/>
      <c r="J150" s="126">
        <v>0</v>
      </c>
      <c r="K150" s="127"/>
      <c r="L150" s="126">
        <v>0</v>
      </c>
      <c r="M150" s="127"/>
      <c r="N150" s="126">
        <v>0</v>
      </c>
      <c r="O150" s="128"/>
    </row>
    <row r="151" spans="1:15" x14ac:dyDescent="0.25">
      <c r="A151" s="220" t="s">
        <v>65</v>
      </c>
      <c r="B151" s="323"/>
      <c r="C151" s="323"/>
      <c r="D151" s="323"/>
      <c r="E151" s="323"/>
      <c r="F151" s="171">
        <v>0</v>
      </c>
      <c r="G151" s="172"/>
      <c r="H151" s="324">
        <v>0</v>
      </c>
      <c r="I151" s="324"/>
      <c r="J151" s="171">
        <f>J571</f>
        <v>26000</v>
      </c>
      <c r="K151" s="172"/>
      <c r="L151" s="171">
        <f t="shared" ref="L151" si="72">L571</f>
        <v>20000</v>
      </c>
      <c r="M151" s="172"/>
      <c r="N151" s="171">
        <f t="shared" ref="N151" si="73">N571</f>
        <v>0</v>
      </c>
      <c r="O151" s="205"/>
    </row>
    <row r="152" spans="1:15" x14ac:dyDescent="0.25">
      <c r="A152" s="218" t="s">
        <v>66</v>
      </c>
      <c r="B152" s="219"/>
      <c r="C152" s="219"/>
      <c r="D152" s="219"/>
      <c r="E152" s="219"/>
      <c r="F152" s="88">
        <f>SUM(F153:G157)</f>
        <v>54802.600000000006</v>
      </c>
      <c r="G152" s="89"/>
      <c r="H152" s="88">
        <f t="shared" ref="H152" si="74">SUM(H153:I157)</f>
        <v>402600</v>
      </c>
      <c r="I152" s="89"/>
      <c r="J152" s="88">
        <f t="shared" ref="J152" si="75">SUM(J153:K157)</f>
        <v>1718000</v>
      </c>
      <c r="K152" s="89"/>
      <c r="L152" s="88">
        <f t="shared" ref="L152" si="76">SUM(L153:M157)</f>
        <v>80000</v>
      </c>
      <c r="M152" s="89"/>
      <c r="N152" s="88">
        <f t="shared" ref="N152" si="77">SUM(N153:O157)</f>
        <v>80000</v>
      </c>
      <c r="O152" s="202"/>
    </row>
    <row r="153" spans="1:15" x14ac:dyDescent="0.25">
      <c r="A153" s="220" t="s">
        <v>67</v>
      </c>
      <c r="B153" s="323"/>
      <c r="C153" s="323"/>
      <c r="D153" s="323"/>
      <c r="E153" s="323"/>
      <c r="F153" s="171">
        <v>51006.73</v>
      </c>
      <c r="G153" s="172"/>
      <c r="H153" s="324">
        <v>400000</v>
      </c>
      <c r="I153" s="324"/>
      <c r="J153" s="171">
        <f>J332+J333+J334+J336+J341</f>
        <v>353000</v>
      </c>
      <c r="K153" s="172"/>
      <c r="L153" s="171">
        <f t="shared" ref="L153" si="78">L332+L333+L334+L336+L341</f>
        <v>25000</v>
      </c>
      <c r="M153" s="172"/>
      <c r="N153" s="171">
        <f t="shared" ref="N153" si="79">N332+N333+N334+N336+N341</f>
        <v>25000</v>
      </c>
      <c r="O153" s="205"/>
    </row>
    <row r="154" spans="1:15" x14ac:dyDescent="0.25">
      <c r="A154" s="190" t="s">
        <v>68</v>
      </c>
      <c r="B154" s="169"/>
      <c r="C154" s="169"/>
      <c r="D154" s="169"/>
      <c r="E154" s="169"/>
      <c r="F154" s="126">
        <v>2468.64</v>
      </c>
      <c r="G154" s="127"/>
      <c r="H154" s="170">
        <v>0</v>
      </c>
      <c r="I154" s="170"/>
      <c r="J154" s="126">
        <f>J368+J369</f>
        <v>40000</v>
      </c>
      <c r="K154" s="127"/>
      <c r="L154" s="126">
        <f t="shared" ref="L154" si="80">L368+L369</f>
        <v>30000</v>
      </c>
      <c r="M154" s="127"/>
      <c r="N154" s="126">
        <f t="shared" ref="N154" si="81">N368+N369</f>
        <v>30000</v>
      </c>
      <c r="O154" s="128"/>
    </row>
    <row r="155" spans="1:15" x14ac:dyDescent="0.25">
      <c r="A155" s="220" t="s">
        <v>69</v>
      </c>
      <c r="B155" s="323"/>
      <c r="C155" s="323"/>
      <c r="D155" s="323"/>
      <c r="E155" s="323"/>
      <c r="F155" s="171">
        <v>0</v>
      </c>
      <c r="G155" s="172"/>
      <c r="H155" s="324">
        <v>0</v>
      </c>
      <c r="I155" s="324"/>
      <c r="J155" s="171">
        <v>0</v>
      </c>
      <c r="K155" s="172"/>
      <c r="L155" s="171">
        <v>0</v>
      </c>
      <c r="M155" s="172"/>
      <c r="N155" s="171">
        <v>0</v>
      </c>
      <c r="O155" s="205"/>
    </row>
    <row r="156" spans="1:15" x14ac:dyDescent="0.25">
      <c r="A156" s="190" t="s">
        <v>70</v>
      </c>
      <c r="B156" s="169"/>
      <c r="C156" s="169"/>
      <c r="D156" s="169"/>
      <c r="E156" s="169"/>
      <c r="F156" s="126">
        <v>0</v>
      </c>
      <c r="G156" s="127"/>
      <c r="H156" s="170">
        <v>2600</v>
      </c>
      <c r="I156" s="170"/>
      <c r="J156" s="126">
        <f>J410</f>
        <v>5000</v>
      </c>
      <c r="K156" s="127"/>
      <c r="L156" s="126">
        <f t="shared" ref="L156" si="82">L410</f>
        <v>5000</v>
      </c>
      <c r="M156" s="127"/>
      <c r="N156" s="126">
        <f t="shared" ref="N156" si="83">N410</f>
        <v>5000</v>
      </c>
      <c r="O156" s="128"/>
    </row>
    <row r="157" spans="1:15" x14ac:dyDescent="0.25">
      <c r="A157" s="220" t="s">
        <v>71</v>
      </c>
      <c r="B157" s="323"/>
      <c r="C157" s="323"/>
      <c r="D157" s="323"/>
      <c r="E157" s="323"/>
      <c r="F157" s="171">
        <v>1327.23</v>
      </c>
      <c r="G157" s="172"/>
      <c r="H157" s="324">
        <v>0</v>
      </c>
      <c r="I157" s="324"/>
      <c r="J157" s="171">
        <f>J400+J402+J406</f>
        <v>1320000</v>
      </c>
      <c r="K157" s="172"/>
      <c r="L157" s="171">
        <f t="shared" ref="L157" si="84">L400+L402+L406</f>
        <v>20000</v>
      </c>
      <c r="M157" s="172"/>
      <c r="N157" s="171">
        <f t="shared" ref="N157" si="85">N400+N402+N406</f>
        <v>20000</v>
      </c>
      <c r="O157" s="205"/>
    </row>
    <row r="158" spans="1:15" x14ac:dyDescent="0.25">
      <c r="A158" s="218" t="s">
        <v>72</v>
      </c>
      <c r="B158" s="219"/>
      <c r="C158" s="219"/>
      <c r="D158" s="219"/>
      <c r="E158" s="219"/>
      <c r="F158" s="88">
        <f>SUM(F159:G162)</f>
        <v>202663.53</v>
      </c>
      <c r="G158" s="89"/>
      <c r="H158" s="88">
        <f t="shared" ref="H158" si="86">SUM(H159:I162)</f>
        <v>319325</v>
      </c>
      <c r="I158" s="89"/>
      <c r="J158" s="88">
        <f t="shared" ref="J158" si="87">SUM(J159:K162)</f>
        <v>1295500</v>
      </c>
      <c r="K158" s="89"/>
      <c r="L158" s="88">
        <f t="shared" ref="L158" si="88">SUM(L159:M162)</f>
        <v>474500</v>
      </c>
      <c r="M158" s="89"/>
      <c r="N158" s="88">
        <f t="shared" ref="N158" si="89">SUM(N159:O162)</f>
        <v>364000</v>
      </c>
      <c r="O158" s="202"/>
    </row>
    <row r="159" spans="1:15" x14ac:dyDescent="0.25">
      <c r="A159" s="220" t="s">
        <v>73</v>
      </c>
      <c r="B159" s="323"/>
      <c r="C159" s="323"/>
      <c r="D159" s="323"/>
      <c r="E159" s="323"/>
      <c r="F159" s="171">
        <v>124308.48</v>
      </c>
      <c r="G159" s="172"/>
      <c r="H159" s="324">
        <v>193025</v>
      </c>
      <c r="I159" s="324"/>
      <c r="J159" s="171">
        <f>J249+J251+J252+J257+J294+J317+J319+J323+J325+J347+J354+J360+J362+J385+J389+J394+J416+J560+J576+J668</f>
        <v>493500</v>
      </c>
      <c r="K159" s="172"/>
      <c r="L159" s="171">
        <f>L249+L251+L252+L257+L294+L317+L319+L323+L325+L347+L354+L360+L362+L385+L389+L394+L416+L560+L576+L668</f>
        <v>372500</v>
      </c>
      <c r="M159" s="172"/>
      <c r="N159" s="171">
        <f>N249+N251+N252+N257+N294+N317+N319+N323+N325+N347+N354+N360+N362+N385+N389+N394+N416+N560+N576+N668</f>
        <v>262000</v>
      </c>
      <c r="O159" s="205"/>
    </row>
    <row r="160" spans="1:15" x14ac:dyDescent="0.25">
      <c r="A160" s="190" t="s">
        <v>74</v>
      </c>
      <c r="B160" s="169"/>
      <c r="C160" s="169"/>
      <c r="D160" s="169"/>
      <c r="E160" s="169"/>
      <c r="F160" s="126">
        <v>0</v>
      </c>
      <c r="G160" s="127"/>
      <c r="H160" s="170">
        <v>32000</v>
      </c>
      <c r="I160" s="170"/>
      <c r="J160" s="126">
        <f>J371+J372</f>
        <v>700000</v>
      </c>
      <c r="K160" s="127"/>
      <c r="L160" s="126">
        <f t="shared" ref="L160" si="90">L371+L372</f>
        <v>0</v>
      </c>
      <c r="M160" s="127"/>
      <c r="N160" s="126">
        <f t="shared" ref="N160" si="91">N371+N372</f>
        <v>0</v>
      </c>
      <c r="O160" s="128"/>
    </row>
    <row r="161" spans="1:15" x14ac:dyDescent="0.25">
      <c r="A161" s="187" t="s">
        <v>75</v>
      </c>
      <c r="B161" s="188"/>
      <c r="C161" s="188"/>
      <c r="D161" s="188"/>
      <c r="E161" s="189"/>
      <c r="F161" s="126">
        <v>76471.98</v>
      </c>
      <c r="G161" s="127"/>
      <c r="H161" s="126">
        <v>94300</v>
      </c>
      <c r="I161" s="127"/>
      <c r="J161" s="126">
        <f>J263+J267+J269</f>
        <v>102000</v>
      </c>
      <c r="K161" s="127"/>
      <c r="L161" s="126">
        <f t="shared" ref="L161" si="92">L263+L267+L269</f>
        <v>102000</v>
      </c>
      <c r="M161" s="127"/>
      <c r="N161" s="126">
        <f t="shared" ref="N161" si="93">N263+N267+N269</f>
        <v>102000</v>
      </c>
      <c r="O161" s="128"/>
    </row>
    <row r="162" spans="1:15" x14ac:dyDescent="0.25">
      <c r="A162" s="190" t="s">
        <v>338</v>
      </c>
      <c r="B162" s="169"/>
      <c r="C162" s="169"/>
      <c r="D162" s="169"/>
      <c r="E162" s="125"/>
      <c r="F162" s="126">
        <v>1883.07</v>
      </c>
      <c r="G162" s="127"/>
      <c r="H162" s="126">
        <v>0</v>
      </c>
      <c r="I162" s="127"/>
      <c r="J162" s="126">
        <v>0</v>
      </c>
      <c r="K162" s="127"/>
      <c r="L162" s="126">
        <v>0</v>
      </c>
      <c r="M162" s="127"/>
      <c r="N162" s="126">
        <v>0</v>
      </c>
      <c r="O162" s="128"/>
    </row>
    <row r="163" spans="1:15" x14ac:dyDescent="0.25">
      <c r="A163" s="208" t="s">
        <v>76</v>
      </c>
      <c r="B163" s="209"/>
      <c r="C163" s="209"/>
      <c r="D163" s="209"/>
      <c r="E163" s="210"/>
      <c r="F163" s="88">
        <f>SUM(F164)</f>
        <v>15926.74</v>
      </c>
      <c r="G163" s="89"/>
      <c r="H163" s="88">
        <f t="shared" ref="H163" si="94">SUM(H164)</f>
        <v>19000</v>
      </c>
      <c r="I163" s="89"/>
      <c r="J163" s="88">
        <f t="shared" ref="J163" si="95">SUM(J164)</f>
        <v>26000</v>
      </c>
      <c r="K163" s="89"/>
      <c r="L163" s="88">
        <f t="shared" ref="L163" si="96">SUM(L164)</f>
        <v>26000</v>
      </c>
      <c r="M163" s="89"/>
      <c r="N163" s="88">
        <f t="shared" ref="N163" si="97">SUM(N164)</f>
        <v>26000</v>
      </c>
      <c r="O163" s="202"/>
    </row>
    <row r="164" spans="1:15" x14ac:dyDescent="0.25">
      <c r="A164" s="187" t="s">
        <v>77</v>
      </c>
      <c r="B164" s="188"/>
      <c r="C164" s="188"/>
      <c r="D164" s="188"/>
      <c r="E164" s="189"/>
      <c r="F164" s="126">
        <v>15926.74</v>
      </c>
      <c r="G164" s="127"/>
      <c r="H164" s="126">
        <v>19000</v>
      </c>
      <c r="I164" s="127"/>
      <c r="J164" s="126">
        <f>J460+J464+J465</f>
        <v>26000</v>
      </c>
      <c r="K164" s="127"/>
      <c r="L164" s="126">
        <f t="shared" ref="L164" si="98">L460+L464+L465</f>
        <v>26000</v>
      </c>
      <c r="M164" s="127"/>
      <c r="N164" s="126">
        <f t="shared" ref="N164" si="99">N460+N464+N465</f>
        <v>26000</v>
      </c>
      <c r="O164" s="128"/>
    </row>
    <row r="165" spans="1:15" x14ac:dyDescent="0.25">
      <c r="A165" s="208" t="s">
        <v>78</v>
      </c>
      <c r="B165" s="209"/>
      <c r="C165" s="209"/>
      <c r="D165" s="209"/>
      <c r="E165" s="210"/>
      <c r="F165" s="88">
        <f>SUM(F166:G170)</f>
        <v>62203.799999999996</v>
      </c>
      <c r="G165" s="89"/>
      <c r="H165" s="88">
        <f t="shared" ref="H165" si="100">SUM(H166:I170)</f>
        <v>358600</v>
      </c>
      <c r="I165" s="89"/>
      <c r="J165" s="88">
        <f t="shared" ref="J165" si="101">SUM(J166:K170)</f>
        <v>1573600</v>
      </c>
      <c r="K165" s="89"/>
      <c r="L165" s="88">
        <f t="shared" ref="L165" si="102">SUM(L166:M170)</f>
        <v>1290900</v>
      </c>
      <c r="M165" s="89"/>
      <c r="N165" s="88">
        <f t="shared" ref="N165" si="103">SUM(N166:O170)</f>
        <v>1290900</v>
      </c>
      <c r="O165" s="202"/>
    </row>
    <row r="166" spans="1:15" x14ac:dyDescent="0.25">
      <c r="A166" s="187" t="s">
        <v>79</v>
      </c>
      <c r="B166" s="188"/>
      <c r="C166" s="188"/>
      <c r="D166" s="188"/>
      <c r="E166" s="189"/>
      <c r="F166" s="126">
        <v>11058.56</v>
      </c>
      <c r="G166" s="127"/>
      <c r="H166" s="126">
        <v>194000</v>
      </c>
      <c r="I166" s="127"/>
      <c r="J166" s="126">
        <f>J512+J513+J515+J521</f>
        <v>1116000</v>
      </c>
      <c r="K166" s="127"/>
      <c r="L166" s="126">
        <f t="shared" ref="L166" si="104">L512+L513+L515+L521</f>
        <v>1063300</v>
      </c>
      <c r="M166" s="127"/>
      <c r="N166" s="126">
        <f t="shared" ref="N166" si="105">N512+N513+N515+N521</f>
        <v>1063300</v>
      </c>
      <c r="O166" s="128"/>
    </row>
    <row r="167" spans="1:15" x14ac:dyDescent="0.25">
      <c r="A167" s="187" t="s">
        <v>80</v>
      </c>
      <c r="B167" s="188"/>
      <c r="C167" s="188"/>
      <c r="D167" s="188"/>
      <c r="E167" s="189"/>
      <c r="F167" s="126">
        <v>51145.24</v>
      </c>
      <c r="G167" s="127"/>
      <c r="H167" s="126">
        <v>164600</v>
      </c>
      <c r="I167" s="127"/>
      <c r="J167" s="126">
        <f t="shared" ref="J167:L167" si="106">J492+J493+J498+J506+J633+J634+J639+J640+J645+J651+J652+J658</f>
        <v>387000</v>
      </c>
      <c r="K167" s="127"/>
      <c r="L167" s="126">
        <f t="shared" si="106"/>
        <v>187000</v>
      </c>
      <c r="M167" s="127"/>
      <c r="N167" s="126">
        <f t="shared" ref="N167" si="107">N492+N493+N498+N506+N633+N634+N639+N640+N645+N651+N652+N658</f>
        <v>187000</v>
      </c>
      <c r="O167" s="128"/>
    </row>
    <row r="168" spans="1:15" ht="17.25" customHeight="1" x14ac:dyDescent="0.25">
      <c r="A168" s="187" t="s">
        <v>81</v>
      </c>
      <c r="B168" s="188"/>
      <c r="C168" s="188"/>
      <c r="D168" s="188"/>
      <c r="E168" s="189"/>
      <c r="F168" s="126">
        <v>0</v>
      </c>
      <c r="G168" s="127"/>
      <c r="H168" s="126">
        <v>0</v>
      </c>
      <c r="I168" s="127"/>
      <c r="J168" s="126">
        <f>J502</f>
        <v>600</v>
      </c>
      <c r="K168" s="127"/>
      <c r="L168" s="126">
        <f t="shared" ref="L168" si="108">L502</f>
        <v>600</v>
      </c>
      <c r="M168" s="127"/>
      <c r="N168" s="126">
        <f t="shared" ref="N168" si="109">N502</f>
        <v>600</v>
      </c>
      <c r="O168" s="128"/>
    </row>
    <row r="169" spans="1:15" x14ac:dyDescent="0.25">
      <c r="A169" s="187" t="s">
        <v>82</v>
      </c>
      <c r="B169" s="188"/>
      <c r="C169" s="188"/>
      <c r="D169" s="188"/>
      <c r="E169" s="189"/>
      <c r="F169" s="126">
        <v>0</v>
      </c>
      <c r="G169" s="127"/>
      <c r="H169" s="126">
        <v>0</v>
      </c>
      <c r="I169" s="127"/>
      <c r="J169" s="126">
        <f>J528</f>
        <v>70000</v>
      </c>
      <c r="K169" s="127"/>
      <c r="L169" s="126">
        <f t="shared" ref="L169" si="110">L528</f>
        <v>40000</v>
      </c>
      <c r="M169" s="127"/>
      <c r="N169" s="126">
        <f t="shared" ref="N169" si="111">N528</f>
        <v>40000</v>
      </c>
      <c r="O169" s="128"/>
    </row>
    <row r="170" spans="1:15" ht="28.5" customHeight="1" x14ac:dyDescent="0.25">
      <c r="A170" s="221" t="s">
        <v>83</v>
      </c>
      <c r="B170" s="222"/>
      <c r="C170" s="222"/>
      <c r="D170" s="222"/>
      <c r="E170" s="223"/>
      <c r="F170" s="126">
        <v>0</v>
      </c>
      <c r="G170" s="127"/>
      <c r="H170" s="126">
        <v>0</v>
      </c>
      <c r="I170" s="127"/>
      <c r="J170" s="126">
        <v>0</v>
      </c>
      <c r="K170" s="127"/>
      <c r="L170" s="126">
        <v>0</v>
      </c>
      <c r="M170" s="127"/>
      <c r="N170" s="126">
        <v>0</v>
      </c>
      <c r="O170" s="128"/>
    </row>
    <row r="171" spans="1:15" x14ac:dyDescent="0.25">
      <c r="A171" s="208" t="s">
        <v>84</v>
      </c>
      <c r="B171" s="209"/>
      <c r="C171" s="209"/>
      <c r="D171" s="209"/>
      <c r="E171" s="210"/>
      <c r="F171" s="88">
        <f>SUM(F172:G173)</f>
        <v>244045.31</v>
      </c>
      <c r="G171" s="89"/>
      <c r="H171" s="88">
        <f t="shared" ref="H171" si="112">SUM(H172:I173)</f>
        <v>200400</v>
      </c>
      <c r="I171" s="89"/>
      <c r="J171" s="88">
        <f t="shared" ref="J171" si="113">SUM(J172:K173)</f>
        <v>538700</v>
      </c>
      <c r="K171" s="89"/>
      <c r="L171" s="88">
        <f t="shared" ref="L171" si="114">SUM(L172:M173)</f>
        <v>213700</v>
      </c>
      <c r="M171" s="89"/>
      <c r="N171" s="88">
        <f t="shared" ref="N171" si="115">SUM(N172:O173)</f>
        <v>213700</v>
      </c>
      <c r="O171" s="202"/>
    </row>
    <row r="172" spans="1:15" x14ac:dyDescent="0.25">
      <c r="A172" s="187" t="s">
        <v>85</v>
      </c>
      <c r="B172" s="224"/>
      <c r="C172" s="224"/>
      <c r="D172" s="224"/>
      <c r="E172" s="225"/>
      <c r="F172" s="126">
        <v>228835.28</v>
      </c>
      <c r="G172" s="127"/>
      <c r="H172" s="126">
        <v>181400</v>
      </c>
      <c r="I172" s="127"/>
      <c r="J172" s="126">
        <f>J451+J455+J585+J586+J591+J592+J597+J602+J607+J612+J620+J626</f>
        <v>519700</v>
      </c>
      <c r="K172" s="127"/>
      <c r="L172" s="126">
        <f t="shared" ref="L172" si="116">L451+L455+L585+L586+L591+L592+L597+L602+L607+L612+L620+L626</f>
        <v>194700</v>
      </c>
      <c r="M172" s="127"/>
      <c r="N172" s="126">
        <f t="shared" ref="N172" si="117">N451+N455+N585+N586+N591+N592+N597+N602+N607+N612+N620+N626</f>
        <v>194700</v>
      </c>
      <c r="O172" s="128"/>
    </row>
    <row r="173" spans="1:15" x14ac:dyDescent="0.25">
      <c r="A173" s="187" t="s">
        <v>86</v>
      </c>
      <c r="B173" s="188"/>
      <c r="C173" s="188"/>
      <c r="D173" s="188"/>
      <c r="E173" s="189"/>
      <c r="F173" s="126">
        <v>15210.03</v>
      </c>
      <c r="G173" s="127"/>
      <c r="H173" s="126">
        <v>19000</v>
      </c>
      <c r="I173" s="127"/>
      <c r="J173" s="126">
        <f>J447</f>
        <v>19000</v>
      </c>
      <c r="K173" s="127"/>
      <c r="L173" s="126">
        <f t="shared" ref="L173" si="118">L447</f>
        <v>19000</v>
      </c>
      <c r="M173" s="127"/>
      <c r="N173" s="126">
        <f t="shared" ref="N173" si="119">N447</f>
        <v>19000</v>
      </c>
      <c r="O173" s="128"/>
    </row>
    <row r="174" spans="1:15" x14ac:dyDescent="0.25">
      <c r="A174" s="208" t="s">
        <v>87</v>
      </c>
      <c r="B174" s="209"/>
      <c r="C174" s="209"/>
      <c r="D174" s="209"/>
      <c r="E174" s="210"/>
      <c r="F174" s="88">
        <f>SUM(F175:G179)</f>
        <v>148128.16999999998</v>
      </c>
      <c r="G174" s="89"/>
      <c r="H174" s="88">
        <f t="shared" ref="H174" si="120">SUM(H175:I179)</f>
        <v>177000</v>
      </c>
      <c r="I174" s="89"/>
      <c r="J174" s="88">
        <f t="shared" ref="J174" si="121">SUM(J175:K179)</f>
        <v>186400</v>
      </c>
      <c r="K174" s="89"/>
      <c r="L174" s="88">
        <f t="shared" ref="L174" si="122">SUM(L175:M179)</f>
        <v>169500</v>
      </c>
      <c r="M174" s="89"/>
      <c r="N174" s="88">
        <f t="shared" ref="N174" si="123">SUM(N175:O179)</f>
        <v>169500</v>
      </c>
      <c r="O174" s="202"/>
    </row>
    <row r="175" spans="1:15" x14ac:dyDescent="0.25">
      <c r="A175" s="187" t="s">
        <v>88</v>
      </c>
      <c r="B175" s="188"/>
      <c r="C175" s="188"/>
      <c r="D175" s="188"/>
      <c r="E175" s="189"/>
      <c r="F175" s="126">
        <v>0</v>
      </c>
      <c r="G175" s="127"/>
      <c r="H175" s="126">
        <v>5000</v>
      </c>
      <c r="I175" s="127"/>
      <c r="J175" s="126">
        <f>J484</f>
        <v>5000</v>
      </c>
      <c r="K175" s="127"/>
      <c r="L175" s="126">
        <f t="shared" ref="L175" si="124">L484</f>
        <v>5000</v>
      </c>
      <c r="M175" s="127"/>
      <c r="N175" s="126">
        <f t="shared" ref="N175" si="125">N484</f>
        <v>5000</v>
      </c>
      <c r="O175" s="128"/>
    </row>
    <row r="176" spans="1:15" x14ac:dyDescent="0.25">
      <c r="A176" s="187" t="s">
        <v>89</v>
      </c>
      <c r="B176" s="188"/>
      <c r="C176" s="188"/>
      <c r="D176" s="188"/>
      <c r="E176" s="189"/>
      <c r="F176" s="126">
        <v>30012.54</v>
      </c>
      <c r="G176" s="127"/>
      <c r="H176" s="126">
        <v>34600</v>
      </c>
      <c r="I176" s="127"/>
      <c r="J176" s="126">
        <f>J470+J483</f>
        <v>34400</v>
      </c>
      <c r="K176" s="127"/>
      <c r="L176" s="126">
        <f t="shared" ref="L176" si="126">L470+L483</f>
        <v>34500</v>
      </c>
      <c r="M176" s="127"/>
      <c r="N176" s="126">
        <f t="shared" ref="N176" si="127">N470+N483</f>
        <v>34500</v>
      </c>
      <c r="O176" s="128"/>
    </row>
    <row r="177" spans="1:15" x14ac:dyDescent="0.25">
      <c r="A177" s="187" t="s">
        <v>90</v>
      </c>
      <c r="B177" s="188"/>
      <c r="C177" s="188"/>
      <c r="D177" s="188"/>
      <c r="E177" s="189"/>
      <c r="F177" s="126">
        <v>113393.92</v>
      </c>
      <c r="G177" s="127"/>
      <c r="H177" s="126">
        <v>137000</v>
      </c>
      <c r="I177" s="127"/>
      <c r="J177" s="126">
        <f>J308+J310+J311+J479</f>
        <v>137000</v>
      </c>
      <c r="K177" s="127"/>
      <c r="L177" s="126">
        <f t="shared" ref="L177" si="128">L308+L310+L311+L479</f>
        <v>120000</v>
      </c>
      <c r="M177" s="127"/>
      <c r="N177" s="126">
        <f t="shared" ref="N177" si="129">N308+N310+N311+N479</f>
        <v>120000</v>
      </c>
      <c r="O177" s="128"/>
    </row>
    <row r="178" spans="1:15" x14ac:dyDescent="0.25">
      <c r="A178" s="190" t="s">
        <v>91</v>
      </c>
      <c r="B178" s="169"/>
      <c r="C178" s="169"/>
      <c r="D178" s="169"/>
      <c r="E178" s="125"/>
      <c r="F178" s="126">
        <v>278.72000000000003</v>
      </c>
      <c r="G178" s="127"/>
      <c r="H178" s="126">
        <v>400</v>
      </c>
      <c r="I178" s="127"/>
      <c r="J178" s="126">
        <f>J475</f>
        <v>10000</v>
      </c>
      <c r="K178" s="127"/>
      <c r="L178" s="126">
        <f t="shared" ref="L178" si="130">L475</f>
        <v>10000</v>
      </c>
      <c r="M178" s="127"/>
      <c r="N178" s="126">
        <f t="shared" ref="N178" si="131">N475</f>
        <v>10000</v>
      </c>
      <c r="O178" s="128"/>
    </row>
    <row r="179" spans="1:15" ht="15.75" thickBot="1" x14ac:dyDescent="0.3">
      <c r="A179" s="207" t="s">
        <v>339</v>
      </c>
      <c r="B179" s="175"/>
      <c r="C179" s="175"/>
      <c r="D179" s="175"/>
      <c r="E179" s="175"/>
      <c r="F179" s="173">
        <v>4442.99</v>
      </c>
      <c r="G179" s="174"/>
      <c r="H179" s="173">
        <v>0</v>
      </c>
      <c r="I179" s="174"/>
      <c r="J179" s="173">
        <v>0</v>
      </c>
      <c r="K179" s="174"/>
      <c r="L179" s="173">
        <v>0</v>
      </c>
      <c r="M179" s="174"/>
      <c r="N179" s="173">
        <v>0</v>
      </c>
      <c r="O179" s="177"/>
    </row>
    <row r="181" spans="1:15" ht="32.25" customHeight="1" x14ac:dyDescent="0.25"/>
    <row r="182" spans="1:15" ht="26.25" customHeight="1" x14ac:dyDescent="0.25">
      <c r="A182" s="133" t="s">
        <v>92</v>
      </c>
      <c r="B182" s="133"/>
      <c r="C182" s="133"/>
      <c r="D182" s="133"/>
      <c r="E182" s="133"/>
      <c r="F182" s="133"/>
      <c r="G182" s="133"/>
      <c r="H182" s="133"/>
      <c r="I182" s="133"/>
      <c r="J182" s="133"/>
      <c r="K182" s="133"/>
      <c r="L182" s="133"/>
      <c r="M182" s="133"/>
      <c r="N182" s="133"/>
      <c r="O182" s="133"/>
    </row>
    <row r="183" spans="1:15" ht="30.75" customHeight="1" thickBot="1" x14ac:dyDescent="0.3"/>
    <row r="184" spans="1:15" ht="28.5" customHeight="1" thickBot="1" x14ac:dyDescent="0.3">
      <c r="A184" s="18" t="s">
        <v>19</v>
      </c>
      <c r="B184" s="19" t="s">
        <v>20</v>
      </c>
      <c r="C184" s="20" t="s">
        <v>21</v>
      </c>
      <c r="D184" s="191" t="s">
        <v>93</v>
      </c>
      <c r="E184" s="191"/>
      <c r="F184" s="195" t="s">
        <v>390</v>
      </c>
      <c r="G184" s="196"/>
      <c r="H184" s="191" t="s">
        <v>391</v>
      </c>
      <c r="I184" s="191"/>
      <c r="J184" s="195" t="s">
        <v>392</v>
      </c>
      <c r="K184" s="196"/>
      <c r="L184" s="197" t="s">
        <v>2</v>
      </c>
      <c r="M184" s="197"/>
      <c r="N184" s="198" t="s">
        <v>50</v>
      </c>
      <c r="O184" s="199"/>
    </row>
    <row r="185" spans="1:15" ht="26.25" customHeight="1" x14ac:dyDescent="0.25">
      <c r="A185" s="15">
        <v>8</v>
      </c>
      <c r="B185" s="16"/>
      <c r="C185" s="17"/>
      <c r="D185" s="153" t="s">
        <v>94</v>
      </c>
      <c r="E185" s="153"/>
      <c r="F185" s="154">
        <f>F186</f>
        <v>0</v>
      </c>
      <c r="G185" s="155"/>
      <c r="H185" s="154">
        <f t="shared" ref="H185" si="132">H186</f>
        <v>0</v>
      </c>
      <c r="I185" s="155"/>
      <c r="J185" s="154">
        <f t="shared" ref="J185" si="133">J186</f>
        <v>1000000</v>
      </c>
      <c r="K185" s="155"/>
      <c r="L185" s="154">
        <f t="shared" ref="L185" si="134">L186</f>
        <v>0</v>
      </c>
      <c r="M185" s="155"/>
      <c r="N185" s="154">
        <f t="shared" ref="N185" si="135">N186</f>
        <v>0</v>
      </c>
      <c r="O185" s="203"/>
    </row>
    <row r="186" spans="1:15" ht="27.75" customHeight="1" x14ac:dyDescent="0.25">
      <c r="A186" s="9"/>
      <c r="B186" s="3">
        <v>84</v>
      </c>
      <c r="C186" s="5"/>
      <c r="D186" s="200" t="s">
        <v>95</v>
      </c>
      <c r="E186" s="200"/>
      <c r="F186" s="94">
        <v>0</v>
      </c>
      <c r="G186" s="95"/>
      <c r="H186" s="123">
        <v>0</v>
      </c>
      <c r="I186" s="123"/>
      <c r="J186" s="94">
        <v>1000000</v>
      </c>
      <c r="K186" s="95"/>
      <c r="L186" s="123">
        <v>0</v>
      </c>
      <c r="M186" s="123"/>
      <c r="N186" s="94">
        <v>0</v>
      </c>
      <c r="O186" s="206"/>
    </row>
    <row r="187" spans="1:15" ht="15.75" customHeight="1" x14ac:dyDescent="0.25">
      <c r="A187" s="8"/>
      <c r="C187" s="7">
        <v>81</v>
      </c>
      <c r="D187" s="201" t="s">
        <v>96</v>
      </c>
      <c r="E187" s="201"/>
      <c r="F187" s="171">
        <v>0</v>
      </c>
      <c r="G187" s="172"/>
      <c r="H187" s="204">
        <v>0</v>
      </c>
      <c r="I187" s="204"/>
      <c r="J187" s="171">
        <v>0</v>
      </c>
      <c r="K187" s="172"/>
      <c r="L187" s="204"/>
      <c r="M187" s="204"/>
      <c r="N187" s="171"/>
      <c r="O187" s="205"/>
    </row>
    <row r="188" spans="1:15" x14ac:dyDescent="0.25">
      <c r="A188" s="21">
        <v>5</v>
      </c>
      <c r="B188" s="22"/>
      <c r="C188" s="23"/>
      <c r="D188" s="156" t="s">
        <v>97</v>
      </c>
      <c r="E188" s="156"/>
      <c r="F188" s="88">
        <f>F189</f>
        <v>102860.18</v>
      </c>
      <c r="G188" s="89"/>
      <c r="H188" s="88">
        <f t="shared" ref="H188" si="136">H189</f>
        <v>49800</v>
      </c>
      <c r="I188" s="89"/>
      <c r="J188" s="88">
        <f t="shared" ref="J188" si="137">J189</f>
        <v>49800</v>
      </c>
      <c r="K188" s="89"/>
      <c r="L188" s="88">
        <f t="shared" ref="L188" si="138">L189</f>
        <v>49800</v>
      </c>
      <c r="M188" s="89"/>
      <c r="N188" s="88">
        <f t="shared" ref="N188" si="139">N189</f>
        <v>49800</v>
      </c>
      <c r="O188" s="202"/>
    </row>
    <row r="189" spans="1:15" x14ac:dyDescent="0.25">
      <c r="A189" s="8"/>
      <c r="B189">
        <v>54</v>
      </c>
      <c r="C189" s="4"/>
      <c r="D189" s="110" t="s">
        <v>98</v>
      </c>
      <c r="E189" s="110"/>
      <c r="F189" s="111">
        <v>102860.18</v>
      </c>
      <c r="G189" s="112"/>
      <c r="H189" s="145">
        <v>49800</v>
      </c>
      <c r="I189" s="145"/>
      <c r="J189" s="111">
        <v>49800</v>
      </c>
      <c r="K189" s="112"/>
      <c r="L189" s="145">
        <v>49800</v>
      </c>
      <c r="M189" s="145"/>
      <c r="N189" s="111">
        <v>49800</v>
      </c>
      <c r="O189" s="194"/>
    </row>
    <row r="190" spans="1:15" x14ac:dyDescent="0.25">
      <c r="A190" s="9"/>
      <c r="B190" s="3"/>
      <c r="C190" s="6">
        <v>11</v>
      </c>
      <c r="D190" s="169" t="s">
        <v>25</v>
      </c>
      <c r="E190" s="169"/>
      <c r="F190" s="126">
        <v>0</v>
      </c>
      <c r="G190" s="127"/>
      <c r="H190" s="170">
        <v>49800</v>
      </c>
      <c r="I190" s="170"/>
      <c r="J190" s="126">
        <v>0</v>
      </c>
      <c r="K190" s="127"/>
      <c r="L190" s="170"/>
      <c r="M190" s="170"/>
      <c r="N190" s="126"/>
      <c r="O190" s="128"/>
    </row>
    <row r="191" spans="1:15" x14ac:dyDescent="0.25">
      <c r="A191" s="9"/>
      <c r="B191" s="3"/>
      <c r="C191" s="6">
        <v>43</v>
      </c>
      <c r="D191" s="169" t="s">
        <v>384</v>
      </c>
      <c r="E191" s="169"/>
      <c r="F191" s="126">
        <v>39689.11</v>
      </c>
      <c r="G191" s="127"/>
      <c r="H191" s="170">
        <v>0</v>
      </c>
      <c r="I191" s="170"/>
      <c r="J191" s="126">
        <v>49800</v>
      </c>
      <c r="K191" s="127"/>
      <c r="L191" s="170"/>
      <c r="M191" s="170"/>
      <c r="N191" s="126"/>
      <c r="O191" s="128"/>
    </row>
    <row r="192" spans="1:15" x14ac:dyDescent="0.25">
      <c r="A192" s="9"/>
      <c r="B192" s="3"/>
      <c r="C192" s="6">
        <v>52</v>
      </c>
      <c r="D192" s="124" t="s">
        <v>27</v>
      </c>
      <c r="E192" s="125"/>
      <c r="F192" s="126">
        <v>28267.15</v>
      </c>
      <c r="G192" s="127"/>
      <c r="H192" s="126"/>
      <c r="I192" s="127"/>
      <c r="J192" s="126"/>
      <c r="K192" s="127"/>
      <c r="L192" s="126"/>
      <c r="M192" s="127"/>
      <c r="N192" s="126"/>
      <c r="O192" s="128"/>
    </row>
    <row r="193" spans="1:16" ht="15.75" thickBot="1" x14ac:dyDescent="0.3">
      <c r="A193" s="24"/>
      <c r="B193" s="25"/>
      <c r="C193" s="26">
        <v>55</v>
      </c>
      <c r="D193" s="175" t="s">
        <v>28</v>
      </c>
      <c r="E193" s="175"/>
      <c r="F193" s="173">
        <v>34903.919999999998</v>
      </c>
      <c r="G193" s="174"/>
      <c r="H193" s="176">
        <v>0</v>
      </c>
      <c r="I193" s="176"/>
      <c r="J193" s="173">
        <v>0</v>
      </c>
      <c r="K193" s="174"/>
      <c r="L193" s="176"/>
      <c r="M193" s="176"/>
      <c r="N193" s="173"/>
      <c r="O193" s="177"/>
    </row>
    <row r="194" spans="1:16" ht="21" customHeight="1" x14ac:dyDescent="0.25"/>
    <row r="195" spans="1:16" ht="32.25" customHeight="1" x14ac:dyDescent="0.25">
      <c r="A195" s="133" t="s">
        <v>351</v>
      </c>
      <c r="B195" s="133"/>
      <c r="C195" s="133"/>
      <c r="D195" s="133"/>
      <c r="E195" s="133"/>
      <c r="F195" s="133"/>
      <c r="G195" s="133"/>
      <c r="H195" s="133"/>
      <c r="I195" s="133"/>
      <c r="J195" s="133"/>
      <c r="K195" s="133"/>
      <c r="L195" s="133"/>
      <c r="M195" s="133"/>
      <c r="N195" s="133"/>
      <c r="O195" s="133"/>
    </row>
    <row r="196" spans="1:16" ht="44.25" customHeight="1" x14ac:dyDescent="0.25">
      <c r="A196" s="134" t="s">
        <v>393</v>
      </c>
      <c r="B196" s="134"/>
      <c r="C196" s="134"/>
      <c r="D196" s="134"/>
      <c r="E196" s="134"/>
      <c r="F196" s="134"/>
      <c r="G196" s="134"/>
      <c r="H196" s="134"/>
      <c r="I196" s="134"/>
      <c r="J196" s="134"/>
      <c r="K196" s="134"/>
      <c r="L196" s="134"/>
      <c r="M196" s="134"/>
      <c r="N196" s="134"/>
      <c r="O196" s="134"/>
    </row>
    <row r="197" spans="1:16" ht="23.25" customHeight="1" x14ac:dyDescent="0.25"/>
    <row r="198" spans="1:16" ht="20.25" customHeight="1" x14ac:dyDescent="0.25"/>
    <row r="199" spans="1:16" ht="23.25" customHeight="1" x14ac:dyDescent="0.25">
      <c r="A199" s="133" t="s">
        <v>99</v>
      </c>
      <c r="B199" s="133"/>
      <c r="C199" s="133"/>
      <c r="D199" s="133"/>
      <c r="E199" s="133"/>
      <c r="F199" s="133"/>
      <c r="G199" s="133"/>
      <c r="H199" s="133"/>
      <c r="I199" s="133"/>
      <c r="J199" s="133"/>
      <c r="K199" s="133"/>
      <c r="L199" s="133"/>
      <c r="M199" s="133"/>
      <c r="N199" s="133"/>
      <c r="O199" s="133"/>
    </row>
    <row r="200" spans="1:16" ht="24.75" customHeight="1" thickBo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6" ht="30" customHeight="1" x14ac:dyDescent="0.25">
      <c r="A201" s="35" t="s">
        <v>100</v>
      </c>
      <c r="B201" s="167" t="s">
        <v>101</v>
      </c>
      <c r="C201" s="168"/>
      <c r="D201" s="166" t="s">
        <v>93</v>
      </c>
      <c r="E201" s="166"/>
      <c r="F201" s="163" t="s">
        <v>390</v>
      </c>
      <c r="G201" s="164"/>
      <c r="H201" s="165" t="s">
        <v>391</v>
      </c>
      <c r="I201" s="165"/>
      <c r="J201" s="163" t="s">
        <v>392</v>
      </c>
      <c r="K201" s="164"/>
      <c r="L201" s="162" t="s">
        <v>2</v>
      </c>
      <c r="M201" s="162"/>
      <c r="N201" s="160" t="s">
        <v>50</v>
      </c>
      <c r="O201" s="161"/>
      <c r="P201" s="36" t="s">
        <v>359</v>
      </c>
    </row>
    <row r="202" spans="1:16" x14ac:dyDescent="0.25">
      <c r="A202" s="37"/>
      <c r="B202" s="137" t="s">
        <v>102</v>
      </c>
      <c r="C202" s="138"/>
      <c r="D202" s="139" t="s">
        <v>103</v>
      </c>
      <c r="E202" s="139"/>
      <c r="F202" s="140">
        <f>F203</f>
        <v>3511.04</v>
      </c>
      <c r="G202" s="141"/>
      <c r="H202" s="140">
        <f t="shared" ref="H202:H203" si="140">H203</f>
        <v>3000</v>
      </c>
      <c r="I202" s="141"/>
      <c r="J202" s="140">
        <f t="shared" ref="J202" si="141">J203</f>
        <v>30600</v>
      </c>
      <c r="K202" s="141"/>
      <c r="L202" s="140">
        <f t="shared" ref="L202:L203" si="142">L203</f>
        <v>15600</v>
      </c>
      <c r="M202" s="141"/>
      <c r="N202" s="140">
        <f t="shared" ref="N202:N203" si="143">N203</f>
        <v>5600</v>
      </c>
      <c r="O202" s="141"/>
      <c r="P202" s="38"/>
    </row>
    <row r="203" spans="1:16" x14ac:dyDescent="0.25">
      <c r="A203" s="39"/>
      <c r="B203" s="291" t="s">
        <v>104</v>
      </c>
      <c r="C203" s="292"/>
      <c r="D203" s="293" t="s">
        <v>105</v>
      </c>
      <c r="E203" s="293"/>
      <c r="F203" s="294">
        <f>F204</f>
        <v>3511.04</v>
      </c>
      <c r="G203" s="295"/>
      <c r="H203" s="294">
        <f t="shared" si="140"/>
        <v>3000</v>
      </c>
      <c r="I203" s="295"/>
      <c r="J203" s="294">
        <f>J204</f>
        <v>30600</v>
      </c>
      <c r="K203" s="295"/>
      <c r="L203" s="294">
        <f t="shared" si="142"/>
        <v>15600</v>
      </c>
      <c r="M203" s="295"/>
      <c r="N203" s="294">
        <f t="shared" si="143"/>
        <v>5600</v>
      </c>
      <c r="O203" s="295"/>
      <c r="P203" s="40"/>
    </row>
    <row r="204" spans="1:16" ht="27.75" customHeight="1" x14ac:dyDescent="0.25">
      <c r="A204" s="41"/>
      <c r="B204" s="82" t="s">
        <v>106</v>
      </c>
      <c r="C204" s="83"/>
      <c r="D204" s="150" t="s">
        <v>108</v>
      </c>
      <c r="E204" s="150"/>
      <c r="F204" s="84">
        <f>F205+F210+F214</f>
        <v>3511.04</v>
      </c>
      <c r="G204" s="85"/>
      <c r="H204" s="84">
        <f t="shared" ref="H204" si="144">H205+H210+H214</f>
        <v>3000</v>
      </c>
      <c r="I204" s="85"/>
      <c r="J204" s="84">
        <f>J205+J210+J214</f>
        <v>30600</v>
      </c>
      <c r="K204" s="85"/>
      <c r="L204" s="84">
        <f t="shared" ref="L204" si="145">L205+L210+L214</f>
        <v>15600</v>
      </c>
      <c r="M204" s="85"/>
      <c r="N204" s="84">
        <f t="shared" ref="N204" si="146">N205+N210+N214</f>
        <v>5600</v>
      </c>
      <c r="O204" s="85"/>
      <c r="P204" s="42"/>
    </row>
    <row r="205" spans="1:16" ht="33" customHeight="1" x14ac:dyDescent="0.25">
      <c r="A205" s="43"/>
      <c r="B205" s="151" t="s">
        <v>107</v>
      </c>
      <c r="C205" s="152"/>
      <c r="D205" s="153" t="s">
        <v>109</v>
      </c>
      <c r="E205" s="153"/>
      <c r="F205" s="154">
        <f>F208</f>
        <v>2414.0100000000002</v>
      </c>
      <c r="G205" s="155"/>
      <c r="H205" s="154">
        <f t="shared" ref="H205" si="147">H208</f>
        <v>2000</v>
      </c>
      <c r="I205" s="155"/>
      <c r="J205" s="154">
        <f t="shared" ref="J205" si="148">J208</f>
        <v>4000</v>
      </c>
      <c r="K205" s="155"/>
      <c r="L205" s="154">
        <f t="shared" ref="L205" si="149">L208</f>
        <v>14000</v>
      </c>
      <c r="M205" s="155"/>
      <c r="N205" s="154">
        <f t="shared" ref="N205" si="150">N208</f>
        <v>4000</v>
      </c>
      <c r="O205" s="155"/>
      <c r="P205" s="44"/>
    </row>
    <row r="206" spans="1:16" ht="18" customHeight="1" x14ac:dyDescent="0.25">
      <c r="A206" s="71"/>
      <c r="B206" s="96" t="s">
        <v>112</v>
      </c>
      <c r="C206" s="97"/>
      <c r="D206" s="98" t="s">
        <v>25</v>
      </c>
      <c r="E206" s="98"/>
      <c r="F206" s="99">
        <v>2414.0100000000002</v>
      </c>
      <c r="G206" s="100"/>
      <c r="H206" s="122">
        <v>2000</v>
      </c>
      <c r="I206" s="122"/>
      <c r="J206" s="99">
        <v>4000</v>
      </c>
      <c r="K206" s="100"/>
      <c r="L206" s="122"/>
      <c r="M206" s="122"/>
      <c r="N206" s="99"/>
      <c r="O206" s="100"/>
      <c r="P206" s="72"/>
    </row>
    <row r="207" spans="1:16" x14ac:dyDescent="0.25">
      <c r="A207" s="73"/>
      <c r="B207" s="114" t="s">
        <v>113</v>
      </c>
      <c r="C207" s="115"/>
      <c r="D207" s="104" t="s">
        <v>27</v>
      </c>
      <c r="E207" s="104"/>
      <c r="F207" s="105">
        <v>0</v>
      </c>
      <c r="G207" s="106"/>
      <c r="H207" s="107">
        <v>0</v>
      </c>
      <c r="I207" s="107"/>
      <c r="J207" s="105">
        <v>0</v>
      </c>
      <c r="K207" s="106"/>
      <c r="L207" s="107"/>
      <c r="M207" s="107"/>
      <c r="N207" s="105"/>
      <c r="O207" s="106"/>
      <c r="P207" s="72"/>
    </row>
    <row r="208" spans="1:16" x14ac:dyDescent="0.25">
      <c r="A208" s="45"/>
      <c r="B208" s="92">
        <v>3</v>
      </c>
      <c r="C208" s="93"/>
      <c r="D208" s="113" t="s">
        <v>39</v>
      </c>
      <c r="E208" s="113"/>
      <c r="F208" s="94">
        <f>F209</f>
        <v>2414.0100000000002</v>
      </c>
      <c r="G208" s="95"/>
      <c r="H208" s="94">
        <f t="shared" ref="H208" si="151">H209</f>
        <v>2000</v>
      </c>
      <c r="I208" s="95"/>
      <c r="J208" s="94">
        <f t="shared" ref="J208" si="152">J209</f>
        <v>4000</v>
      </c>
      <c r="K208" s="95"/>
      <c r="L208" s="94">
        <f t="shared" ref="L208" si="153">L209</f>
        <v>14000</v>
      </c>
      <c r="M208" s="95"/>
      <c r="N208" s="94">
        <f t="shared" ref="N208" si="154">N209</f>
        <v>4000</v>
      </c>
      <c r="O208" s="95"/>
      <c r="P208" s="44"/>
    </row>
    <row r="209" spans="1:20" x14ac:dyDescent="0.25">
      <c r="A209" s="46"/>
      <c r="B209" s="158">
        <v>32</v>
      </c>
      <c r="C209" s="159"/>
      <c r="D209" s="110" t="s">
        <v>41</v>
      </c>
      <c r="E209" s="110"/>
      <c r="F209" s="111">
        <v>2414.0100000000002</v>
      </c>
      <c r="G209" s="112"/>
      <c r="H209" s="145">
        <v>2000</v>
      </c>
      <c r="I209" s="145"/>
      <c r="J209" s="111">
        <v>4000</v>
      </c>
      <c r="K209" s="112"/>
      <c r="L209" s="145">
        <v>14000</v>
      </c>
      <c r="M209" s="145"/>
      <c r="N209" s="111">
        <v>4000</v>
      </c>
      <c r="O209" s="112"/>
      <c r="P209" s="44" t="s">
        <v>360</v>
      </c>
    </row>
    <row r="210" spans="1:20" ht="33.75" customHeight="1" x14ac:dyDescent="0.25">
      <c r="A210" s="47"/>
      <c r="B210" s="86" t="s">
        <v>110</v>
      </c>
      <c r="C210" s="87"/>
      <c r="D210" s="156" t="s">
        <v>111</v>
      </c>
      <c r="E210" s="156"/>
      <c r="F210" s="88">
        <f>F212</f>
        <v>0</v>
      </c>
      <c r="G210" s="89"/>
      <c r="H210" s="88">
        <f t="shared" ref="H210" si="155">H212</f>
        <v>0</v>
      </c>
      <c r="I210" s="89"/>
      <c r="J210" s="88">
        <f t="shared" ref="J210" si="156">J212</f>
        <v>25000</v>
      </c>
      <c r="K210" s="89"/>
      <c r="L210" s="88">
        <f t="shared" ref="L210" si="157">L212</f>
        <v>0</v>
      </c>
      <c r="M210" s="89"/>
      <c r="N210" s="88">
        <f t="shared" ref="N210" si="158">N212</f>
        <v>0</v>
      </c>
      <c r="O210" s="89"/>
      <c r="P210" s="44"/>
      <c r="T210" s="2"/>
    </row>
    <row r="211" spans="1:20" ht="15" customHeight="1" x14ac:dyDescent="0.25">
      <c r="A211" s="71"/>
      <c r="B211" s="96" t="s">
        <v>112</v>
      </c>
      <c r="C211" s="97"/>
      <c r="D211" s="98" t="s">
        <v>25</v>
      </c>
      <c r="E211" s="98"/>
      <c r="F211" s="99">
        <v>0</v>
      </c>
      <c r="G211" s="100"/>
      <c r="H211" s="122">
        <v>0</v>
      </c>
      <c r="I211" s="122"/>
      <c r="J211" s="99">
        <v>25000</v>
      </c>
      <c r="K211" s="100"/>
      <c r="L211" s="122"/>
      <c r="M211" s="122"/>
      <c r="N211" s="99"/>
      <c r="O211" s="100"/>
      <c r="P211" s="72"/>
    </row>
    <row r="212" spans="1:20" x14ac:dyDescent="0.25">
      <c r="A212" s="45"/>
      <c r="B212" s="92">
        <v>3</v>
      </c>
      <c r="C212" s="93"/>
      <c r="D212" s="113" t="s">
        <v>39</v>
      </c>
      <c r="E212" s="113"/>
      <c r="F212" s="94">
        <f>F213</f>
        <v>0</v>
      </c>
      <c r="G212" s="95"/>
      <c r="H212" s="94">
        <f t="shared" ref="H212" si="159">H213</f>
        <v>0</v>
      </c>
      <c r="I212" s="95"/>
      <c r="J212" s="94">
        <f t="shared" ref="J212" si="160">J213</f>
        <v>25000</v>
      </c>
      <c r="K212" s="95"/>
      <c r="L212" s="94">
        <f t="shared" ref="L212" si="161">L213</f>
        <v>0</v>
      </c>
      <c r="M212" s="95"/>
      <c r="N212" s="94">
        <f t="shared" ref="N212" si="162">N213</f>
        <v>0</v>
      </c>
      <c r="O212" s="95"/>
      <c r="P212" s="44"/>
    </row>
    <row r="213" spans="1:20" x14ac:dyDescent="0.25">
      <c r="A213" s="46"/>
      <c r="B213" s="158">
        <v>32</v>
      </c>
      <c r="C213" s="159"/>
      <c r="D213" s="110" t="s">
        <v>41</v>
      </c>
      <c r="E213" s="110"/>
      <c r="F213" s="111">
        <v>0</v>
      </c>
      <c r="G213" s="112"/>
      <c r="H213" s="145">
        <v>0</v>
      </c>
      <c r="I213" s="145"/>
      <c r="J213" s="111">
        <v>25000</v>
      </c>
      <c r="K213" s="112"/>
      <c r="L213" s="145">
        <v>0</v>
      </c>
      <c r="M213" s="145"/>
      <c r="N213" s="111">
        <v>0</v>
      </c>
      <c r="O213" s="112"/>
      <c r="P213" s="44" t="s">
        <v>361</v>
      </c>
    </row>
    <row r="214" spans="1:20" ht="30.75" customHeight="1" x14ac:dyDescent="0.25">
      <c r="A214" s="47"/>
      <c r="B214" s="86" t="s">
        <v>115</v>
      </c>
      <c r="C214" s="87"/>
      <c r="D214" s="156" t="s">
        <v>116</v>
      </c>
      <c r="E214" s="156"/>
      <c r="F214" s="88">
        <f>F216</f>
        <v>1097.03</v>
      </c>
      <c r="G214" s="89"/>
      <c r="H214" s="88">
        <f t="shared" ref="H214" si="163">H216</f>
        <v>1000</v>
      </c>
      <c r="I214" s="89"/>
      <c r="J214" s="88">
        <f t="shared" ref="J214" si="164">J216</f>
        <v>1600</v>
      </c>
      <c r="K214" s="89"/>
      <c r="L214" s="88">
        <f t="shared" ref="L214" si="165">L216</f>
        <v>1600</v>
      </c>
      <c r="M214" s="89"/>
      <c r="N214" s="88">
        <f t="shared" ref="N214" si="166">N216</f>
        <v>1600</v>
      </c>
      <c r="O214" s="89"/>
      <c r="P214" s="44"/>
    </row>
    <row r="215" spans="1:20" ht="22.5" customHeight="1" x14ac:dyDescent="0.25">
      <c r="A215" s="73"/>
      <c r="B215" s="114" t="s">
        <v>112</v>
      </c>
      <c r="C215" s="115"/>
      <c r="D215" s="104" t="s">
        <v>25</v>
      </c>
      <c r="E215" s="104"/>
      <c r="F215" s="105">
        <v>1097.03</v>
      </c>
      <c r="G215" s="106"/>
      <c r="H215" s="107">
        <v>1000</v>
      </c>
      <c r="I215" s="107"/>
      <c r="J215" s="105">
        <v>1600</v>
      </c>
      <c r="K215" s="106"/>
      <c r="L215" s="107"/>
      <c r="M215" s="107"/>
      <c r="N215" s="105"/>
      <c r="O215" s="106"/>
      <c r="P215" s="72"/>
    </row>
    <row r="216" spans="1:20" ht="22.5" customHeight="1" x14ac:dyDescent="0.25">
      <c r="A216" s="45"/>
      <c r="B216" s="92">
        <v>3</v>
      </c>
      <c r="C216" s="93"/>
      <c r="D216" s="113" t="s">
        <v>39</v>
      </c>
      <c r="E216" s="113"/>
      <c r="F216" s="94">
        <f>F217</f>
        <v>1097.03</v>
      </c>
      <c r="G216" s="95"/>
      <c r="H216" s="94">
        <f t="shared" ref="H216" si="167">H217</f>
        <v>1000</v>
      </c>
      <c r="I216" s="95"/>
      <c r="J216" s="94">
        <f t="shared" ref="J216" si="168">J217</f>
        <v>1600</v>
      </c>
      <c r="K216" s="95"/>
      <c r="L216" s="94">
        <f t="shared" ref="L216" si="169">L217</f>
        <v>1600</v>
      </c>
      <c r="M216" s="95"/>
      <c r="N216" s="94">
        <f t="shared" ref="N216" si="170">N217</f>
        <v>1600</v>
      </c>
      <c r="O216" s="95"/>
      <c r="P216" s="44"/>
    </row>
    <row r="217" spans="1:20" ht="19.5" customHeight="1" x14ac:dyDescent="0.25">
      <c r="A217" s="45"/>
      <c r="B217" s="90">
        <v>38</v>
      </c>
      <c r="C217" s="91"/>
      <c r="D217" s="113" t="s">
        <v>45</v>
      </c>
      <c r="E217" s="113"/>
      <c r="F217" s="94">
        <v>1097.03</v>
      </c>
      <c r="G217" s="95"/>
      <c r="H217" s="123">
        <v>1000</v>
      </c>
      <c r="I217" s="123"/>
      <c r="J217" s="94">
        <v>1600</v>
      </c>
      <c r="K217" s="95"/>
      <c r="L217" s="123">
        <v>1600</v>
      </c>
      <c r="M217" s="123"/>
      <c r="N217" s="94">
        <v>1600</v>
      </c>
      <c r="O217" s="95"/>
      <c r="P217" s="44" t="s">
        <v>360</v>
      </c>
    </row>
    <row r="218" spans="1:20" ht="15" customHeight="1" x14ac:dyDescent="0.25">
      <c r="A218" s="48"/>
      <c r="B218" s="137" t="s">
        <v>117</v>
      </c>
      <c r="C218" s="138"/>
      <c r="D218" s="139" t="s">
        <v>118</v>
      </c>
      <c r="E218" s="139"/>
      <c r="F218" s="140">
        <f>F219+F258+F378+F417+F442+F485+F529+F555</f>
        <v>952816.20000000007</v>
      </c>
      <c r="G218" s="141"/>
      <c r="H218" s="140">
        <f>H219+H258+H378+H417+H442+H485+H529+H555</f>
        <v>1855835</v>
      </c>
      <c r="I218" s="141"/>
      <c r="J218" s="140">
        <f>J219+J258+J378+J417+J442+J485+J529+J555</f>
        <v>6366000</v>
      </c>
      <c r="K218" s="141"/>
      <c r="L218" s="140">
        <f>L219+L258+L378+L417+L442+L485+L529+L555</f>
        <v>3360500</v>
      </c>
      <c r="M218" s="141"/>
      <c r="N218" s="140">
        <f>N219+N258+N378+N417+N442+N485+N529+N555</f>
        <v>3120000</v>
      </c>
      <c r="O218" s="141"/>
      <c r="P218" s="38"/>
    </row>
    <row r="219" spans="1:20" ht="28.5" customHeight="1" x14ac:dyDescent="0.25">
      <c r="A219" s="39"/>
      <c r="B219" s="291" t="s">
        <v>119</v>
      </c>
      <c r="C219" s="292"/>
      <c r="D219" s="293" t="s">
        <v>120</v>
      </c>
      <c r="E219" s="293"/>
      <c r="F219" s="294">
        <f>F220+F253</f>
        <v>339038.62000000005</v>
      </c>
      <c r="G219" s="295"/>
      <c r="H219" s="294">
        <f>H220+H253</f>
        <v>359310</v>
      </c>
      <c r="I219" s="295"/>
      <c r="J219" s="294">
        <f>J220+J253</f>
        <v>388500</v>
      </c>
      <c r="K219" s="295"/>
      <c r="L219" s="294">
        <f>L220+L253</f>
        <v>383500</v>
      </c>
      <c r="M219" s="295"/>
      <c r="N219" s="294">
        <f>N220+N253</f>
        <v>383500</v>
      </c>
      <c r="O219" s="295"/>
      <c r="P219" s="40"/>
    </row>
    <row r="220" spans="1:20" ht="27" customHeight="1" x14ac:dyDescent="0.25">
      <c r="A220" s="41"/>
      <c r="B220" s="82" t="s">
        <v>121</v>
      </c>
      <c r="C220" s="83"/>
      <c r="D220" s="150" t="s">
        <v>122</v>
      </c>
      <c r="E220" s="150"/>
      <c r="F220" s="84">
        <f>F221+F226+F230+F234+F238+F242+F246</f>
        <v>336503.61000000004</v>
      </c>
      <c r="G220" s="85"/>
      <c r="H220" s="84">
        <f>H221+H226+H230+H234+H238+H242+H246</f>
        <v>355310</v>
      </c>
      <c r="I220" s="85"/>
      <c r="J220" s="84">
        <f>J221+J226+J230+J234+J238+J242+J246</f>
        <v>384500</v>
      </c>
      <c r="K220" s="85"/>
      <c r="L220" s="84">
        <f t="shared" ref="L220" si="171">L221+L226+L230+L234+L238+L242+L246</f>
        <v>379500</v>
      </c>
      <c r="M220" s="85"/>
      <c r="N220" s="84">
        <f t="shared" ref="N220" si="172">N221+N226+N230+N234+N238+N242+N246</f>
        <v>379500</v>
      </c>
      <c r="O220" s="85"/>
      <c r="P220" s="42"/>
    </row>
    <row r="221" spans="1:20" ht="28.5" customHeight="1" x14ac:dyDescent="0.25">
      <c r="A221" s="47"/>
      <c r="B221" s="86" t="s">
        <v>123</v>
      </c>
      <c r="C221" s="87"/>
      <c r="D221" s="156" t="s">
        <v>40</v>
      </c>
      <c r="E221" s="156"/>
      <c r="F221" s="88">
        <f>F223</f>
        <v>194024.92</v>
      </c>
      <c r="G221" s="89"/>
      <c r="H221" s="88">
        <f t="shared" ref="H221" si="173">H223</f>
        <v>208450</v>
      </c>
      <c r="I221" s="89"/>
      <c r="J221" s="88">
        <f t="shared" ref="J221" si="174">J223</f>
        <v>220000</v>
      </c>
      <c r="K221" s="89"/>
      <c r="L221" s="88">
        <f t="shared" ref="L221" si="175">L223</f>
        <v>220000</v>
      </c>
      <c r="M221" s="89"/>
      <c r="N221" s="88">
        <f t="shared" ref="N221" si="176">N223</f>
        <v>220000</v>
      </c>
      <c r="O221" s="89"/>
      <c r="P221" s="44"/>
    </row>
    <row r="222" spans="1:20" ht="20.25" customHeight="1" x14ac:dyDescent="0.25">
      <c r="A222" s="73"/>
      <c r="B222" s="114" t="s">
        <v>112</v>
      </c>
      <c r="C222" s="115"/>
      <c r="D222" s="104" t="s">
        <v>25</v>
      </c>
      <c r="E222" s="104"/>
      <c r="F222" s="105">
        <v>194024.92</v>
      </c>
      <c r="G222" s="106"/>
      <c r="H222" s="107">
        <v>208450</v>
      </c>
      <c r="I222" s="107"/>
      <c r="J222" s="105">
        <v>220000</v>
      </c>
      <c r="K222" s="106"/>
      <c r="L222" s="107"/>
      <c r="M222" s="107"/>
      <c r="N222" s="105"/>
      <c r="O222" s="106"/>
      <c r="P222" s="72"/>
    </row>
    <row r="223" spans="1:20" ht="15" customHeight="1" x14ac:dyDescent="0.25">
      <c r="A223" s="45"/>
      <c r="B223" s="92">
        <v>3</v>
      </c>
      <c r="C223" s="93"/>
      <c r="D223" s="113" t="s">
        <v>39</v>
      </c>
      <c r="E223" s="113"/>
      <c r="F223" s="94">
        <f>F224+F225</f>
        <v>194024.92</v>
      </c>
      <c r="G223" s="95"/>
      <c r="H223" s="94">
        <f t="shared" ref="H223" si="177">H224+H225</f>
        <v>208450</v>
      </c>
      <c r="I223" s="95"/>
      <c r="J223" s="94">
        <f t="shared" ref="J223" si="178">J224+J225</f>
        <v>220000</v>
      </c>
      <c r="K223" s="95"/>
      <c r="L223" s="94">
        <f t="shared" ref="L223" si="179">L224+L225</f>
        <v>220000</v>
      </c>
      <c r="M223" s="95"/>
      <c r="N223" s="94">
        <f t="shared" ref="N223" si="180">N224+N225</f>
        <v>220000</v>
      </c>
      <c r="O223" s="95"/>
      <c r="P223" s="44"/>
    </row>
    <row r="224" spans="1:20" x14ac:dyDescent="0.25">
      <c r="A224" s="45"/>
      <c r="B224" s="297">
        <v>31</v>
      </c>
      <c r="C224" s="298"/>
      <c r="D224" s="113" t="s">
        <v>40</v>
      </c>
      <c r="E224" s="113"/>
      <c r="F224" s="94">
        <v>179419.54</v>
      </c>
      <c r="G224" s="95"/>
      <c r="H224" s="123">
        <v>192450</v>
      </c>
      <c r="I224" s="123"/>
      <c r="J224" s="94">
        <v>200000</v>
      </c>
      <c r="K224" s="95"/>
      <c r="L224" s="123">
        <v>200000</v>
      </c>
      <c r="M224" s="123"/>
      <c r="N224" s="94">
        <v>200000</v>
      </c>
      <c r="O224" s="95"/>
      <c r="P224" s="44" t="s">
        <v>360</v>
      </c>
    </row>
    <row r="225" spans="1:16" x14ac:dyDescent="0.25">
      <c r="A225" s="46"/>
      <c r="B225" s="158">
        <v>32</v>
      </c>
      <c r="C225" s="159"/>
      <c r="D225" s="110" t="s">
        <v>41</v>
      </c>
      <c r="E225" s="110"/>
      <c r="F225" s="111">
        <v>14605.38</v>
      </c>
      <c r="G225" s="112"/>
      <c r="H225" s="145">
        <v>16000</v>
      </c>
      <c r="I225" s="145"/>
      <c r="J225" s="111">
        <v>20000</v>
      </c>
      <c r="K225" s="112"/>
      <c r="L225" s="145">
        <v>20000</v>
      </c>
      <c r="M225" s="145"/>
      <c r="N225" s="111">
        <v>20000</v>
      </c>
      <c r="O225" s="112"/>
      <c r="P225" s="44" t="s">
        <v>360</v>
      </c>
    </row>
    <row r="226" spans="1:16" ht="27" customHeight="1" x14ac:dyDescent="0.25">
      <c r="A226" s="47"/>
      <c r="B226" s="86" t="s">
        <v>124</v>
      </c>
      <c r="C226" s="87"/>
      <c r="D226" s="156" t="s">
        <v>125</v>
      </c>
      <c r="E226" s="156"/>
      <c r="F226" s="88">
        <f>F228</f>
        <v>10182.31</v>
      </c>
      <c r="G226" s="89"/>
      <c r="H226" s="88">
        <f t="shared" ref="H226" si="181">H228</f>
        <v>12000</v>
      </c>
      <c r="I226" s="89"/>
      <c r="J226" s="88">
        <f t="shared" ref="J226" si="182">J228</f>
        <v>12000</v>
      </c>
      <c r="K226" s="89"/>
      <c r="L226" s="88">
        <f t="shared" ref="L226" si="183">L228</f>
        <v>12000</v>
      </c>
      <c r="M226" s="89"/>
      <c r="N226" s="88">
        <f t="shared" ref="N226" si="184">N228</f>
        <v>12000</v>
      </c>
      <c r="O226" s="89"/>
      <c r="P226" s="44"/>
    </row>
    <row r="227" spans="1:16" ht="15" customHeight="1" x14ac:dyDescent="0.25">
      <c r="A227" s="73"/>
      <c r="B227" s="114" t="s">
        <v>112</v>
      </c>
      <c r="C227" s="115"/>
      <c r="D227" s="104" t="s">
        <v>25</v>
      </c>
      <c r="E227" s="104"/>
      <c r="F227" s="105">
        <v>10182.31</v>
      </c>
      <c r="G227" s="106"/>
      <c r="H227" s="107">
        <v>12000</v>
      </c>
      <c r="I227" s="107"/>
      <c r="J227" s="105">
        <v>12000</v>
      </c>
      <c r="K227" s="106"/>
      <c r="L227" s="107"/>
      <c r="M227" s="107"/>
      <c r="N227" s="105"/>
      <c r="O227" s="106"/>
      <c r="P227" s="72"/>
    </row>
    <row r="228" spans="1:16" ht="15" customHeight="1" x14ac:dyDescent="0.25">
      <c r="A228" s="45"/>
      <c r="B228" s="92">
        <v>3</v>
      </c>
      <c r="C228" s="93"/>
      <c r="D228" s="113" t="s">
        <v>39</v>
      </c>
      <c r="E228" s="113"/>
      <c r="F228" s="94">
        <f>F229</f>
        <v>10182.31</v>
      </c>
      <c r="G228" s="95"/>
      <c r="H228" s="94">
        <f t="shared" ref="H228" si="185">H229</f>
        <v>12000</v>
      </c>
      <c r="I228" s="95"/>
      <c r="J228" s="94">
        <f t="shared" ref="J228" si="186">J229</f>
        <v>12000</v>
      </c>
      <c r="K228" s="95"/>
      <c r="L228" s="94">
        <f t="shared" ref="L228" si="187">L229</f>
        <v>12000</v>
      </c>
      <c r="M228" s="95"/>
      <c r="N228" s="94">
        <f t="shared" ref="N228" si="188">N229</f>
        <v>12000</v>
      </c>
      <c r="O228" s="95"/>
      <c r="P228" s="44"/>
    </row>
    <row r="229" spans="1:16" ht="15" customHeight="1" x14ac:dyDescent="0.25">
      <c r="A229" s="45"/>
      <c r="B229" s="90">
        <v>32</v>
      </c>
      <c r="C229" s="91"/>
      <c r="D229" s="113" t="s">
        <v>41</v>
      </c>
      <c r="E229" s="113"/>
      <c r="F229" s="94">
        <v>10182.31</v>
      </c>
      <c r="G229" s="95"/>
      <c r="H229" s="123">
        <v>12000</v>
      </c>
      <c r="I229" s="123"/>
      <c r="J229" s="94">
        <v>12000</v>
      </c>
      <c r="K229" s="95"/>
      <c r="L229" s="123">
        <v>12000</v>
      </c>
      <c r="M229" s="123"/>
      <c r="N229" s="94">
        <v>12000</v>
      </c>
      <c r="O229" s="95"/>
      <c r="P229" s="44" t="s">
        <v>360</v>
      </c>
    </row>
    <row r="230" spans="1:16" ht="30.75" customHeight="1" x14ac:dyDescent="0.25">
      <c r="A230" s="43"/>
      <c r="B230" s="151" t="s">
        <v>126</v>
      </c>
      <c r="C230" s="152"/>
      <c r="D230" s="153" t="s">
        <v>127</v>
      </c>
      <c r="E230" s="153"/>
      <c r="F230" s="154">
        <f>F232</f>
        <v>71798.81</v>
      </c>
      <c r="G230" s="155"/>
      <c r="H230" s="154">
        <f t="shared" ref="H230" si="189">H232</f>
        <v>66360</v>
      </c>
      <c r="I230" s="155"/>
      <c r="J230" s="154">
        <f t="shared" ref="J230" si="190">J232</f>
        <v>71500</v>
      </c>
      <c r="K230" s="155"/>
      <c r="L230" s="154">
        <f t="shared" ref="L230" si="191">L232</f>
        <v>66500</v>
      </c>
      <c r="M230" s="155"/>
      <c r="N230" s="154">
        <f t="shared" ref="N230" si="192">N232</f>
        <v>66500</v>
      </c>
      <c r="O230" s="155"/>
      <c r="P230" s="44"/>
    </row>
    <row r="231" spans="1:16" ht="15" customHeight="1" x14ac:dyDescent="0.25">
      <c r="A231" s="71"/>
      <c r="B231" s="96" t="s">
        <v>112</v>
      </c>
      <c r="C231" s="97"/>
      <c r="D231" s="98" t="s">
        <v>25</v>
      </c>
      <c r="E231" s="98"/>
      <c r="F231" s="99">
        <v>71798.81</v>
      </c>
      <c r="G231" s="100"/>
      <c r="H231" s="122">
        <v>66360</v>
      </c>
      <c r="I231" s="122"/>
      <c r="J231" s="99">
        <v>71500</v>
      </c>
      <c r="K231" s="100"/>
      <c r="L231" s="122"/>
      <c r="M231" s="122"/>
      <c r="N231" s="99"/>
      <c r="O231" s="100"/>
      <c r="P231" s="72"/>
    </row>
    <row r="232" spans="1:16" ht="15" customHeight="1" x14ac:dyDescent="0.25">
      <c r="A232" s="46"/>
      <c r="B232" s="108">
        <v>3</v>
      </c>
      <c r="C232" s="109"/>
      <c r="D232" s="110" t="s">
        <v>39</v>
      </c>
      <c r="E232" s="110"/>
      <c r="F232" s="111">
        <f>F233</f>
        <v>71798.81</v>
      </c>
      <c r="G232" s="112"/>
      <c r="H232" s="111">
        <f t="shared" ref="H232" si="193">H233</f>
        <v>66360</v>
      </c>
      <c r="I232" s="112"/>
      <c r="J232" s="111">
        <f t="shared" ref="J232" si="194">J233</f>
        <v>71500</v>
      </c>
      <c r="K232" s="112"/>
      <c r="L232" s="111">
        <f t="shared" ref="L232" si="195">L233</f>
        <v>66500</v>
      </c>
      <c r="M232" s="112"/>
      <c r="N232" s="111">
        <f t="shared" ref="N232" si="196">N233</f>
        <v>66500</v>
      </c>
      <c r="O232" s="112"/>
      <c r="P232" s="44"/>
    </row>
    <row r="233" spans="1:16" ht="15" customHeight="1" x14ac:dyDescent="0.25">
      <c r="A233" s="45"/>
      <c r="B233" s="90">
        <v>32</v>
      </c>
      <c r="C233" s="91"/>
      <c r="D233" s="113" t="s">
        <v>41</v>
      </c>
      <c r="E233" s="113"/>
      <c r="F233" s="94">
        <v>71798.81</v>
      </c>
      <c r="G233" s="95"/>
      <c r="H233" s="123">
        <v>66360</v>
      </c>
      <c r="I233" s="123"/>
      <c r="J233" s="94">
        <v>71500</v>
      </c>
      <c r="K233" s="95"/>
      <c r="L233" s="123">
        <v>66500</v>
      </c>
      <c r="M233" s="123"/>
      <c r="N233" s="94">
        <v>66500</v>
      </c>
      <c r="O233" s="95"/>
      <c r="P233" s="44" t="s">
        <v>361</v>
      </c>
    </row>
    <row r="234" spans="1:16" ht="31.5" customHeight="1" x14ac:dyDescent="0.25">
      <c r="A234" s="43"/>
      <c r="B234" s="151" t="s">
        <v>128</v>
      </c>
      <c r="C234" s="152"/>
      <c r="D234" s="153" t="s">
        <v>42</v>
      </c>
      <c r="E234" s="153"/>
      <c r="F234" s="154">
        <f>F236</f>
        <v>6896.95</v>
      </c>
      <c r="G234" s="155"/>
      <c r="H234" s="154">
        <f t="shared" ref="H234" si="197">H236</f>
        <v>7200</v>
      </c>
      <c r="I234" s="155"/>
      <c r="J234" s="154">
        <f t="shared" ref="J234" si="198">J236</f>
        <v>8000</v>
      </c>
      <c r="K234" s="155"/>
      <c r="L234" s="154">
        <f t="shared" ref="L234" si="199">L236</f>
        <v>8000</v>
      </c>
      <c r="M234" s="155"/>
      <c r="N234" s="154">
        <f t="shared" ref="N234" si="200">N236</f>
        <v>8000</v>
      </c>
      <c r="O234" s="155"/>
      <c r="P234" s="44"/>
    </row>
    <row r="235" spans="1:16" x14ac:dyDescent="0.25">
      <c r="A235" s="71"/>
      <c r="B235" s="96" t="s">
        <v>112</v>
      </c>
      <c r="C235" s="97"/>
      <c r="D235" s="98" t="s">
        <v>25</v>
      </c>
      <c r="E235" s="98"/>
      <c r="F235" s="99">
        <v>6896.95</v>
      </c>
      <c r="G235" s="100"/>
      <c r="H235" s="122">
        <v>7200</v>
      </c>
      <c r="I235" s="122"/>
      <c r="J235" s="99">
        <v>8000</v>
      </c>
      <c r="K235" s="100"/>
      <c r="L235" s="122"/>
      <c r="M235" s="122"/>
      <c r="N235" s="99"/>
      <c r="O235" s="100"/>
      <c r="P235" s="72"/>
    </row>
    <row r="236" spans="1:16" ht="16.5" customHeight="1" x14ac:dyDescent="0.25">
      <c r="A236" s="46"/>
      <c r="B236" s="108">
        <v>3</v>
      </c>
      <c r="C236" s="109"/>
      <c r="D236" s="110" t="s">
        <v>39</v>
      </c>
      <c r="E236" s="110"/>
      <c r="F236" s="111">
        <f>F237</f>
        <v>6896.95</v>
      </c>
      <c r="G236" s="112"/>
      <c r="H236" s="111">
        <f t="shared" ref="H236" si="201">H237</f>
        <v>7200</v>
      </c>
      <c r="I236" s="112"/>
      <c r="J236" s="111">
        <f t="shared" ref="J236" si="202">J237</f>
        <v>8000</v>
      </c>
      <c r="K236" s="112"/>
      <c r="L236" s="111">
        <f t="shared" ref="L236" si="203">L237</f>
        <v>8000</v>
      </c>
      <c r="M236" s="112"/>
      <c r="N236" s="111">
        <f t="shared" ref="N236" si="204">N237</f>
        <v>8000</v>
      </c>
      <c r="O236" s="112"/>
      <c r="P236" s="44"/>
    </row>
    <row r="237" spans="1:16" ht="19.5" customHeight="1" x14ac:dyDescent="0.25">
      <c r="A237" s="45"/>
      <c r="B237" s="90">
        <v>34</v>
      </c>
      <c r="C237" s="91"/>
      <c r="D237" s="200" t="s">
        <v>42</v>
      </c>
      <c r="E237" s="200"/>
      <c r="F237" s="94">
        <v>6896.95</v>
      </c>
      <c r="G237" s="95"/>
      <c r="H237" s="123">
        <v>7200</v>
      </c>
      <c r="I237" s="123"/>
      <c r="J237" s="94">
        <v>8000</v>
      </c>
      <c r="K237" s="95"/>
      <c r="L237" s="123">
        <v>8000</v>
      </c>
      <c r="M237" s="123"/>
      <c r="N237" s="94">
        <v>8000</v>
      </c>
      <c r="O237" s="95"/>
      <c r="P237" s="44" t="s">
        <v>360</v>
      </c>
    </row>
    <row r="238" spans="1:16" ht="29.25" customHeight="1" x14ac:dyDescent="0.25">
      <c r="A238" s="43"/>
      <c r="B238" s="151" t="s">
        <v>340</v>
      </c>
      <c r="C238" s="152"/>
      <c r="D238" s="153" t="s">
        <v>341</v>
      </c>
      <c r="E238" s="153"/>
      <c r="F238" s="154">
        <f>F240</f>
        <v>0</v>
      </c>
      <c r="G238" s="155"/>
      <c r="H238" s="154">
        <f t="shared" ref="H238" si="205">H240</f>
        <v>5300</v>
      </c>
      <c r="I238" s="155"/>
      <c r="J238" s="154">
        <f t="shared" ref="J238" si="206">J240</f>
        <v>10000</v>
      </c>
      <c r="K238" s="155"/>
      <c r="L238" s="154">
        <f t="shared" ref="L238" si="207">L240</f>
        <v>10000</v>
      </c>
      <c r="M238" s="155"/>
      <c r="N238" s="154">
        <f t="shared" ref="N238" si="208">N240</f>
        <v>10000</v>
      </c>
      <c r="O238" s="155"/>
      <c r="P238" s="44"/>
    </row>
    <row r="239" spans="1:16" x14ac:dyDescent="0.25">
      <c r="A239" s="71"/>
      <c r="B239" s="96" t="s">
        <v>112</v>
      </c>
      <c r="C239" s="97"/>
      <c r="D239" s="98" t="s">
        <v>25</v>
      </c>
      <c r="E239" s="98"/>
      <c r="F239" s="99">
        <v>0</v>
      </c>
      <c r="G239" s="100"/>
      <c r="H239" s="122">
        <v>5300</v>
      </c>
      <c r="I239" s="122"/>
      <c r="J239" s="99">
        <v>10000</v>
      </c>
      <c r="K239" s="100"/>
      <c r="L239" s="122"/>
      <c r="M239" s="122"/>
      <c r="N239" s="99"/>
      <c r="O239" s="100"/>
      <c r="P239" s="72"/>
    </row>
    <row r="240" spans="1:16" ht="26.25" customHeight="1" x14ac:dyDescent="0.25">
      <c r="A240" s="46"/>
      <c r="B240" s="108">
        <v>3</v>
      </c>
      <c r="C240" s="109"/>
      <c r="D240" s="110" t="s">
        <v>39</v>
      </c>
      <c r="E240" s="110"/>
      <c r="F240" s="111">
        <f>F241</f>
        <v>0</v>
      </c>
      <c r="G240" s="112"/>
      <c r="H240" s="111">
        <f t="shared" ref="H240" si="209">H241</f>
        <v>5300</v>
      </c>
      <c r="I240" s="112"/>
      <c r="J240" s="111">
        <f t="shared" ref="J240" si="210">J241</f>
        <v>10000</v>
      </c>
      <c r="K240" s="112"/>
      <c r="L240" s="111">
        <f t="shared" ref="L240" si="211">L241</f>
        <v>10000</v>
      </c>
      <c r="M240" s="112"/>
      <c r="N240" s="111">
        <f t="shared" ref="N240" si="212">N241</f>
        <v>10000</v>
      </c>
      <c r="O240" s="112"/>
      <c r="P240" s="44"/>
    </row>
    <row r="241" spans="1:16" ht="27" customHeight="1" x14ac:dyDescent="0.25">
      <c r="A241" s="45"/>
      <c r="B241" s="90">
        <v>32</v>
      </c>
      <c r="C241" s="91"/>
      <c r="D241" s="113" t="s">
        <v>41</v>
      </c>
      <c r="E241" s="113"/>
      <c r="F241" s="94">
        <v>0</v>
      </c>
      <c r="G241" s="95"/>
      <c r="H241" s="123">
        <v>5300</v>
      </c>
      <c r="I241" s="123"/>
      <c r="J241" s="94">
        <v>10000</v>
      </c>
      <c r="K241" s="95"/>
      <c r="L241" s="123">
        <v>10000</v>
      </c>
      <c r="M241" s="123"/>
      <c r="N241" s="94">
        <v>10000</v>
      </c>
      <c r="O241" s="95"/>
      <c r="P241" s="44" t="s">
        <v>360</v>
      </c>
    </row>
    <row r="242" spans="1:16" ht="30.75" customHeight="1" x14ac:dyDescent="0.25">
      <c r="A242" s="43"/>
      <c r="B242" s="151" t="s">
        <v>129</v>
      </c>
      <c r="C242" s="152"/>
      <c r="D242" s="153" t="s">
        <v>130</v>
      </c>
      <c r="E242" s="153"/>
      <c r="F242" s="154">
        <f>F244</f>
        <v>24667.3</v>
      </c>
      <c r="G242" s="155"/>
      <c r="H242" s="154">
        <f t="shared" ref="H242" si="213">H244</f>
        <v>13000</v>
      </c>
      <c r="I242" s="155"/>
      <c r="J242" s="154">
        <f t="shared" ref="J242" si="214">J244</f>
        <v>13000</v>
      </c>
      <c r="K242" s="155"/>
      <c r="L242" s="154">
        <f t="shared" ref="L242" si="215">L244</f>
        <v>13000</v>
      </c>
      <c r="M242" s="155"/>
      <c r="N242" s="154">
        <f t="shared" ref="N242" si="216">N244</f>
        <v>13000</v>
      </c>
      <c r="O242" s="155"/>
      <c r="P242" s="44"/>
    </row>
    <row r="243" spans="1:16" ht="17.25" customHeight="1" x14ac:dyDescent="0.25">
      <c r="A243" s="71"/>
      <c r="B243" s="96" t="s">
        <v>112</v>
      </c>
      <c r="C243" s="97"/>
      <c r="D243" s="98" t="s">
        <v>25</v>
      </c>
      <c r="E243" s="98"/>
      <c r="F243" s="99">
        <v>24667.3</v>
      </c>
      <c r="G243" s="100"/>
      <c r="H243" s="122">
        <v>13000</v>
      </c>
      <c r="I243" s="122"/>
      <c r="J243" s="99">
        <v>13000</v>
      </c>
      <c r="K243" s="100"/>
      <c r="L243" s="122"/>
      <c r="M243" s="122"/>
      <c r="N243" s="99"/>
      <c r="O243" s="100"/>
      <c r="P243" s="72"/>
    </row>
    <row r="244" spans="1:16" ht="29.25" customHeight="1" x14ac:dyDescent="0.25">
      <c r="A244" s="46"/>
      <c r="B244" s="108">
        <v>4</v>
      </c>
      <c r="C244" s="109"/>
      <c r="D244" s="110" t="s">
        <v>46</v>
      </c>
      <c r="E244" s="110"/>
      <c r="F244" s="111">
        <f>F245</f>
        <v>24667.3</v>
      </c>
      <c r="G244" s="112"/>
      <c r="H244" s="111">
        <f t="shared" ref="H244" si="217">H245</f>
        <v>13000</v>
      </c>
      <c r="I244" s="112"/>
      <c r="J244" s="111">
        <f t="shared" ref="J244" si="218">J245</f>
        <v>13000</v>
      </c>
      <c r="K244" s="112"/>
      <c r="L244" s="111">
        <f t="shared" ref="L244" si="219">L245</f>
        <v>13000</v>
      </c>
      <c r="M244" s="112"/>
      <c r="N244" s="111">
        <f t="shared" ref="N244" si="220">N245</f>
        <v>13000</v>
      </c>
      <c r="O244" s="112"/>
      <c r="P244" s="44"/>
    </row>
    <row r="245" spans="1:16" ht="27.75" customHeight="1" x14ac:dyDescent="0.25">
      <c r="A245" s="45"/>
      <c r="B245" s="90">
        <v>42</v>
      </c>
      <c r="C245" s="91"/>
      <c r="D245" s="113" t="s">
        <v>52</v>
      </c>
      <c r="E245" s="113"/>
      <c r="F245" s="94">
        <v>24667.3</v>
      </c>
      <c r="G245" s="95"/>
      <c r="H245" s="123">
        <v>13000</v>
      </c>
      <c r="I245" s="123"/>
      <c r="J245" s="94">
        <v>13000</v>
      </c>
      <c r="K245" s="95"/>
      <c r="L245" s="123">
        <v>13000</v>
      </c>
      <c r="M245" s="123"/>
      <c r="N245" s="94">
        <v>13000</v>
      </c>
      <c r="O245" s="95"/>
      <c r="P245" s="44" t="s">
        <v>361</v>
      </c>
    </row>
    <row r="246" spans="1:16" ht="28.5" customHeight="1" x14ac:dyDescent="0.25">
      <c r="A246" s="43"/>
      <c r="B246" s="151" t="s">
        <v>129</v>
      </c>
      <c r="C246" s="152"/>
      <c r="D246" s="153" t="s">
        <v>342</v>
      </c>
      <c r="E246" s="153"/>
      <c r="F246" s="154">
        <f>F248+F250</f>
        <v>28933.320000000003</v>
      </c>
      <c r="G246" s="155"/>
      <c r="H246" s="154">
        <f>H248+H250</f>
        <v>43000</v>
      </c>
      <c r="I246" s="155"/>
      <c r="J246" s="154">
        <f>J248+J250</f>
        <v>50000</v>
      </c>
      <c r="K246" s="155"/>
      <c r="L246" s="154">
        <f>L248+L250</f>
        <v>50000</v>
      </c>
      <c r="M246" s="155"/>
      <c r="N246" s="154">
        <f>N248+N250</f>
        <v>50000</v>
      </c>
      <c r="O246" s="155"/>
      <c r="P246" s="44"/>
    </row>
    <row r="247" spans="1:16" ht="16.5" customHeight="1" x14ac:dyDescent="0.25">
      <c r="A247" s="71"/>
      <c r="B247" s="96" t="s">
        <v>114</v>
      </c>
      <c r="C247" s="97"/>
      <c r="D247" s="98" t="s">
        <v>30</v>
      </c>
      <c r="E247" s="98"/>
      <c r="F247" s="99">
        <v>28933.32</v>
      </c>
      <c r="G247" s="100"/>
      <c r="H247" s="122">
        <v>38000</v>
      </c>
      <c r="I247" s="122"/>
      <c r="J247" s="99">
        <v>50000</v>
      </c>
      <c r="K247" s="100"/>
      <c r="L247" s="122"/>
      <c r="M247" s="122"/>
      <c r="N247" s="99"/>
      <c r="O247" s="100"/>
      <c r="P247" s="72"/>
    </row>
    <row r="248" spans="1:16" ht="18.75" customHeight="1" x14ac:dyDescent="0.25">
      <c r="A248" s="46"/>
      <c r="B248" s="108">
        <v>3</v>
      </c>
      <c r="C248" s="109"/>
      <c r="D248" s="110" t="s">
        <v>39</v>
      </c>
      <c r="E248" s="110"/>
      <c r="F248" s="111">
        <f>F249</f>
        <v>24933.58</v>
      </c>
      <c r="G248" s="112"/>
      <c r="H248" s="111">
        <f t="shared" ref="H248" si="221">H249</f>
        <v>35000</v>
      </c>
      <c r="I248" s="112"/>
      <c r="J248" s="111">
        <f t="shared" ref="J248" si="222">J249</f>
        <v>30000</v>
      </c>
      <c r="K248" s="112"/>
      <c r="L248" s="111">
        <f t="shared" ref="L248" si="223">L249</f>
        <v>30000</v>
      </c>
      <c r="M248" s="112"/>
      <c r="N248" s="111">
        <f t="shared" ref="N248" si="224">N249</f>
        <v>30000</v>
      </c>
      <c r="O248" s="112"/>
      <c r="P248" s="44"/>
    </row>
    <row r="249" spans="1:16" ht="15" customHeight="1" x14ac:dyDescent="0.25">
      <c r="A249" s="45"/>
      <c r="B249" s="90">
        <v>32</v>
      </c>
      <c r="C249" s="91"/>
      <c r="D249" s="113" t="s">
        <v>41</v>
      </c>
      <c r="E249" s="113"/>
      <c r="F249" s="94">
        <v>24933.58</v>
      </c>
      <c r="G249" s="95"/>
      <c r="H249" s="123">
        <v>35000</v>
      </c>
      <c r="I249" s="123"/>
      <c r="J249" s="94">
        <v>30000</v>
      </c>
      <c r="K249" s="95"/>
      <c r="L249" s="123">
        <v>30000</v>
      </c>
      <c r="M249" s="123"/>
      <c r="N249" s="94">
        <v>30000</v>
      </c>
      <c r="O249" s="95"/>
      <c r="P249" s="44" t="s">
        <v>362</v>
      </c>
    </row>
    <row r="250" spans="1:16" ht="31.5" customHeight="1" x14ac:dyDescent="0.25">
      <c r="A250" s="46"/>
      <c r="B250" s="108">
        <v>4</v>
      </c>
      <c r="C250" s="109"/>
      <c r="D250" s="110" t="s">
        <v>46</v>
      </c>
      <c r="E250" s="110"/>
      <c r="F250" s="111">
        <f>F251+F252</f>
        <v>3999.7400000000002</v>
      </c>
      <c r="G250" s="112"/>
      <c r="H250" s="111">
        <f>H252+H251</f>
        <v>8000</v>
      </c>
      <c r="I250" s="112"/>
      <c r="J250" s="111">
        <f t="shared" ref="J250" si="225">J252+J251</f>
        <v>20000</v>
      </c>
      <c r="K250" s="112"/>
      <c r="L250" s="111">
        <f t="shared" ref="L250" si="226">L252+L251</f>
        <v>20000</v>
      </c>
      <c r="M250" s="112"/>
      <c r="N250" s="111">
        <f t="shared" ref="N250" si="227">N252+N251</f>
        <v>20000</v>
      </c>
      <c r="O250" s="112"/>
      <c r="P250" s="44"/>
    </row>
    <row r="251" spans="1:16" ht="30.75" customHeight="1" x14ac:dyDescent="0.25">
      <c r="A251" s="45"/>
      <c r="B251" s="90">
        <v>42</v>
      </c>
      <c r="C251" s="91"/>
      <c r="D251" s="113" t="s">
        <v>52</v>
      </c>
      <c r="E251" s="113"/>
      <c r="F251" s="94">
        <v>2223.11</v>
      </c>
      <c r="G251" s="95"/>
      <c r="H251" s="123">
        <v>8000</v>
      </c>
      <c r="I251" s="123"/>
      <c r="J251" s="94">
        <v>10000</v>
      </c>
      <c r="K251" s="95"/>
      <c r="L251" s="123">
        <v>10000</v>
      </c>
      <c r="M251" s="123"/>
      <c r="N251" s="94">
        <v>10000</v>
      </c>
      <c r="O251" s="95"/>
      <c r="P251" s="44" t="s">
        <v>362</v>
      </c>
    </row>
    <row r="252" spans="1:16" ht="27.75" customHeight="1" x14ac:dyDescent="0.25">
      <c r="A252" s="45"/>
      <c r="B252" s="90">
        <v>45</v>
      </c>
      <c r="C252" s="91"/>
      <c r="D252" s="113" t="s">
        <v>132</v>
      </c>
      <c r="E252" s="113"/>
      <c r="F252" s="94">
        <v>1776.63</v>
      </c>
      <c r="G252" s="95"/>
      <c r="H252" s="123">
        <v>0</v>
      </c>
      <c r="I252" s="123"/>
      <c r="J252" s="94">
        <v>10000</v>
      </c>
      <c r="K252" s="95"/>
      <c r="L252" s="123">
        <v>10000</v>
      </c>
      <c r="M252" s="123"/>
      <c r="N252" s="94">
        <v>10000</v>
      </c>
      <c r="O252" s="95"/>
      <c r="P252" s="44" t="s">
        <v>362</v>
      </c>
    </row>
    <row r="253" spans="1:16" x14ac:dyDescent="0.25">
      <c r="A253" s="49"/>
      <c r="B253" s="82" t="s">
        <v>133</v>
      </c>
      <c r="C253" s="83"/>
      <c r="D253" s="150" t="s">
        <v>134</v>
      </c>
      <c r="E253" s="150"/>
      <c r="F253" s="84">
        <f>F254</f>
        <v>2535.0100000000002</v>
      </c>
      <c r="G253" s="85"/>
      <c r="H253" s="84">
        <f t="shared" ref="H253" si="228">H254</f>
        <v>4000</v>
      </c>
      <c r="I253" s="85"/>
      <c r="J253" s="84">
        <f t="shared" ref="J253" si="229">J254</f>
        <v>4000</v>
      </c>
      <c r="K253" s="85"/>
      <c r="L253" s="84">
        <f t="shared" ref="L253" si="230">L254</f>
        <v>4000</v>
      </c>
      <c r="M253" s="85"/>
      <c r="N253" s="84">
        <f t="shared" ref="N253" si="231">N254</f>
        <v>4000</v>
      </c>
      <c r="O253" s="85"/>
      <c r="P253" s="42"/>
    </row>
    <row r="254" spans="1:16" ht="30" customHeight="1" x14ac:dyDescent="0.25">
      <c r="A254" s="43"/>
      <c r="B254" s="151" t="s">
        <v>135</v>
      </c>
      <c r="C254" s="152"/>
      <c r="D254" s="153" t="s">
        <v>136</v>
      </c>
      <c r="E254" s="153"/>
      <c r="F254" s="154">
        <f>F256</f>
        <v>2535.0100000000002</v>
      </c>
      <c r="G254" s="155"/>
      <c r="H254" s="154">
        <f t="shared" ref="H254" si="232">H256</f>
        <v>4000</v>
      </c>
      <c r="I254" s="155"/>
      <c r="J254" s="154">
        <f t="shared" ref="J254" si="233">J256</f>
        <v>4000</v>
      </c>
      <c r="K254" s="155"/>
      <c r="L254" s="154">
        <f t="shared" ref="L254" si="234">L256</f>
        <v>4000</v>
      </c>
      <c r="M254" s="155"/>
      <c r="N254" s="154">
        <f t="shared" ref="N254" si="235">N256</f>
        <v>4000</v>
      </c>
      <c r="O254" s="155"/>
      <c r="P254" s="44"/>
    </row>
    <row r="255" spans="1:16" x14ac:dyDescent="0.25">
      <c r="A255" s="71"/>
      <c r="B255" s="96" t="s">
        <v>112</v>
      </c>
      <c r="C255" s="97"/>
      <c r="D255" s="98" t="s">
        <v>25</v>
      </c>
      <c r="E255" s="98"/>
      <c r="F255" s="99">
        <v>2535.0100000000002</v>
      </c>
      <c r="G255" s="100"/>
      <c r="H255" s="122">
        <v>4000</v>
      </c>
      <c r="I255" s="122"/>
      <c r="J255" s="99">
        <v>4000</v>
      </c>
      <c r="K255" s="100"/>
      <c r="L255" s="122"/>
      <c r="M255" s="122"/>
      <c r="N255" s="99"/>
      <c r="O255" s="100"/>
      <c r="P255" s="72"/>
    </row>
    <row r="256" spans="1:16" ht="18.75" customHeight="1" x14ac:dyDescent="0.25">
      <c r="A256" s="46"/>
      <c r="B256" s="108">
        <v>3</v>
      </c>
      <c r="C256" s="109"/>
      <c r="D256" s="110" t="s">
        <v>39</v>
      </c>
      <c r="E256" s="110"/>
      <c r="F256" s="111">
        <f>F257</f>
        <v>2535.0100000000002</v>
      </c>
      <c r="G256" s="112"/>
      <c r="H256" s="111">
        <f t="shared" ref="H256" si="236">H257</f>
        <v>4000</v>
      </c>
      <c r="I256" s="112"/>
      <c r="J256" s="111">
        <f t="shared" ref="J256" si="237">J257</f>
        <v>4000</v>
      </c>
      <c r="K256" s="112"/>
      <c r="L256" s="111">
        <f t="shared" ref="L256" si="238">L257</f>
        <v>4000</v>
      </c>
      <c r="M256" s="112"/>
      <c r="N256" s="111">
        <f t="shared" ref="N256" si="239">N257</f>
        <v>4000</v>
      </c>
      <c r="O256" s="112"/>
      <c r="P256" s="44"/>
    </row>
    <row r="257" spans="1:16" x14ac:dyDescent="0.25">
      <c r="A257" s="45"/>
      <c r="B257" s="90">
        <v>38</v>
      </c>
      <c r="C257" s="91"/>
      <c r="D257" s="113" t="s">
        <v>45</v>
      </c>
      <c r="E257" s="113"/>
      <c r="F257" s="94">
        <v>2535.0100000000002</v>
      </c>
      <c r="G257" s="95"/>
      <c r="H257" s="123">
        <v>4000</v>
      </c>
      <c r="I257" s="123"/>
      <c r="J257" s="94">
        <v>4000</v>
      </c>
      <c r="K257" s="95"/>
      <c r="L257" s="123">
        <v>4000</v>
      </c>
      <c r="M257" s="123"/>
      <c r="N257" s="94">
        <v>4000</v>
      </c>
      <c r="O257" s="95"/>
      <c r="P257" s="44" t="s">
        <v>362</v>
      </c>
    </row>
    <row r="258" spans="1:16" x14ac:dyDescent="0.25">
      <c r="A258" s="50"/>
      <c r="B258" s="180" t="s">
        <v>137</v>
      </c>
      <c r="C258" s="181"/>
      <c r="D258" s="182" t="s">
        <v>138</v>
      </c>
      <c r="E258" s="182"/>
      <c r="F258" s="183">
        <f>F259+F270+F290+F312+F326+F342+F363+F373</f>
        <v>341750.13999999996</v>
      </c>
      <c r="G258" s="184"/>
      <c r="H258" s="183">
        <f t="shared" ref="H258" si="240">H259+H270+H290+H312+H326+H342+H363+H373</f>
        <v>995000</v>
      </c>
      <c r="I258" s="184"/>
      <c r="J258" s="183">
        <f>J259+J270+J290+J312+J326+J342+J363+J373</f>
        <v>2277300</v>
      </c>
      <c r="K258" s="184"/>
      <c r="L258" s="183">
        <f t="shared" ref="L258" si="241">L259+L270+L290+L312+L326+L342+L363+L373</f>
        <v>986300</v>
      </c>
      <c r="M258" s="184"/>
      <c r="N258" s="183">
        <f t="shared" ref="N258" si="242">N259+N270+N290+N312+N326+N342+N363+N373</f>
        <v>785800</v>
      </c>
      <c r="O258" s="184"/>
      <c r="P258" s="40"/>
    </row>
    <row r="259" spans="1:16" x14ac:dyDescent="0.25">
      <c r="A259" s="51"/>
      <c r="B259" s="299" t="s">
        <v>139</v>
      </c>
      <c r="C259" s="300"/>
      <c r="D259" s="301" t="s">
        <v>140</v>
      </c>
      <c r="E259" s="301"/>
      <c r="F259" s="302">
        <f>F260+F264</f>
        <v>76471.98</v>
      </c>
      <c r="G259" s="303"/>
      <c r="H259" s="304">
        <f t="shared" ref="H259" si="243">H260+H264</f>
        <v>94300</v>
      </c>
      <c r="I259" s="304"/>
      <c r="J259" s="305">
        <f t="shared" ref="J259" si="244">J260+J264</f>
        <v>102000</v>
      </c>
      <c r="K259" s="306"/>
      <c r="L259" s="304">
        <f t="shared" ref="L259" si="245">L260+L264</f>
        <v>102000</v>
      </c>
      <c r="M259" s="304"/>
      <c r="N259" s="305">
        <f t="shared" ref="N259" si="246">N260+N264</f>
        <v>102000</v>
      </c>
      <c r="O259" s="306"/>
      <c r="P259" s="42"/>
    </row>
    <row r="260" spans="1:16" ht="31.5" customHeight="1" x14ac:dyDescent="0.25">
      <c r="A260" s="47"/>
      <c r="B260" s="86" t="s">
        <v>141</v>
      </c>
      <c r="C260" s="87"/>
      <c r="D260" s="156" t="s">
        <v>142</v>
      </c>
      <c r="E260" s="156"/>
      <c r="F260" s="88">
        <f>F262</f>
        <v>76471.98</v>
      </c>
      <c r="G260" s="89"/>
      <c r="H260" s="307">
        <f t="shared" ref="H260" si="247">H262</f>
        <v>86300</v>
      </c>
      <c r="I260" s="307"/>
      <c r="J260" s="88">
        <f t="shared" ref="J260" si="248">J262</f>
        <v>87000</v>
      </c>
      <c r="K260" s="89"/>
      <c r="L260" s="307">
        <f t="shared" ref="L260" si="249">L262</f>
        <v>87000</v>
      </c>
      <c r="M260" s="307"/>
      <c r="N260" s="88">
        <f t="shared" ref="N260" si="250">N262</f>
        <v>87000</v>
      </c>
      <c r="O260" s="89"/>
      <c r="P260" s="44"/>
    </row>
    <row r="261" spans="1:16" ht="15.75" customHeight="1" x14ac:dyDescent="0.25">
      <c r="A261" s="73"/>
      <c r="B261" s="114" t="s">
        <v>114</v>
      </c>
      <c r="C261" s="115"/>
      <c r="D261" s="104" t="s">
        <v>30</v>
      </c>
      <c r="E261" s="104"/>
      <c r="F261" s="105">
        <v>76471.98</v>
      </c>
      <c r="G261" s="106"/>
      <c r="H261" s="107">
        <v>86300</v>
      </c>
      <c r="I261" s="107"/>
      <c r="J261" s="105">
        <v>87000</v>
      </c>
      <c r="K261" s="106"/>
      <c r="L261" s="107"/>
      <c r="M261" s="107"/>
      <c r="N261" s="105"/>
      <c r="O261" s="106"/>
      <c r="P261" s="72"/>
    </row>
    <row r="262" spans="1:16" x14ac:dyDescent="0.25">
      <c r="A262" s="45"/>
      <c r="B262" s="92">
        <v>3</v>
      </c>
      <c r="C262" s="93"/>
      <c r="D262" s="113" t="s">
        <v>39</v>
      </c>
      <c r="E262" s="113"/>
      <c r="F262" s="94">
        <f>F263</f>
        <v>76471.98</v>
      </c>
      <c r="G262" s="95"/>
      <c r="H262" s="123">
        <f t="shared" ref="H262" si="251">H263</f>
        <v>86300</v>
      </c>
      <c r="I262" s="123"/>
      <c r="J262" s="94">
        <f t="shared" ref="J262" si="252">J263</f>
        <v>87000</v>
      </c>
      <c r="K262" s="95"/>
      <c r="L262" s="123">
        <f t="shared" ref="L262" si="253">L263</f>
        <v>87000</v>
      </c>
      <c r="M262" s="123"/>
      <c r="N262" s="94">
        <f t="shared" ref="N262" si="254">N263</f>
        <v>87000</v>
      </c>
      <c r="O262" s="95"/>
      <c r="P262" s="44"/>
    </row>
    <row r="263" spans="1:16" ht="15" customHeight="1" x14ac:dyDescent="0.25">
      <c r="A263" s="46"/>
      <c r="B263" s="158">
        <v>32</v>
      </c>
      <c r="C263" s="159"/>
      <c r="D263" s="110" t="s">
        <v>41</v>
      </c>
      <c r="E263" s="110"/>
      <c r="F263" s="111">
        <v>76471.98</v>
      </c>
      <c r="G263" s="112"/>
      <c r="H263" s="145">
        <v>86300</v>
      </c>
      <c r="I263" s="145"/>
      <c r="J263" s="111">
        <v>87000</v>
      </c>
      <c r="K263" s="112"/>
      <c r="L263" s="145">
        <v>87000</v>
      </c>
      <c r="M263" s="145"/>
      <c r="N263" s="111">
        <v>87000</v>
      </c>
      <c r="O263" s="112"/>
      <c r="P263" s="44" t="s">
        <v>363</v>
      </c>
    </row>
    <row r="264" spans="1:16" ht="40.5" customHeight="1" x14ac:dyDescent="0.25">
      <c r="A264" s="47"/>
      <c r="B264" s="86" t="s">
        <v>131</v>
      </c>
      <c r="C264" s="87"/>
      <c r="D264" s="156" t="s">
        <v>143</v>
      </c>
      <c r="E264" s="156"/>
      <c r="F264" s="88">
        <f>F266+F268</f>
        <v>0</v>
      </c>
      <c r="G264" s="89"/>
      <c r="H264" s="307">
        <f t="shared" ref="H264" si="255">H266+H268</f>
        <v>8000</v>
      </c>
      <c r="I264" s="307"/>
      <c r="J264" s="88">
        <f t="shared" ref="J264" si="256">J266+J268</f>
        <v>15000</v>
      </c>
      <c r="K264" s="89"/>
      <c r="L264" s="307">
        <f t="shared" ref="L264" si="257">L266+L268</f>
        <v>15000</v>
      </c>
      <c r="M264" s="307"/>
      <c r="N264" s="88">
        <f t="shared" ref="N264" si="258">N266+N268</f>
        <v>15000</v>
      </c>
      <c r="O264" s="89"/>
      <c r="P264" s="44"/>
    </row>
    <row r="265" spans="1:16" ht="26.25" customHeight="1" x14ac:dyDescent="0.25">
      <c r="A265" s="73"/>
      <c r="B265" s="114" t="s">
        <v>114</v>
      </c>
      <c r="C265" s="115"/>
      <c r="D265" s="104" t="s">
        <v>30</v>
      </c>
      <c r="E265" s="104"/>
      <c r="F265" s="105">
        <v>0</v>
      </c>
      <c r="G265" s="106"/>
      <c r="H265" s="107">
        <v>8000</v>
      </c>
      <c r="I265" s="107"/>
      <c r="J265" s="105">
        <v>15000</v>
      </c>
      <c r="K265" s="106"/>
      <c r="L265" s="107"/>
      <c r="M265" s="107"/>
      <c r="N265" s="105"/>
      <c r="O265" s="106"/>
      <c r="P265" s="72"/>
    </row>
    <row r="266" spans="1:16" ht="15" customHeight="1" x14ac:dyDescent="0.25">
      <c r="A266" s="45"/>
      <c r="B266" s="92">
        <v>3</v>
      </c>
      <c r="C266" s="93"/>
      <c r="D266" s="113" t="s">
        <v>39</v>
      </c>
      <c r="E266" s="113"/>
      <c r="F266" s="94">
        <f>F267</f>
        <v>0</v>
      </c>
      <c r="G266" s="95"/>
      <c r="H266" s="123">
        <f t="shared" ref="H266" si="259">H267</f>
        <v>0</v>
      </c>
      <c r="I266" s="123"/>
      <c r="J266" s="94">
        <f t="shared" ref="J266" si="260">J267</f>
        <v>0</v>
      </c>
      <c r="K266" s="95"/>
      <c r="L266" s="123">
        <f t="shared" ref="L266" si="261">L267</f>
        <v>0</v>
      </c>
      <c r="M266" s="123"/>
      <c r="N266" s="94">
        <f t="shared" ref="N266" si="262">N267</f>
        <v>0</v>
      </c>
      <c r="O266" s="95"/>
      <c r="P266" s="44"/>
    </row>
    <row r="267" spans="1:16" ht="21.75" customHeight="1" x14ac:dyDescent="0.25">
      <c r="A267" s="46"/>
      <c r="B267" s="158">
        <v>32</v>
      </c>
      <c r="C267" s="159"/>
      <c r="D267" s="110" t="s">
        <v>41</v>
      </c>
      <c r="E267" s="110"/>
      <c r="F267" s="111">
        <v>0</v>
      </c>
      <c r="G267" s="112"/>
      <c r="H267" s="145">
        <v>0</v>
      </c>
      <c r="I267" s="145"/>
      <c r="J267" s="111">
        <v>0</v>
      </c>
      <c r="K267" s="112"/>
      <c r="L267" s="145">
        <v>0</v>
      </c>
      <c r="M267" s="145"/>
      <c r="N267" s="111">
        <v>0</v>
      </c>
      <c r="O267" s="112"/>
      <c r="P267" s="44" t="s">
        <v>363</v>
      </c>
    </row>
    <row r="268" spans="1:16" ht="30" customHeight="1" x14ac:dyDescent="0.25">
      <c r="A268" s="45"/>
      <c r="B268" s="92">
        <v>4</v>
      </c>
      <c r="C268" s="93"/>
      <c r="D268" s="113" t="s">
        <v>46</v>
      </c>
      <c r="E268" s="113"/>
      <c r="F268" s="94">
        <f>F269</f>
        <v>0</v>
      </c>
      <c r="G268" s="95"/>
      <c r="H268" s="123">
        <f t="shared" ref="H268" si="263">H269</f>
        <v>8000</v>
      </c>
      <c r="I268" s="123"/>
      <c r="J268" s="94">
        <f t="shared" ref="J268" si="264">J269</f>
        <v>15000</v>
      </c>
      <c r="K268" s="95"/>
      <c r="L268" s="123">
        <f t="shared" ref="L268" si="265">L269</f>
        <v>15000</v>
      </c>
      <c r="M268" s="123"/>
      <c r="N268" s="94">
        <f t="shared" ref="N268" si="266">N269</f>
        <v>15000</v>
      </c>
      <c r="O268" s="95"/>
      <c r="P268" s="44"/>
    </row>
    <row r="269" spans="1:16" ht="30" customHeight="1" x14ac:dyDescent="0.25">
      <c r="A269" s="46"/>
      <c r="B269" s="158">
        <v>42</v>
      </c>
      <c r="C269" s="159"/>
      <c r="D269" s="110" t="s">
        <v>52</v>
      </c>
      <c r="E269" s="110"/>
      <c r="F269" s="111">
        <v>0</v>
      </c>
      <c r="G269" s="112"/>
      <c r="H269" s="145">
        <v>8000</v>
      </c>
      <c r="I269" s="145"/>
      <c r="J269" s="111">
        <v>15000</v>
      </c>
      <c r="K269" s="112"/>
      <c r="L269" s="145">
        <v>15000</v>
      </c>
      <c r="M269" s="145"/>
      <c r="N269" s="111">
        <v>15000</v>
      </c>
      <c r="O269" s="112"/>
      <c r="P269" s="44" t="s">
        <v>363</v>
      </c>
    </row>
    <row r="270" spans="1:16" ht="15.75" customHeight="1" x14ac:dyDescent="0.25">
      <c r="A270" s="49"/>
      <c r="B270" s="82" t="s">
        <v>144</v>
      </c>
      <c r="C270" s="83"/>
      <c r="D270" s="150" t="s">
        <v>145</v>
      </c>
      <c r="E270" s="150"/>
      <c r="F270" s="84">
        <f>F271+F279</f>
        <v>62956.44</v>
      </c>
      <c r="G270" s="85"/>
      <c r="H270" s="308">
        <f t="shared" ref="H270" si="267">H271+H279</f>
        <v>260000</v>
      </c>
      <c r="I270" s="308"/>
      <c r="J270" s="84">
        <f t="shared" ref="J270" si="268">J271+J279</f>
        <v>600000</v>
      </c>
      <c r="K270" s="85"/>
      <c r="L270" s="308">
        <f t="shared" ref="L270" si="269">L271+L279</f>
        <v>390000</v>
      </c>
      <c r="M270" s="308"/>
      <c r="N270" s="84">
        <f t="shared" ref="N270" si="270">N271+N279</f>
        <v>390000</v>
      </c>
      <c r="O270" s="85"/>
      <c r="P270" s="42"/>
    </row>
    <row r="271" spans="1:16" ht="37.5" customHeight="1" x14ac:dyDescent="0.25">
      <c r="A271" s="43"/>
      <c r="B271" s="151" t="s">
        <v>146</v>
      </c>
      <c r="C271" s="152"/>
      <c r="D271" s="153" t="s">
        <v>356</v>
      </c>
      <c r="E271" s="153"/>
      <c r="F271" s="154">
        <f>F277</f>
        <v>47859.22</v>
      </c>
      <c r="G271" s="155"/>
      <c r="H271" s="157">
        <f t="shared" ref="H271" si="271">H277</f>
        <v>60000</v>
      </c>
      <c r="I271" s="157"/>
      <c r="J271" s="154">
        <f t="shared" ref="J271" si="272">J277</f>
        <v>200000</v>
      </c>
      <c r="K271" s="155"/>
      <c r="L271" s="157">
        <f t="shared" ref="L271" si="273">L277</f>
        <v>200000</v>
      </c>
      <c r="M271" s="157"/>
      <c r="N271" s="154">
        <f t="shared" ref="N271" si="274">N277</f>
        <v>200000</v>
      </c>
      <c r="O271" s="155"/>
      <c r="P271" s="44"/>
    </row>
    <row r="272" spans="1:16" x14ac:dyDescent="0.25">
      <c r="A272" s="71"/>
      <c r="B272" s="96" t="s">
        <v>112</v>
      </c>
      <c r="C272" s="97"/>
      <c r="D272" s="98" t="s">
        <v>25</v>
      </c>
      <c r="E272" s="98"/>
      <c r="F272" s="99">
        <v>0</v>
      </c>
      <c r="G272" s="100"/>
      <c r="H272" s="122">
        <v>0</v>
      </c>
      <c r="I272" s="122"/>
      <c r="J272" s="99">
        <v>0</v>
      </c>
      <c r="K272" s="100"/>
      <c r="L272" s="122"/>
      <c r="M272" s="122"/>
      <c r="N272" s="99"/>
      <c r="O272" s="100"/>
      <c r="P272" s="72"/>
    </row>
    <row r="273" spans="1:16" x14ac:dyDescent="0.25">
      <c r="A273" s="73"/>
      <c r="B273" s="114" t="s">
        <v>114</v>
      </c>
      <c r="C273" s="115"/>
      <c r="D273" s="104" t="s">
        <v>30</v>
      </c>
      <c r="E273" s="104"/>
      <c r="F273" s="105">
        <v>19291.759999999998</v>
      </c>
      <c r="G273" s="106"/>
      <c r="H273" s="107">
        <v>60000</v>
      </c>
      <c r="I273" s="107"/>
      <c r="J273" s="105">
        <v>100000</v>
      </c>
      <c r="K273" s="106"/>
      <c r="L273" s="107"/>
      <c r="M273" s="107"/>
      <c r="N273" s="105"/>
      <c r="O273" s="106"/>
      <c r="P273" s="72"/>
    </row>
    <row r="274" spans="1:16" ht="17.25" customHeight="1" x14ac:dyDescent="0.25">
      <c r="A274" s="71"/>
      <c r="B274" s="96" t="s">
        <v>113</v>
      </c>
      <c r="C274" s="97"/>
      <c r="D274" s="98" t="s">
        <v>27</v>
      </c>
      <c r="E274" s="98"/>
      <c r="F274" s="99">
        <v>28567.46</v>
      </c>
      <c r="G274" s="100"/>
      <c r="H274" s="122">
        <v>0</v>
      </c>
      <c r="I274" s="122"/>
      <c r="J274" s="99">
        <v>100000</v>
      </c>
      <c r="K274" s="100"/>
      <c r="L274" s="122"/>
      <c r="M274" s="122"/>
      <c r="N274" s="99"/>
      <c r="O274" s="100"/>
      <c r="P274" s="72"/>
    </row>
    <row r="275" spans="1:16" ht="21.75" customHeight="1" x14ac:dyDescent="0.25">
      <c r="A275" s="71"/>
      <c r="B275" s="96" t="s">
        <v>147</v>
      </c>
      <c r="C275" s="97"/>
      <c r="D275" s="149" t="s">
        <v>28</v>
      </c>
      <c r="E275" s="149"/>
      <c r="F275" s="99">
        <v>0</v>
      </c>
      <c r="G275" s="100"/>
      <c r="H275" s="122">
        <v>0</v>
      </c>
      <c r="I275" s="122"/>
      <c r="J275" s="99">
        <v>0</v>
      </c>
      <c r="K275" s="100"/>
      <c r="L275" s="122"/>
      <c r="M275" s="122"/>
      <c r="N275" s="99"/>
      <c r="O275" s="100"/>
      <c r="P275" s="72"/>
    </row>
    <row r="276" spans="1:16" x14ac:dyDescent="0.25">
      <c r="A276" s="73"/>
      <c r="B276" s="129" t="s">
        <v>343</v>
      </c>
      <c r="C276" s="130"/>
      <c r="D276" s="131" t="s">
        <v>344</v>
      </c>
      <c r="E276" s="132"/>
      <c r="F276" s="120">
        <v>0</v>
      </c>
      <c r="G276" s="121"/>
      <c r="H276" s="120">
        <v>0</v>
      </c>
      <c r="I276" s="121"/>
      <c r="J276" s="120">
        <v>0</v>
      </c>
      <c r="K276" s="121"/>
      <c r="L276" s="120"/>
      <c r="M276" s="121"/>
      <c r="N276" s="120"/>
      <c r="O276" s="121"/>
      <c r="P276" s="72"/>
    </row>
    <row r="277" spans="1:16" x14ac:dyDescent="0.25">
      <c r="A277" s="45"/>
      <c r="B277" s="92">
        <v>3</v>
      </c>
      <c r="C277" s="93"/>
      <c r="D277" s="113" t="s">
        <v>39</v>
      </c>
      <c r="E277" s="113"/>
      <c r="F277" s="94">
        <f>F278</f>
        <v>47859.22</v>
      </c>
      <c r="G277" s="95"/>
      <c r="H277" s="123">
        <f t="shared" ref="H277" si="275">H278</f>
        <v>60000</v>
      </c>
      <c r="I277" s="123"/>
      <c r="J277" s="94">
        <f t="shared" ref="J277" si="276">J278</f>
        <v>200000</v>
      </c>
      <c r="K277" s="95"/>
      <c r="L277" s="123">
        <f t="shared" ref="L277" si="277">L278</f>
        <v>200000</v>
      </c>
      <c r="M277" s="123"/>
      <c r="N277" s="94">
        <f t="shared" ref="N277" si="278">N278</f>
        <v>200000</v>
      </c>
      <c r="O277" s="95"/>
      <c r="P277" s="44"/>
    </row>
    <row r="278" spans="1:16" ht="15.75" customHeight="1" x14ac:dyDescent="0.25">
      <c r="A278" s="46"/>
      <c r="B278" s="158">
        <v>32</v>
      </c>
      <c r="C278" s="159"/>
      <c r="D278" s="110" t="s">
        <v>41</v>
      </c>
      <c r="E278" s="110"/>
      <c r="F278" s="111">
        <v>47859.22</v>
      </c>
      <c r="G278" s="112"/>
      <c r="H278" s="145">
        <v>60000</v>
      </c>
      <c r="I278" s="145"/>
      <c r="J278" s="111">
        <v>200000</v>
      </c>
      <c r="K278" s="112"/>
      <c r="L278" s="145">
        <v>200000</v>
      </c>
      <c r="M278" s="145"/>
      <c r="N278" s="111">
        <v>200000</v>
      </c>
      <c r="O278" s="112"/>
      <c r="P278" s="44" t="s">
        <v>364</v>
      </c>
    </row>
    <row r="279" spans="1:16" ht="41.25" customHeight="1" x14ac:dyDescent="0.25">
      <c r="A279" s="47"/>
      <c r="B279" s="86" t="s">
        <v>148</v>
      </c>
      <c r="C279" s="87"/>
      <c r="D279" s="156" t="s">
        <v>357</v>
      </c>
      <c r="E279" s="156"/>
      <c r="F279" s="88">
        <f>F285+F287</f>
        <v>15097.22</v>
      </c>
      <c r="G279" s="89"/>
      <c r="H279" s="307">
        <f t="shared" ref="H279" si="279">H285+H287</f>
        <v>200000</v>
      </c>
      <c r="I279" s="307"/>
      <c r="J279" s="88">
        <f>J285+J287</f>
        <v>400000</v>
      </c>
      <c r="K279" s="89"/>
      <c r="L279" s="307">
        <f t="shared" ref="L279:N279" si="280">L285+L287</f>
        <v>190000</v>
      </c>
      <c r="M279" s="307"/>
      <c r="N279" s="307">
        <f t="shared" si="280"/>
        <v>190000</v>
      </c>
      <c r="O279" s="307"/>
      <c r="P279" s="44"/>
    </row>
    <row r="280" spans="1:16" ht="15.75" customHeight="1" x14ac:dyDescent="0.25">
      <c r="A280" s="73"/>
      <c r="B280" s="114" t="s">
        <v>112</v>
      </c>
      <c r="C280" s="115"/>
      <c r="D280" s="104" t="s">
        <v>25</v>
      </c>
      <c r="E280" s="104"/>
      <c r="F280" s="105">
        <v>0</v>
      </c>
      <c r="G280" s="106"/>
      <c r="H280" s="107">
        <v>40000</v>
      </c>
      <c r="I280" s="107"/>
      <c r="J280" s="105">
        <v>0</v>
      </c>
      <c r="K280" s="106"/>
      <c r="L280" s="107"/>
      <c r="M280" s="107"/>
      <c r="N280" s="105"/>
      <c r="O280" s="106"/>
      <c r="P280" s="72"/>
    </row>
    <row r="281" spans="1:16" x14ac:dyDescent="0.25">
      <c r="A281" s="71"/>
      <c r="B281" s="96" t="s">
        <v>114</v>
      </c>
      <c r="C281" s="97"/>
      <c r="D281" s="98" t="s">
        <v>30</v>
      </c>
      <c r="E281" s="98"/>
      <c r="F281" s="99">
        <v>15097.22</v>
      </c>
      <c r="G281" s="100"/>
      <c r="H281" s="122">
        <v>40000</v>
      </c>
      <c r="I281" s="122"/>
      <c r="J281" s="99">
        <v>50000</v>
      </c>
      <c r="K281" s="100"/>
      <c r="L281" s="122"/>
      <c r="M281" s="122"/>
      <c r="N281" s="99"/>
      <c r="O281" s="100"/>
      <c r="P281" s="72"/>
    </row>
    <row r="282" spans="1:16" ht="15" customHeight="1" x14ac:dyDescent="0.25">
      <c r="A282" s="73"/>
      <c r="B282" s="114" t="s">
        <v>113</v>
      </c>
      <c r="C282" s="115"/>
      <c r="D282" s="104" t="s">
        <v>27</v>
      </c>
      <c r="E282" s="104"/>
      <c r="F282" s="105">
        <v>0</v>
      </c>
      <c r="G282" s="106"/>
      <c r="H282" s="107">
        <v>120000</v>
      </c>
      <c r="I282" s="107"/>
      <c r="J282" s="105">
        <v>350000</v>
      </c>
      <c r="K282" s="106"/>
      <c r="L282" s="107"/>
      <c r="M282" s="107"/>
      <c r="N282" s="105"/>
      <c r="O282" s="106"/>
      <c r="P282" s="72"/>
    </row>
    <row r="283" spans="1:16" ht="14.25" customHeight="1" x14ac:dyDescent="0.25">
      <c r="A283" s="71"/>
      <c r="B283" s="96" t="s">
        <v>147</v>
      </c>
      <c r="C283" s="97"/>
      <c r="D283" s="149" t="s">
        <v>28</v>
      </c>
      <c r="E283" s="149"/>
      <c r="F283" s="99">
        <v>0</v>
      </c>
      <c r="G283" s="100"/>
      <c r="H283" s="122">
        <v>0</v>
      </c>
      <c r="I283" s="122"/>
      <c r="J283" s="99">
        <v>0</v>
      </c>
      <c r="K283" s="100"/>
      <c r="L283" s="122"/>
      <c r="M283" s="122"/>
      <c r="N283" s="99"/>
      <c r="O283" s="100"/>
      <c r="P283" s="72"/>
    </row>
    <row r="284" spans="1:16" ht="24" customHeight="1" x14ac:dyDescent="0.25">
      <c r="A284" s="54"/>
      <c r="B284" s="317" t="s">
        <v>153</v>
      </c>
      <c r="C284" s="317"/>
      <c r="D284" s="317" t="s">
        <v>38</v>
      </c>
      <c r="E284" s="317"/>
      <c r="F284" s="318">
        <v>0</v>
      </c>
      <c r="G284" s="318"/>
      <c r="H284" s="318">
        <v>0</v>
      </c>
      <c r="I284" s="318"/>
      <c r="J284" s="318">
        <v>0</v>
      </c>
      <c r="K284" s="318"/>
      <c r="L284" s="318"/>
      <c r="M284" s="318"/>
      <c r="N284" s="318"/>
      <c r="O284" s="318"/>
      <c r="P284" s="72"/>
    </row>
    <row r="285" spans="1:16" ht="18" customHeight="1" x14ac:dyDescent="0.25">
      <c r="A285" s="46"/>
      <c r="B285" s="108">
        <v>3</v>
      </c>
      <c r="C285" s="109"/>
      <c r="D285" s="110" t="s">
        <v>39</v>
      </c>
      <c r="E285" s="110"/>
      <c r="F285" s="111">
        <f>F286</f>
        <v>6470.24</v>
      </c>
      <c r="G285" s="112"/>
      <c r="H285" s="145">
        <f t="shared" ref="H285" si="281">H286</f>
        <v>180000</v>
      </c>
      <c r="I285" s="145"/>
      <c r="J285" s="111">
        <f t="shared" ref="J285" si="282">J286</f>
        <v>100000</v>
      </c>
      <c r="K285" s="112"/>
      <c r="L285" s="145">
        <f t="shared" ref="L285" si="283">L286</f>
        <v>10000</v>
      </c>
      <c r="M285" s="145"/>
      <c r="N285" s="111">
        <f t="shared" ref="N285" si="284">N286</f>
        <v>10000</v>
      </c>
      <c r="O285" s="112"/>
      <c r="P285" s="52"/>
    </row>
    <row r="286" spans="1:16" ht="15" customHeight="1" x14ac:dyDescent="0.25">
      <c r="A286" s="45"/>
      <c r="B286" s="90">
        <v>32</v>
      </c>
      <c r="C286" s="91"/>
      <c r="D286" s="113" t="s">
        <v>41</v>
      </c>
      <c r="E286" s="113"/>
      <c r="F286" s="94">
        <v>6470.24</v>
      </c>
      <c r="G286" s="95"/>
      <c r="H286" s="123">
        <v>180000</v>
      </c>
      <c r="I286" s="123"/>
      <c r="J286" s="94">
        <v>100000</v>
      </c>
      <c r="K286" s="95"/>
      <c r="L286" s="123">
        <v>10000</v>
      </c>
      <c r="M286" s="123"/>
      <c r="N286" s="94">
        <v>10000</v>
      </c>
      <c r="O286" s="95"/>
      <c r="P286" s="44" t="s">
        <v>364</v>
      </c>
    </row>
    <row r="287" spans="1:16" ht="28.5" customHeight="1" x14ac:dyDescent="0.25">
      <c r="A287" s="46"/>
      <c r="B287" s="108">
        <v>4</v>
      </c>
      <c r="C287" s="109"/>
      <c r="D287" s="110" t="s">
        <v>46</v>
      </c>
      <c r="E287" s="110"/>
      <c r="F287" s="111">
        <f>F288+F289</f>
        <v>8626.98</v>
      </c>
      <c r="G287" s="112"/>
      <c r="H287" s="145">
        <f t="shared" ref="H287" si="285">H288+H289</f>
        <v>20000</v>
      </c>
      <c r="I287" s="145"/>
      <c r="J287" s="111">
        <f t="shared" ref="J287" si="286">J288+J289</f>
        <v>300000</v>
      </c>
      <c r="K287" s="112"/>
      <c r="L287" s="145">
        <f t="shared" ref="L287" si="287">L288+L289</f>
        <v>180000</v>
      </c>
      <c r="M287" s="145"/>
      <c r="N287" s="111">
        <f t="shared" ref="N287" si="288">N288+N289</f>
        <v>180000</v>
      </c>
      <c r="O287" s="112"/>
      <c r="P287" s="44"/>
    </row>
    <row r="288" spans="1:16" ht="29.25" customHeight="1" x14ac:dyDescent="0.25">
      <c r="A288" s="45"/>
      <c r="B288" s="90">
        <v>42</v>
      </c>
      <c r="C288" s="91"/>
      <c r="D288" s="113" t="s">
        <v>52</v>
      </c>
      <c r="E288" s="113"/>
      <c r="F288" s="94">
        <v>1990.84</v>
      </c>
      <c r="G288" s="95"/>
      <c r="H288" s="123">
        <v>15000</v>
      </c>
      <c r="I288" s="123"/>
      <c r="J288" s="94">
        <v>200000</v>
      </c>
      <c r="K288" s="95"/>
      <c r="L288" s="123">
        <v>30000</v>
      </c>
      <c r="M288" s="123"/>
      <c r="N288" s="94">
        <v>30000</v>
      </c>
      <c r="O288" s="95"/>
      <c r="P288" s="44" t="s">
        <v>364</v>
      </c>
    </row>
    <row r="289" spans="1:16" ht="25.5" customHeight="1" x14ac:dyDescent="0.25">
      <c r="A289" s="46"/>
      <c r="B289" s="158">
        <v>45</v>
      </c>
      <c r="C289" s="159"/>
      <c r="D289" s="110" t="s">
        <v>132</v>
      </c>
      <c r="E289" s="110"/>
      <c r="F289" s="111">
        <v>6636.14</v>
      </c>
      <c r="G289" s="112"/>
      <c r="H289" s="145">
        <v>5000</v>
      </c>
      <c r="I289" s="145"/>
      <c r="J289" s="111">
        <v>100000</v>
      </c>
      <c r="K289" s="112"/>
      <c r="L289" s="145">
        <v>150000</v>
      </c>
      <c r="M289" s="145"/>
      <c r="N289" s="111">
        <v>150000</v>
      </c>
      <c r="O289" s="112"/>
      <c r="P289" s="44" t="s">
        <v>364</v>
      </c>
    </row>
    <row r="290" spans="1:16" ht="15" customHeight="1" x14ac:dyDescent="0.25">
      <c r="A290" s="49"/>
      <c r="B290" s="82" t="s">
        <v>149</v>
      </c>
      <c r="C290" s="83"/>
      <c r="D290" s="150" t="s">
        <v>157</v>
      </c>
      <c r="E290" s="150"/>
      <c r="F290" s="84">
        <f>F291+F295+F303</f>
        <v>73602.48</v>
      </c>
      <c r="G290" s="85"/>
      <c r="H290" s="308">
        <f t="shared" ref="H290" si="289">H291+H295+H303</f>
        <v>122000</v>
      </c>
      <c r="I290" s="308"/>
      <c r="J290" s="84">
        <f>J291+J295+J303</f>
        <v>137000</v>
      </c>
      <c r="K290" s="85"/>
      <c r="L290" s="308">
        <f t="shared" ref="L290" si="290">L291+L295+L303</f>
        <v>120000</v>
      </c>
      <c r="M290" s="308"/>
      <c r="N290" s="84">
        <f t="shared" ref="N290" si="291">N291+N295+N303</f>
        <v>120000</v>
      </c>
      <c r="O290" s="85"/>
      <c r="P290" s="42"/>
    </row>
    <row r="291" spans="1:16" ht="33.75" customHeight="1" x14ac:dyDescent="0.25">
      <c r="A291" s="43"/>
      <c r="B291" s="151" t="s">
        <v>150</v>
      </c>
      <c r="C291" s="152"/>
      <c r="D291" s="153" t="s">
        <v>158</v>
      </c>
      <c r="E291" s="153"/>
      <c r="F291" s="154">
        <f>F293</f>
        <v>42230.77</v>
      </c>
      <c r="G291" s="155"/>
      <c r="H291" s="157">
        <f t="shared" ref="H291" si="292">H293</f>
        <v>80000</v>
      </c>
      <c r="I291" s="157"/>
      <c r="J291" s="154">
        <f t="shared" ref="J291" si="293">J293</f>
        <v>70000</v>
      </c>
      <c r="K291" s="155"/>
      <c r="L291" s="157">
        <f t="shared" ref="L291" si="294">L293</f>
        <v>70000</v>
      </c>
      <c r="M291" s="157"/>
      <c r="N291" s="154">
        <f t="shared" ref="N291" si="295">N293</f>
        <v>70000</v>
      </c>
      <c r="O291" s="155"/>
      <c r="P291" s="44"/>
    </row>
    <row r="292" spans="1:16" ht="17.25" customHeight="1" x14ac:dyDescent="0.25">
      <c r="A292" s="71"/>
      <c r="B292" s="96" t="s">
        <v>114</v>
      </c>
      <c r="C292" s="97"/>
      <c r="D292" s="98" t="s">
        <v>30</v>
      </c>
      <c r="E292" s="98"/>
      <c r="F292" s="99">
        <v>42230.77</v>
      </c>
      <c r="G292" s="100"/>
      <c r="H292" s="122">
        <v>80000</v>
      </c>
      <c r="I292" s="122"/>
      <c r="J292" s="99">
        <v>70000</v>
      </c>
      <c r="K292" s="100"/>
      <c r="L292" s="122"/>
      <c r="M292" s="122"/>
      <c r="N292" s="99"/>
      <c r="O292" s="100"/>
      <c r="P292" s="72"/>
    </row>
    <row r="293" spans="1:16" ht="18" customHeight="1" x14ac:dyDescent="0.25">
      <c r="A293" s="46"/>
      <c r="B293" s="108">
        <v>3</v>
      </c>
      <c r="C293" s="109"/>
      <c r="D293" s="110" t="s">
        <v>39</v>
      </c>
      <c r="E293" s="110"/>
      <c r="F293" s="111">
        <f>F294</f>
        <v>42230.77</v>
      </c>
      <c r="G293" s="112"/>
      <c r="H293" s="145">
        <f t="shared" ref="H293" si="296">H294</f>
        <v>80000</v>
      </c>
      <c r="I293" s="145"/>
      <c r="J293" s="111">
        <f t="shared" ref="J293" si="297">J294</f>
        <v>70000</v>
      </c>
      <c r="K293" s="112"/>
      <c r="L293" s="145">
        <f t="shared" ref="L293" si="298">L294</f>
        <v>70000</v>
      </c>
      <c r="M293" s="145"/>
      <c r="N293" s="111">
        <f t="shared" ref="N293" si="299">N294</f>
        <v>70000</v>
      </c>
      <c r="O293" s="112"/>
      <c r="P293" s="44"/>
    </row>
    <row r="294" spans="1:16" ht="17.25" customHeight="1" x14ac:dyDescent="0.25">
      <c r="A294" s="45"/>
      <c r="B294" s="90">
        <v>32</v>
      </c>
      <c r="C294" s="91"/>
      <c r="D294" s="113" t="s">
        <v>41</v>
      </c>
      <c r="E294" s="113"/>
      <c r="F294" s="94">
        <v>42230.77</v>
      </c>
      <c r="G294" s="95"/>
      <c r="H294" s="123">
        <v>80000</v>
      </c>
      <c r="I294" s="123"/>
      <c r="J294" s="94">
        <v>70000</v>
      </c>
      <c r="K294" s="95"/>
      <c r="L294" s="123">
        <v>70000</v>
      </c>
      <c r="M294" s="123"/>
      <c r="N294" s="94">
        <v>70000</v>
      </c>
      <c r="O294" s="95"/>
      <c r="P294" s="44" t="s">
        <v>362</v>
      </c>
    </row>
    <row r="295" spans="1:16" ht="42" customHeight="1" x14ac:dyDescent="0.25">
      <c r="A295" s="43"/>
      <c r="B295" s="151" t="s">
        <v>151</v>
      </c>
      <c r="C295" s="152"/>
      <c r="D295" s="153" t="s">
        <v>159</v>
      </c>
      <c r="E295" s="153"/>
      <c r="F295" s="154">
        <f>F298+F300</f>
        <v>16051.17</v>
      </c>
      <c r="G295" s="155"/>
      <c r="H295" s="157">
        <f t="shared" ref="H295" si="300">H298+H300</f>
        <v>5000</v>
      </c>
      <c r="I295" s="157"/>
      <c r="J295" s="154">
        <f t="shared" ref="J295" si="301">J298+J300</f>
        <v>30000</v>
      </c>
      <c r="K295" s="155"/>
      <c r="L295" s="157">
        <f t="shared" ref="L295" si="302">L298+L300</f>
        <v>30000</v>
      </c>
      <c r="M295" s="157"/>
      <c r="N295" s="154">
        <f t="shared" ref="N295" si="303">N298+N300</f>
        <v>30000</v>
      </c>
      <c r="O295" s="155"/>
      <c r="P295" s="44"/>
    </row>
    <row r="296" spans="1:16" ht="15.75" customHeight="1" x14ac:dyDescent="0.25">
      <c r="A296" s="71"/>
      <c r="B296" s="96" t="s">
        <v>114</v>
      </c>
      <c r="C296" s="97"/>
      <c r="D296" s="98" t="s">
        <v>30</v>
      </c>
      <c r="E296" s="98"/>
      <c r="F296" s="99">
        <v>14120.05</v>
      </c>
      <c r="G296" s="100"/>
      <c r="H296" s="122">
        <v>5000</v>
      </c>
      <c r="I296" s="122"/>
      <c r="J296" s="99">
        <v>20000</v>
      </c>
      <c r="K296" s="100"/>
      <c r="L296" s="122"/>
      <c r="M296" s="122"/>
      <c r="N296" s="99"/>
      <c r="O296" s="100"/>
      <c r="P296" s="72"/>
    </row>
    <row r="297" spans="1:16" ht="27.75" customHeight="1" x14ac:dyDescent="0.25">
      <c r="A297" s="73"/>
      <c r="B297" s="114" t="s">
        <v>153</v>
      </c>
      <c r="C297" s="115"/>
      <c r="D297" s="104" t="s">
        <v>38</v>
      </c>
      <c r="E297" s="104"/>
      <c r="F297" s="105">
        <v>1931.12</v>
      </c>
      <c r="G297" s="106"/>
      <c r="H297" s="107">
        <v>0</v>
      </c>
      <c r="I297" s="107"/>
      <c r="J297" s="105">
        <v>10000</v>
      </c>
      <c r="K297" s="106"/>
      <c r="L297" s="107"/>
      <c r="M297" s="107"/>
      <c r="N297" s="105"/>
      <c r="O297" s="106"/>
      <c r="P297" s="72"/>
    </row>
    <row r="298" spans="1:16" ht="18.75" customHeight="1" x14ac:dyDescent="0.25">
      <c r="A298" s="45"/>
      <c r="B298" s="92">
        <v>3</v>
      </c>
      <c r="C298" s="93"/>
      <c r="D298" s="113" t="s">
        <v>39</v>
      </c>
      <c r="E298" s="113"/>
      <c r="F298" s="94">
        <f>F299</f>
        <v>7465.66</v>
      </c>
      <c r="G298" s="95"/>
      <c r="H298" s="123">
        <f t="shared" ref="H298" si="304">H299</f>
        <v>5000</v>
      </c>
      <c r="I298" s="123"/>
      <c r="J298" s="94">
        <f t="shared" ref="J298" si="305">J299</f>
        <v>10000</v>
      </c>
      <c r="K298" s="95"/>
      <c r="L298" s="123">
        <f t="shared" ref="L298" si="306">L299</f>
        <v>10000</v>
      </c>
      <c r="M298" s="123"/>
      <c r="N298" s="94">
        <f t="shared" ref="N298" si="307">N299</f>
        <v>10000</v>
      </c>
      <c r="O298" s="95"/>
      <c r="P298" s="44"/>
    </row>
    <row r="299" spans="1:16" ht="17.25" customHeight="1" x14ac:dyDescent="0.25">
      <c r="A299" s="46"/>
      <c r="B299" s="158">
        <v>32</v>
      </c>
      <c r="C299" s="159"/>
      <c r="D299" s="110" t="s">
        <v>41</v>
      </c>
      <c r="E299" s="110"/>
      <c r="F299" s="111">
        <v>7465.66</v>
      </c>
      <c r="G299" s="112"/>
      <c r="H299" s="145">
        <v>5000</v>
      </c>
      <c r="I299" s="145"/>
      <c r="J299" s="111">
        <v>10000</v>
      </c>
      <c r="K299" s="112"/>
      <c r="L299" s="145">
        <v>10000</v>
      </c>
      <c r="M299" s="145"/>
      <c r="N299" s="111">
        <v>10000</v>
      </c>
      <c r="O299" s="112"/>
      <c r="P299" s="44" t="s">
        <v>364</v>
      </c>
    </row>
    <row r="300" spans="1:16" ht="32.25" customHeight="1" x14ac:dyDescent="0.25">
      <c r="A300" s="45"/>
      <c r="B300" s="92">
        <v>4</v>
      </c>
      <c r="C300" s="93"/>
      <c r="D300" s="113" t="s">
        <v>46</v>
      </c>
      <c r="E300" s="113"/>
      <c r="F300" s="94">
        <f>F301+F302</f>
        <v>8585.51</v>
      </c>
      <c r="G300" s="95"/>
      <c r="H300" s="123">
        <f t="shared" ref="H300" si="308">H301+H302</f>
        <v>0</v>
      </c>
      <c r="I300" s="123"/>
      <c r="J300" s="94">
        <f t="shared" ref="J300" si="309">J301+J302</f>
        <v>20000</v>
      </c>
      <c r="K300" s="95"/>
      <c r="L300" s="123">
        <f t="shared" ref="L300" si="310">L301+L302</f>
        <v>20000</v>
      </c>
      <c r="M300" s="123"/>
      <c r="N300" s="94">
        <f t="shared" ref="N300" si="311">N301+N302</f>
        <v>20000</v>
      </c>
      <c r="O300" s="95"/>
      <c r="P300" s="44"/>
    </row>
    <row r="301" spans="1:16" ht="27" customHeight="1" x14ac:dyDescent="0.25">
      <c r="A301" s="46"/>
      <c r="B301" s="158">
        <v>41</v>
      </c>
      <c r="C301" s="159"/>
      <c r="D301" s="110" t="s">
        <v>47</v>
      </c>
      <c r="E301" s="110"/>
      <c r="F301" s="111">
        <v>0</v>
      </c>
      <c r="G301" s="112"/>
      <c r="H301" s="145">
        <v>0</v>
      </c>
      <c r="I301" s="145"/>
      <c r="J301" s="111">
        <v>0</v>
      </c>
      <c r="K301" s="112"/>
      <c r="L301" s="145">
        <v>10000</v>
      </c>
      <c r="M301" s="145"/>
      <c r="N301" s="111">
        <v>10000</v>
      </c>
      <c r="O301" s="112"/>
      <c r="P301" s="44" t="s">
        <v>364</v>
      </c>
    </row>
    <row r="302" spans="1:16" ht="28.5" customHeight="1" x14ac:dyDescent="0.25">
      <c r="A302" s="45"/>
      <c r="B302" s="90">
        <v>42</v>
      </c>
      <c r="C302" s="91"/>
      <c r="D302" s="113" t="s">
        <v>52</v>
      </c>
      <c r="E302" s="113"/>
      <c r="F302" s="94">
        <v>8585.51</v>
      </c>
      <c r="G302" s="95"/>
      <c r="H302" s="123">
        <v>0</v>
      </c>
      <c r="I302" s="123"/>
      <c r="J302" s="94">
        <v>20000</v>
      </c>
      <c r="K302" s="95"/>
      <c r="L302" s="123">
        <v>10000</v>
      </c>
      <c r="M302" s="123"/>
      <c r="N302" s="94">
        <v>10000</v>
      </c>
      <c r="O302" s="95"/>
      <c r="P302" s="44" t="s">
        <v>364</v>
      </c>
    </row>
    <row r="303" spans="1:16" ht="18" customHeight="1" x14ac:dyDescent="0.25">
      <c r="A303" s="43"/>
      <c r="B303" s="151" t="s">
        <v>152</v>
      </c>
      <c r="C303" s="152"/>
      <c r="D303" s="153" t="s">
        <v>160</v>
      </c>
      <c r="E303" s="153"/>
      <c r="F303" s="154">
        <f>F307+F309</f>
        <v>15320.54</v>
      </c>
      <c r="G303" s="155"/>
      <c r="H303" s="157">
        <f t="shared" ref="H303" si="312">H307+H309</f>
        <v>37000</v>
      </c>
      <c r="I303" s="157"/>
      <c r="J303" s="154">
        <f t="shared" ref="J303" si="313">J307+J309</f>
        <v>37000</v>
      </c>
      <c r="K303" s="155"/>
      <c r="L303" s="157">
        <f t="shared" ref="L303" si="314">L307+L309</f>
        <v>20000</v>
      </c>
      <c r="M303" s="157"/>
      <c r="N303" s="154">
        <f t="shared" ref="N303" si="315">N307+N309</f>
        <v>20000</v>
      </c>
      <c r="O303" s="155"/>
      <c r="P303" s="44"/>
    </row>
    <row r="304" spans="1:16" x14ac:dyDescent="0.25">
      <c r="A304" s="71"/>
      <c r="B304" s="96" t="s">
        <v>114</v>
      </c>
      <c r="C304" s="97"/>
      <c r="D304" s="98" t="s">
        <v>30</v>
      </c>
      <c r="E304" s="98"/>
      <c r="F304" s="99">
        <v>8846.16</v>
      </c>
      <c r="G304" s="100"/>
      <c r="H304" s="122">
        <v>4000</v>
      </c>
      <c r="I304" s="122"/>
      <c r="J304" s="99">
        <v>10000</v>
      </c>
      <c r="K304" s="100"/>
      <c r="L304" s="122"/>
      <c r="M304" s="122"/>
      <c r="N304" s="99"/>
      <c r="O304" s="100"/>
      <c r="P304" s="72"/>
    </row>
    <row r="305" spans="1:16" ht="17.25" customHeight="1" x14ac:dyDescent="0.25">
      <c r="A305" s="71"/>
      <c r="B305" s="96" t="s">
        <v>113</v>
      </c>
      <c r="C305" s="97"/>
      <c r="D305" s="98" t="s">
        <v>27</v>
      </c>
      <c r="E305" s="98"/>
      <c r="F305" s="99">
        <v>6474.38</v>
      </c>
      <c r="G305" s="100"/>
      <c r="H305" s="122">
        <v>33000</v>
      </c>
      <c r="I305" s="122"/>
      <c r="J305" s="99">
        <v>27000</v>
      </c>
      <c r="K305" s="100"/>
      <c r="L305" s="122"/>
      <c r="M305" s="122"/>
      <c r="N305" s="99"/>
      <c r="O305" s="100"/>
      <c r="P305" s="72"/>
    </row>
    <row r="306" spans="1:16" ht="17.25" customHeight="1" x14ac:dyDescent="0.25">
      <c r="A306" s="73"/>
      <c r="B306" s="114" t="s">
        <v>154</v>
      </c>
      <c r="C306" s="115"/>
      <c r="D306" s="104" t="s">
        <v>34</v>
      </c>
      <c r="E306" s="104"/>
      <c r="F306" s="105">
        <v>0</v>
      </c>
      <c r="G306" s="106"/>
      <c r="H306" s="107">
        <v>0</v>
      </c>
      <c r="I306" s="107"/>
      <c r="J306" s="105">
        <v>0</v>
      </c>
      <c r="K306" s="106"/>
      <c r="L306" s="107"/>
      <c r="M306" s="107"/>
      <c r="N306" s="105"/>
      <c r="O306" s="106"/>
      <c r="P306" s="72"/>
    </row>
    <row r="307" spans="1:16" ht="19.5" customHeight="1" x14ac:dyDescent="0.25">
      <c r="A307" s="45"/>
      <c r="B307" s="92">
        <v>3</v>
      </c>
      <c r="C307" s="93"/>
      <c r="D307" s="113" t="s">
        <v>39</v>
      </c>
      <c r="E307" s="113"/>
      <c r="F307" s="94">
        <f>F308</f>
        <v>8392.41</v>
      </c>
      <c r="G307" s="95"/>
      <c r="H307" s="123">
        <f t="shared" ref="H307" si="316">H308</f>
        <v>4000</v>
      </c>
      <c r="I307" s="123"/>
      <c r="J307" s="94">
        <f t="shared" ref="J307" si="317">J308</f>
        <v>4000</v>
      </c>
      <c r="K307" s="95"/>
      <c r="L307" s="123">
        <f t="shared" ref="L307" si="318">L308</f>
        <v>5000</v>
      </c>
      <c r="M307" s="123"/>
      <c r="N307" s="94">
        <f t="shared" ref="N307" si="319">N308</f>
        <v>5000</v>
      </c>
      <c r="O307" s="95"/>
      <c r="P307" s="44"/>
    </row>
    <row r="308" spans="1:16" ht="15" customHeight="1" x14ac:dyDescent="0.25">
      <c r="A308" s="46"/>
      <c r="B308" s="158">
        <v>32</v>
      </c>
      <c r="C308" s="159"/>
      <c r="D308" s="110" t="s">
        <v>41</v>
      </c>
      <c r="E308" s="110"/>
      <c r="F308" s="111">
        <v>8392.41</v>
      </c>
      <c r="G308" s="112"/>
      <c r="H308" s="145">
        <v>4000</v>
      </c>
      <c r="I308" s="145"/>
      <c r="J308" s="111">
        <v>4000</v>
      </c>
      <c r="K308" s="112"/>
      <c r="L308" s="145">
        <v>5000</v>
      </c>
      <c r="M308" s="145"/>
      <c r="N308" s="111">
        <v>5000</v>
      </c>
      <c r="O308" s="112"/>
      <c r="P308" s="44" t="s">
        <v>365</v>
      </c>
    </row>
    <row r="309" spans="1:16" ht="28.5" customHeight="1" x14ac:dyDescent="0.25">
      <c r="A309" s="45"/>
      <c r="B309" s="92">
        <v>4</v>
      </c>
      <c r="C309" s="93"/>
      <c r="D309" s="113" t="s">
        <v>46</v>
      </c>
      <c r="E309" s="113"/>
      <c r="F309" s="94">
        <f>F310+F311</f>
        <v>6928.13</v>
      </c>
      <c r="G309" s="95"/>
      <c r="H309" s="123">
        <f t="shared" ref="H309" si="320">H310+H311</f>
        <v>33000</v>
      </c>
      <c r="I309" s="123"/>
      <c r="J309" s="94">
        <f t="shared" ref="J309" si="321">J310+J311</f>
        <v>33000</v>
      </c>
      <c r="K309" s="95"/>
      <c r="L309" s="123">
        <f t="shared" ref="L309" si="322">L310+L311</f>
        <v>15000</v>
      </c>
      <c r="M309" s="123"/>
      <c r="N309" s="94">
        <f t="shared" ref="N309" si="323">N310+N311</f>
        <v>15000</v>
      </c>
      <c r="O309" s="95"/>
      <c r="P309" s="44"/>
    </row>
    <row r="310" spans="1:16" ht="31.5" customHeight="1" x14ac:dyDescent="0.25">
      <c r="A310" s="46"/>
      <c r="B310" s="158">
        <v>42</v>
      </c>
      <c r="C310" s="159"/>
      <c r="D310" s="110" t="s">
        <v>52</v>
      </c>
      <c r="E310" s="110"/>
      <c r="F310" s="111">
        <v>6928.13</v>
      </c>
      <c r="G310" s="112"/>
      <c r="H310" s="145">
        <v>33000</v>
      </c>
      <c r="I310" s="145"/>
      <c r="J310" s="111">
        <v>33000</v>
      </c>
      <c r="K310" s="112"/>
      <c r="L310" s="145">
        <v>10000</v>
      </c>
      <c r="M310" s="145"/>
      <c r="N310" s="111">
        <v>10000</v>
      </c>
      <c r="O310" s="112"/>
      <c r="P310" s="44" t="s">
        <v>365</v>
      </c>
    </row>
    <row r="311" spans="1:16" ht="29.25" customHeight="1" x14ac:dyDescent="0.25">
      <c r="A311" s="45"/>
      <c r="B311" s="90">
        <v>45</v>
      </c>
      <c r="C311" s="91"/>
      <c r="D311" s="113" t="s">
        <v>132</v>
      </c>
      <c r="E311" s="113"/>
      <c r="F311" s="94">
        <v>0</v>
      </c>
      <c r="G311" s="95"/>
      <c r="H311" s="123">
        <v>0</v>
      </c>
      <c r="I311" s="123"/>
      <c r="J311" s="94">
        <v>0</v>
      </c>
      <c r="K311" s="95"/>
      <c r="L311" s="123">
        <v>5000</v>
      </c>
      <c r="M311" s="123"/>
      <c r="N311" s="94">
        <v>5000</v>
      </c>
      <c r="O311" s="95"/>
      <c r="P311" s="44" t="s">
        <v>365</v>
      </c>
    </row>
    <row r="312" spans="1:16" ht="16.5" customHeight="1" x14ac:dyDescent="0.25">
      <c r="A312" s="51"/>
      <c r="B312" s="309" t="s">
        <v>155</v>
      </c>
      <c r="C312" s="310"/>
      <c r="D312" s="301" t="s">
        <v>161</v>
      </c>
      <c r="E312" s="301"/>
      <c r="F312" s="305">
        <f>F313+F320</f>
        <v>4576.8100000000004</v>
      </c>
      <c r="G312" s="306"/>
      <c r="H312" s="305">
        <f t="shared" ref="H312" si="324">H313+H320</f>
        <v>6300</v>
      </c>
      <c r="I312" s="306"/>
      <c r="J312" s="305">
        <f>J313+J320</f>
        <v>47000</v>
      </c>
      <c r="K312" s="306"/>
      <c r="L312" s="305">
        <f t="shared" ref="L312" si="325">L313+L320</f>
        <v>21000</v>
      </c>
      <c r="M312" s="306"/>
      <c r="N312" s="305">
        <f t="shared" ref="N312" si="326">N313+N320</f>
        <v>21000</v>
      </c>
      <c r="O312" s="306"/>
      <c r="P312" s="42"/>
    </row>
    <row r="313" spans="1:16" ht="28.5" customHeight="1" x14ac:dyDescent="0.25">
      <c r="A313" s="47"/>
      <c r="B313" s="86" t="s">
        <v>156</v>
      </c>
      <c r="C313" s="87"/>
      <c r="D313" s="156" t="s">
        <v>162</v>
      </c>
      <c r="E313" s="156"/>
      <c r="F313" s="88">
        <f>F316+F318</f>
        <v>4576.8100000000004</v>
      </c>
      <c r="G313" s="89"/>
      <c r="H313" s="88">
        <f t="shared" ref="H313" si="327">H316+H318</f>
        <v>6300</v>
      </c>
      <c r="I313" s="89"/>
      <c r="J313" s="88">
        <f t="shared" ref="J313" si="328">J316+J318</f>
        <v>21000</v>
      </c>
      <c r="K313" s="89"/>
      <c r="L313" s="88">
        <f t="shared" ref="L313" si="329">L316+L318</f>
        <v>21000</v>
      </c>
      <c r="M313" s="89"/>
      <c r="N313" s="88">
        <f t="shared" ref="N313" si="330">N316+N318</f>
        <v>21000</v>
      </c>
      <c r="O313" s="89"/>
      <c r="P313" s="44"/>
    </row>
    <row r="314" spans="1:16" ht="15.75" customHeight="1" x14ac:dyDescent="0.25">
      <c r="A314" s="71"/>
      <c r="B314" s="96" t="s">
        <v>114</v>
      </c>
      <c r="C314" s="97"/>
      <c r="D314" s="98" t="s">
        <v>30</v>
      </c>
      <c r="E314" s="98"/>
      <c r="F314" s="99">
        <v>4576.8100000000004</v>
      </c>
      <c r="G314" s="100"/>
      <c r="H314" s="122">
        <v>6300</v>
      </c>
      <c r="I314" s="122"/>
      <c r="J314" s="99">
        <v>11000</v>
      </c>
      <c r="K314" s="100"/>
      <c r="L314" s="122"/>
      <c r="M314" s="122"/>
      <c r="N314" s="99"/>
      <c r="O314" s="100"/>
      <c r="P314" s="72"/>
    </row>
    <row r="315" spans="1:16" ht="24.75" customHeight="1" x14ac:dyDescent="0.25">
      <c r="A315" s="73"/>
      <c r="B315" s="114" t="s">
        <v>153</v>
      </c>
      <c r="C315" s="115"/>
      <c r="D315" s="104" t="s">
        <v>38</v>
      </c>
      <c r="E315" s="104"/>
      <c r="F315" s="99">
        <v>0</v>
      </c>
      <c r="G315" s="100"/>
      <c r="H315" s="99">
        <v>0</v>
      </c>
      <c r="I315" s="100"/>
      <c r="J315" s="99">
        <v>10000</v>
      </c>
      <c r="K315" s="100"/>
      <c r="L315" s="99"/>
      <c r="M315" s="100"/>
      <c r="N315" s="99"/>
      <c r="O315" s="100"/>
      <c r="P315" s="72"/>
    </row>
    <row r="316" spans="1:16" ht="16.5" customHeight="1" x14ac:dyDescent="0.25">
      <c r="A316" s="45"/>
      <c r="B316" s="92">
        <v>3</v>
      </c>
      <c r="C316" s="93"/>
      <c r="D316" s="113" t="s">
        <v>39</v>
      </c>
      <c r="E316" s="113"/>
      <c r="F316" s="94">
        <f>F317</f>
        <v>4576.8100000000004</v>
      </c>
      <c r="G316" s="95"/>
      <c r="H316" s="94">
        <f t="shared" ref="H316" si="331">H317</f>
        <v>5300</v>
      </c>
      <c r="I316" s="95"/>
      <c r="J316" s="94">
        <f t="shared" ref="J316" si="332">J317</f>
        <v>6000</v>
      </c>
      <c r="K316" s="95"/>
      <c r="L316" s="94">
        <f t="shared" ref="L316" si="333">L317</f>
        <v>6000</v>
      </c>
      <c r="M316" s="95"/>
      <c r="N316" s="94">
        <f t="shared" ref="N316" si="334">N317</f>
        <v>6000</v>
      </c>
      <c r="O316" s="95"/>
      <c r="P316" s="44"/>
    </row>
    <row r="317" spans="1:16" ht="18" customHeight="1" x14ac:dyDescent="0.25">
      <c r="A317" s="46"/>
      <c r="B317" s="158">
        <v>32</v>
      </c>
      <c r="C317" s="159"/>
      <c r="D317" s="110" t="s">
        <v>41</v>
      </c>
      <c r="E317" s="110"/>
      <c r="F317" s="111">
        <v>4576.8100000000004</v>
      </c>
      <c r="G317" s="112"/>
      <c r="H317" s="145">
        <v>5300</v>
      </c>
      <c r="I317" s="145"/>
      <c r="J317" s="111">
        <v>6000</v>
      </c>
      <c r="K317" s="112"/>
      <c r="L317" s="145">
        <v>6000</v>
      </c>
      <c r="M317" s="145"/>
      <c r="N317" s="111">
        <v>6000</v>
      </c>
      <c r="O317" s="112"/>
      <c r="P317" s="44" t="s">
        <v>362</v>
      </c>
    </row>
    <row r="318" spans="1:16" ht="27" customHeight="1" x14ac:dyDescent="0.25">
      <c r="A318" s="45"/>
      <c r="B318" s="92">
        <v>4</v>
      </c>
      <c r="C318" s="93"/>
      <c r="D318" s="113" t="s">
        <v>46</v>
      </c>
      <c r="E318" s="113"/>
      <c r="F318" s="94">
        <f>F319</f>
        <v>0</v>
      </c>
      <c r="G318" s="95"/>
      <c r="H318" s="94">
        <f t="shared" ref="H318" si="335">H319</f>
        <v>1000</v>
      </c>
      <c r="I318" s="95"/>
      <c r="J318" s="94">
        <f t="shared" ref="J318" si="336">J319</f>
        <v>15000</v>
      </c>
      <c r="K318" s="95"/>
      <c r="L318" s="94">
        <f t="shared" ref="L318" si="337">L319</f>
        <v>15000</v>
      </c>
      <c r="M318" s="95"/>
      <c r="N318" s="94">
        <f t="shared" ref="N318" si="338">N319</f>
        <v>15000</v>
      </c>
      <c r="O318" s="95"/>
      <c r="P318" s="44"/>
    </row>
    <row r="319" spans="1:16" ht="30" customHeight="1" x14ac:dyDescent="0.25">
      <c r="A319" s="46"/>
      <c r="B319" s="158">
        <v>41</v>
      </c>
      <c r="C319" s="159"/>
      <c r="D319" s="110" t="s">
        <v>47</v>
      </c>
      <c r="E319" s="110"/>
      <c r="F319" s="111">
        <v>0</v>
      </c>
      <c r="G319" s="112"/>
      <c r="H319" s="145">
        <v>1000</v>
      </c>
      <c r="I319" s="145"/>
      <c r="J319" s="111">
        <v>15000</v>
      </c>
      <c r="K319" s="112"/>
      <c r="L319" s="145">
        <v>15000</v>
      </c>
      <c r="M319" s="145"/>
      <c r="N319" s="111">
        <v>15000</v>
      </c>
      <c r="O319" s="112"/>
      <c r="P319" s="44" t="s">
        <v>362</v>
      </c>
    </row>
    <row r="320" spans="1:16" ht="44.25" customHeight="1" x14ac:dyDescent="0.25">
      <c r="A320" s="47"/>
      <c r="B320" s="86" t="s">
        <v>163</v>
      </c>
      <c r="C320" s="87"/>
      <c r="D320" s="156" t="s">
        <v>345</v>
      </c>
      <c r="E320" s="156"/>
      <c r="F320" s="88">
        <f>F322+F324</f>
        <v>0</v>
      </c>
      <c r="G320" s="89"/>
      <c r="H320" s="88">
        <f t="shared" ref="H320" si="339">H322+H324</f>
        <v>0</v>
      </c>
      <c r="I320" s="89"/>
      <c r="J320" s="88">
        <f t="shared" ref="J320" si="340">J322+J324</f>
        <v>26000</v>
      </c>
      <c r="K320" s="89"/>
      <c r="L320" s="88">
        <f t="shared" ref="L320" si="341">L322+L324</f>
        <v>0</v>
      </c>
      <c r="M320" s="89"/>
      <c r="N320" s="88">
        <f t="shared" ref="N320" si="342">N322+N324</f>
        <v>0</v>
      </c>
      <c r="O320" s="89"/>
      <c r="P320" s="44"/>
    </row>
    <row r="321" spans="1:16" ht="19.5" customHeight="1" x14ac:dyDescent="0.25">
      <c r="A321" s="74"/>
      <c r="B321" s="96" t="s">
        <v>114</v>
      </c>
      <c r="C321" s="97"/>
      <c r="D321" s="98" t="s">
        <v>30</v>
      </c>
      <c r="E321" s="98"/>
      <c r="F321" s="99">
        <v>0</v>
      </c>
      <c r="G321" s="100"/>
      <c r="H321" s="99">
        <v>0</v>
      </c>
      <c r="I321" s="100"/>
      <c r="J321" s="99">
        <v>26000</v>
      </c>
      <c r="K321" s="100"/>
      <c r="L321" s="99"/>
      <c r="M321" s="100"/>
      <c r="N321" s="99"/>
      <c r="O321" s="100"/>
      <c r="P321" s="72"/>
    </row>
    <row r="322" spans="1:16" ht="15" customHeight="1" x14ac:dyDescent="0.25">
      <c r="A322" s="46"/>
      <c r="B322" s="108">
        <v>3</v>
      </c>
      <c r="C322" s="109"/>
      <c r="D322" s="110" t="s">
        <v>39</v>
      </c>
      <c r="E322" s="110"/>
      <c r="F322" s="111">
        <f>F323</f>
        <v>0</v>
      </c>
      <c r="G322" s="112"/>
      <c r="H322" s="111">
        <f t="shared" ref="H322" si="343">H323</f>
        <v>0</v>
      </c>
      <c r="I322" s="112"/>
      <c r="J322" s="111">
        <f t="shared" ref="J322" si="344">J323</f>
        <v>0</v>
      </c>
      <c r="K322" s="112"/>
      <c r="L322" s="111">
        <f t="shared" ref="L322" si="345">L323</f>
        <v>0</v>
      </c>
      <c r="M322" s="112"/>
      <c r="N322" s="111">
        <f t="shared" ref="N322" si="346">N323</f>
        <v>0</v>
      </c>
      <c r="O322" s="112"/>
      <c r="P322" s="44"/>
    </row>
    <row r="323" spans="1:16" ht="15" customHeight="1" x14ac:dyDescent="0.25">
      <c r="A323" s="45"/>
      <c r="B323" s="90">
        <v>32</v>
      </c>
      <c r="C323" s="91"/>
      <c r="D323" s="113" t="s">
        <v>41</v>
      </c>
      <c r="E323" s="113"/>
      <c r="F323" s="94">
        <v>0</v>
      </c>
      <c r="G323" s="95"/>
      <c r="H323" s="123">
        <v>0</v>
      </c>
      <c r="I323" s="123"/>
      <c r="J323" s="94">
        <v>0</v>
      </c>
      <c r="K323" s="95"/>
      <c r="L323" s="123">
        <v>0</v>
      </c>
      <c r="M323" s="123"/>
      <c r="N323" s="94">
        <v>0</v>
      </c>
      <c r="O323" s="95"/>
      <c r="P323" s="44" t="s">
        <v>362</v>
      </c>
    </row>
    <row r="324" spans="1:16" ht="26.25" customHeight="1" x14ac:dyDescent="0.25">
      <c r="A324" s="46"/>
      <c r="B324" s="108">
        <v>4</v>
      </c>
      <c r="C324" s="109"/>
      <c r="D324" s="110" t="s">
        <v>46</v>
      </c>
      <c r="E324" s="110"/>
      <c r="F324" s="111">
        <f>F325</f>
        <v>0</v>
      </c>
      <c r="G324" s="112"/>
      <c r="H324" s="111">
        <f t="shared" ref="H324" si="347">H325</f>
        <v>0</v>
      </c>
      <c r="I324" s="112"/>
      <c r="J324" s="111">
        <f t="shared" ref="J324" si="348">J325</f>
        <v>26000</v>
      </c>
      <c r="K324" s="112"/>
      <c r="L324" s="111">
        <f t="shared" ref="L324" si="349">L325</f>
        <v>0</v>
      </c>
      <c r="M324" s="112"/>
      <c r="N324" s="111">
        <f t="shared" ref="N324" si="350">N325</f>
        <v>0</v>
      </c>
      <c r="O324" s="112"/>
      <c r="P324" s="44"/>
    </row>
    <row r="325" spans="1:16" ht="28.5" customHeight="1" x14ac:dyDescent="0.25">
      <c r="A325" s="45"/>
      <c r="B325" s="90">
        <v>42</v>
      </c>
      <c r="C325" s="91"/>
      <c r="D325" s="113" t="s">
        <v>52</v>
      </c>
      <c r="E325" s="113"/>
      <c r="F325" s="94">
        <v>0</v>
      </c>
      <c r="G325" s="95"/>
      <c r="H325" s="123">
        <v>0</v>
      </c>
      <c r="I325" s="123"/>
      <c r="J325" s="94">
        <v>26000</v>
      </c>
      <c r="K325" s="95"/>
      <c r="L325" s="123">
        <v>0</v>
      </c>
      <c r="M325" s="123"/>
      <c r="N325" s="94">
        <v>0</v>
      </c>
      <c r="O325" s="95"/>
      <c r="P325" s="44" t="s">
        <v>362</v>
      </c>
    </row>
    <row r="326" spans="1:16" ht="17.25" customHeight="1" x14ac:dyDescent="0.25">
      <c r="A326" s="51"/>
      <c r="B326" s="309" t="s">
        <v>164</v>
      </c>
      <c r="C326" s="310"/>
      <c r="D326" s="301" t="s">
        <v>165</v>
      </c>
      <c r="E326" s="301"/>
      <c r="F326" s="305">
        <f>F327+F337</f>
        <v>52956.35</v>
      </c>
      <c r="G326" s="306"/>
      <c r="H326" s="305">
        <f>H327+H337</f>
        <v>400000</v>
      </c>
      <c r="I326" s="306"/>
      <c r="J326" s="305">
        <f>J327+J337</f>
        <v>353000</v>
      </c>
      <c r="K326" s="306"/>
      <c r="L326" s="305">
        <f>L327+L337</f>
        <v>25000</v>
      </c>
      <c r="M326" s="306"/>
      <c r="N326" s="305">
        <f>N327+N337</f>
        <v>25000</v>
      </c>
      <c r="O326" s="306"/>
      <c r="P326" s="42"/>
    </row>
    <row r="327" spans="1:16" ht="35.25" customHeight="1" x14ac:dyDescent="0.25">
      <c r="A327" s="47"/>
      <c r="B327" s="86" t="s">
        <v>166</v>
      </c>
      <c r="C327" s="87"/>
      <c r="D327" s="156" t="s">
        <v>167</v>
      </c>
      <c r="E327" s="156"/>
      <c r="F327" s="88">
        <f>F331+F335</f>
        <v>52956.35</v>
      </c>
      <c r="G327" s="89"/>
      <c r="H327" s="88">
        <f>H331+H335</f>
        <v>400000</v>
      </c>
      <c r="I327" s="89"/>
      <c r="J327" s="88">
        <f>J331+J335</f>
        <v>353000</v>
      </c>
      <c r="K327" s="89"/>
      <c r="L327" s="88">
        <f>L331+L335</f>
        <v>25000</v>
      </c>
      <c r="M327" s="89"/>
      <c r="N327" s="88">
        <f>N331+N335</f>
        <v>25000</v>
      </c>
      <c r="O327" s="89"/>
      <c r="P327" s="44"/>
    </row>
    <row r="328" spans="1:16" ht="14.25" customHeight="1" x14ac:dyDescent="0.25">
      <c r="A328" s="74"/>
      <c r="B328" s="96" t="s">
        <v>112</v>
      </c>
      <c r="C328" s="97"/>
      <c r="D328" s="98" t="s">
        <v>25</v>
      </c>
      <c r="E328" s="98"/>
      <c r="F328" s="99">
        <v>8518.7800000000007</v>
      </c>
      <c r="G328" s="100"/>
      <c r="H328" s="99">
        <v>36200</v>
      </c>
      <c r="I328" s="100"/>
      <c r="J328" s="99"/>
      <c r="K328" s="100"/>
      <c r="L328" s="99"/>
      <c r="M328" s="100"/>
      <c r="N328" s="99"/>
      <c r="O328" s="100"/>
      <c r="P328" s="76"/>
    </row>
    <row r="329" spans="1:16" ht="15" customHeight="1" x14ac:dyDescent="0.25">
      <c r="A329" s="71"/>
      <c r="B329" s="96" t="s">
        <v>114</v>
      </c>
      <c r="C329" s="97"/>
      <c r="D329" s="98" t="s">
        <v>30</v>
      </c>
      <c r="E329" s="98"/>
      <c r="F329" s="99">
        <v>24169.22</v>
      </c>
      <c r="G329" s="100"/>
      <c r="H329" s="122">
        <v>163800</v>
      </c>
      <c r="I329" s="122"/>
      <c r="J329" s="99">
        <v>53000</v>
      </c>
      <c r="K329" s="100"/>
      <c r="L329" s="122"/>
      <c r="M329" s="122"/>
      <c r="N329" s="99"/>
      <c r="O329" s="100"/>
      <c r="P329" s="72"/>
    </row>
    <row r="330" spans="1:16" ht="15" customHeight="1" x14ac:dyDescent="0.25">
      <c r="A330" s="73"/>
      <c r="B330" s="114" t="s">
        <v>113</v>
      </c>
      <c r="C330" s="115"/>
      <c r="D330" s="104" t="s">
        <v>27</v>
      </c>
      <c r="E330" s="104"/>
      <c r="F330" s="105">
        <v>20268.349999999999</v>
      </c>
      <c r="G330" s="106"/>
      <c r="H330" s="107">
        <v>200000</v>
      </c>
      <c r="I330" s="107"/>
      <c r="J330" s="105">
        <v>300000</v>
      </c>
      <c r="K330" s="106"/>
      <c r="L330" s="107"/>
      <c r="M330" s="107"/>
      <c r="N330" s="105"/>
      <c r="O330" s="106"/>
      <c r="P330" s="72"/>
    </row>
    <row r="331" spans="1:16" ht="16.5" customHeight="1" x14ac:dyDescent="0.25">
      <c r="A331" s="45"/>
      <c r="B331" s="92">
        <v>3</v>
      </c>
      <c r="C331" s="93"/>
      <c r="D331" s="113" t="s">
        <v>39</v>
      </c>
      <c r="E331" s="113"/>
      <c r="F331" s="94">
        <f>F332+F333+F334</f>
        <v>20192.559999999998</v>
      </c>
      <c r="G331" s="95"/>
      <c r="H331" s="94">
        <f>H332+H333+H334</f>
        <v>375000</v>
      </c>
      <c r="I331" s="95"/>
      <c r="J331" s="94">
        <f>J332+J333+J334</f>
        <v>153000</v>
      </c>
      <c r="K331" s="95"/>
      <c r="L331" s="94">
        <f t="shared" ref="L331" si="351">L332+L333+L334</f>
        <v>25000</v>
      </c>
      <c r="M331" s="95"/>
      <c r="N331" s="94">
        <f t="shared" ref="N331" si="352">N332+N333+N334</f>
        <v>25000</v>
      </c>
      <c r="O331" s="95"/>
      <c r="P331" s="44"/>
    </row>
    <row r="332" spans="1:16" ht="19.5" customHeight="1" x14ac:dyDescent="0.25">
      <c r="A332" s="45"/>
      <c r="B332" s="90">
        <v>32</v>
      </c>
      <c r="C332" s="91"/>
      <c r="D332" s="113" t="s">
        <v>41</v>
      </c>
      <c r="E332" s="113"/>
      <c r="F332" s="94">
        <v>20042.849999999999</v>
      </c>
      <c r="G332" s="95"/>
      <c r="H332" s="123">
        <v>350000</v>
      </c>
      <c r="I332" s="123"/>
      <c r="J332" s="94">
        <v>130000</v>
      </c>
      <c r="K332" s="95"/>
      <c r="L332" s="123">
        <v>10000</v>
      </c>
      <c r="M332" s="123"/>
      <c r="N332" s="94">
        <v>10000</v>
      </c>
      <c r="O332" s="95"/>
      <c r="P332" s="44" t="s">
        <v>366</v>
      </c>
    </row>
    <row r="333" spans="1:16" ht="15" customHeight="1" x14ac:dyDescent="0.25">
      <c r="A333" s="46"/>
      <c r="B333" s="116">
        <v>35</v>
      </c>
      <c r="C333" s="117"/>
      <c r="D333" s="192" t="s">
        <v>43</v>
      </c>
      <c r="E333" s="193"/>
      <c r="F333" s="118">
        <v>149.71</v>
      </c>
      <c r="G333" s="119"/>
      <c r="H333" s="118">
        <v>1000</v>
      </c>
      <c r="I333" s="119"/>
      <c r="J333" s="118">
        <v>13000</v>
      </c>
      <c r="K333" s="119"/>
      <c r="L333" s="118">
        <v>15000</v>
      </c>
      <c r="M333" s="119"/>
      <c r="N333" s="118">
        <v>15000</v>
      </c>
      <c r="O333" s="119"/>
      <c r="P333" s="44" t="s">
        <v>366</v>
      </c>
    </row>
    <row r="334" spans="1:16" ht="15" customHeight="1" x14ac:dyDescent="0.25">
      <c r="A334" s="46"/>
      <c r="B334" s="116">
        <v>38</v>
      </c>
      <c r="C334" s="117"/>
      <c r="D334" s="192" t="s">
        <v>45</v>
      </c>
      <c r="E334" s="193"/>
      <c r="F334" s="118">
        <v>0</v>
      </c>
      <c r="G334" s="119"/>
      <c r="H334" s="118">
        <v>24000</v>
      </c>
      <c r="I334" s="119"/>
      <c r="J334" s="118">
        <v>10000</v>
      </c>
      <c r="K334" s="119"/>
      <c r="L334" s="118">
        <v>0</v>
      </c>
      <c r="M334" s="119"/>
      <c r="N334" s="118">
        <v>0</v>
      </c>
      <c r="O334" s="119"/>
      <c r="P334" s="44" t="s">
        <v>366</v>
      </c>
    </row>
    <row r="335" spans="1:16" ht="31.5" customHeight="1" x14ac:dyDescent="0.25">
      <c r="A335" s="45"/>
      <c r="B335" s="92">
        <v>4</v>
      </c>
      <c r="C335" s="93"/>
      <c r="D335" s="92" t="s">
        <v>46</v>
      </c>
      <c r="E335" s="93"/>
      <c r="F335" s="94">
        <f>F336</f>
        <v>32763.79</v>
      </c>
      <c r="G335" s="95"/>
      <c r="H335" s="94">
        <f t="shared" ref="H335" si="353">H336</f>
        <v>25000</v>
      </c>
      <c r="I335" s="95"/>
      <c r="J335" s="94">
        <f t="shared" ref="J335" si="354">J336</f>
        <v>200000</v>
      </c>
      <c r="K335" s="95"/>
      <c r="L335" s="94">
        <f t="shared" ref="L335" si="355">L336</f>
        <v>0</v>
      </c>
      <c r="M335" s="95"/>
      <c r="N335" s="94">
        <f t="shared" ref="N335" si="356">N336</f>
        <v>0</v>
      </c>
      <c r="O335" s="95"/>
      <c r="P335" s="44"/>
    </row>
    <row r="336" spans="1:16" ht="29.25" customHeight="1" x14ac:dyDescent="0.25">
      <c r="A336" s="46"/>
      <c r="B336" s="158">
        <v>42</v>
      </c>
      <c r="C336" s="159"/>
      <c r="D336" s="110" t="s">
        <v>52</v>
      </c>
      <c r="E336" s="110"/>
      <c r="F336" s="111">
        <v>32763.79</v>
      </c>
      <c r="G336" s="112"/>
      <c r="H336" s="145">
        <v>25000</v>
      </c>
      <c r="I336" s="145"/>
      <c r="J336" s="111">
        <v>200000</v>
      </c>
      <c r="K336" s="112"/>
      <c r="L336" s="145">
        <v>0</v>
      </c>
      <c r="M336" s="145"/>
      <c r="N336" s="111">
        <v>0</v>
      </c>
      <c r="O336" s="112"/>
      <c r="P336" s="44" t="s">
        <v>366</v>
      </c>
    </row>
    <row r="337" spans="1:16" ht="28.5" customHeight="1" x14ac:dyDescent="0.25">
      <c r="A337" s="47"/>
      <c r="B337" s="86" t="s">
        <v>168</v>
      </c>
      <c r="C337" s="87"/>
      <c r="D337" s="156" t="s">
        <v>169</v>
      </c>
      <c r="E337" s="156"/>
      <c r="F337" s="88">
        <f>F340</f>
        <v>0</v>
      </c>
      <c r="G337" s="89"/>
      <c r="H337" s="88">
        <f t="shared" ref="H337" si="357">H340</f>
        <v>0</v>
      </c>
      <c r="I337" s="89"/>
      <c r="J337" s="88">
        <f t="shared" ref="J337" si="358">J340</f>
        <v>0</v>
      </c>
      <c r="K337" s="89"/>
      <c r="L337" s="88">
        <f t="shared" ref="L337" si="359">L340</f>
        <v>0</v>
      </c>
      <c r="M337" s="89"/>
      <c r="N337" s="88">
        <f t="shared" ref="N337" si="360">N340</f>
        <v>0</v>
      </c>
      <c r="O337" s="89"/>
      <c r="P337" s="44"/>
    </row>
    <row r="338" spans="1:16" ht="15" customHeight="1" x14ac:dyDescent="0.25">
      <c r="A338" s="74"/>
      <c r="B338" s="96" t="s">
        <v>112</v>
      </c>
      <c r="C338" s="97"/>
      <c r="D338" s="98" t="s">
        <v>25</v>
      </c>
      <c r="E338" s="98"/>
      <c r="F338" s="99">
        <v>0</v>
      </c>
      <c r="G338" s="100"/>
      <c r="H338" s="99">
        <v>0</v>
      </c>
      <c r="I338" s="100"/>
      <c r="J338" s="99">
        <v>0</v>
      </c>
      <c r="K338" s="100"/>
      <c r="L338" s="99"/>
      <c r="M338" s="100"/>
      <c r="N338" s="99"/>
      <c r="O338" s="100"/>
      <c r="P338" s="72"/>
    </row>
    <row r="339" spans="1:16" ht="19.5" customHeight="1" x14ac:dyDescent="0.25">
      <c r="A339" s="75"/>
      <c r="B339" s="96" t="s">
        <v>113</v>
      </c>
      <c r="C339" s="97"/>
      <c r="D339" s="98" t="s">
        <v>27</v>
      </c>
      <c r="E339" s="98"/>
      <c r="F339" s="99">
        <v>0</v>
      </c>
      <c r="G339" s="100"/>
      <c r="H339" s="99">
        <v>0</v>
      </c>
      <c r="I339" s="100"/>
      <c r="J339" s="99">
        <v>0</v>
      </c>
      <c r="K339" s="100"/>
      <c r="L339" s="99"/>
      <c r="M339" s="100"/>
      <c r="N339" s="99"/>
      <c r="O339" s="100"/>
      <c r="P339" s="72"/>
    </row>
    <row r="340" spans="1:16" ht="17.25" customHeight="1" x14ac:dyDescent="0.25">
      <c r="A340" s="46"/>
      <c r="B340" s="108">
        <v>3</v>
      </c>
      <c r="C340" s="109"/>
      <c r="D340" s="110" t="s">
        <v>39</v>
      </c>
      <c r="E340" s="110"/>
      <c r="F340" s="111">
        <f>F341</f>
        <v>0</v>
      </c>
      <c r="G340" s="112"/>
      <c r="H340" s="111">
        <f t="shared" ref="H340" si="361">H341</f>
        <v>0</v>
      </c>
      <c r="I340" s="112"/>
      <c r="J340" s="111">
        <f t="shared" ref="J340" si="362">J341</f>
        <v>0</v>
      </c>
      <c r="K340" s="112"/>
      <c r="L340" s="111">
        <f t="shared" ref="L340" si="363">L341</f>
        <v>0</v>
      </c>
      <c r="M340" s="112"/>
      <c r="N340" s="111">
        <f t="shared" ref="N340" si="364">N341</f>
        <v>0</v>
      </c>
      <c r="O340" s="112"/>
      <c r="P340" s="44"/>
    </row>
    <row r="341" spans="1:16" ht="18" customHeight="1" x14ac:dyDescent="0.25">
      <c r="A341" s="45"/>
      <c r="B341" s="90">
        <v>32</v>
      </c>
      <c r="C341" s="91"/>
      <c r="D341" s="113" t="s">
        <v>41</v>
      </c>
      <c r="E341" s="113"/>
      <c r="F341" s="94">
        <v>0</v>
      </c>
      <c r="G341" s="95"/>
      <c r="H341" s="123">
        <v>0</v>
      </c>
      <c r="I341" s="123"/>
      <c r="J341" s="94">
        <v>0</v>
      </c>
      <c r="K341" s="95"/>
      <c r="L341" s="123">
        <v>0</v>
      </c>
      <c r="M341" s="123"/>
      <c r="N341" s="94">
        <v>0</v>
      </c>
      <c r="O341" s="95"/>
      <c r="P341" s="44" t="s">
        <v>366</v>
      </c>
    </row>
    <row r="342" spans="1:16" ht="18.75" customHeight="1" x14ac:dyDescent="0.25">
      <c r="A342" s="49"/>
      <c r="B342" s="82" t="s">
        <v>170</v>
      </c>
      <c r="C342" s="83"/>
      <c r="D342" s="150" t="s">
        <v>399</v>
      </c>
      <c r="E342" s="150"/>
      <c r="F342" s="84">
        <f>F343+F350+F355</f>
        <v>68717.440000000002</v>
      </c>
      <c r="G342" s="85"/>
      <c r="H342" s="84">
        <f t="shared" ref="H342" si="365">H343+H350+H355</f>
        <v>80400</v>
      </c>
      <c r="I342" s="85"/>
      <c r="J342" s="84">
        <f t="shared" ref="J342" si="366">J343+J350+J355</f>
        <v>198300</v>
      </c>
      <c r="K342" s="85"/>
      <c r="L342" s="84">
        <f t="shared" ref="L342" si="367">L343+L350+L355</f>
        <v>198300</v>
      </c>
      <c r="M342" s="85"/>
      <c r="N342" s="84">
        <f t="shared" ref="N342" si="368">N343+N350+N355</f>
        <v>97800</v>
      </c>
      <c r="O342" s="85"/>
      <c r="P342" s="42"/>
    </row>
    <row r="343" spans="1:16" ht="45" customHeight="1" x14ac:dyDescent="0.25">
      <c r="A343" s="43"/>
      <c r="B343" s="151" t="s">
        <v>171</v>
      </c>
      <c r="C343" s="152"/>
      <c r="D343" s="153" t="s">
        <v>172</v>
      </c>
      <c r="E343" s="153"/>
      <c r="F343" s="154">
        <f>F346+F348</f>
        <v>54340.32</v>
      </c>
      <c r="G343" s="155"/>
      <c r="H343" s="154">
        <f>H346+H348</f>
        <v>53800</v>
      </c>
      <c r="I343" s="155"/>
      <c r="J343" s="154">
        <f t="shared" ref="J343" si="369">J346+J348</f>
        <v>53300</v>
      </c>
      <c r="K343" s="155"/>
      <c r="L343" s="154">
        <f t="shared" ref="L343" si="370">L346+L348</f>
        <v>53300</v>
      </c>
      <c r="M343" s="155"/>
      <c r="N343" s="154">
        <f t="shared" ref="N343" si="371">N346+N348</f>
        <v>52800</v>
      </c>
      <c r="O343" s="155"/>
      <c r="P343" s="44"/>
    </row>
    <row r="344" spans="1:16" ht="18.75" customHeight="1" x14ac:dyDescent="0.25">
      <c r="A344" s="71"/>
      <c r="B344" s="96" t="s">
        <v>114</v>
      </c>
      <c r="C344" s="97"/>
      <c r="D344" s="98" t="s">
        <v>30</v>
      </c>
      <c r="E344" s="98"/>
      <c r="F344" s="99">
        <v>44258.37</v>
      </c>
      <c r="G344" s="100"/>
      <c r="H344" s="122">
        <v>53800</v>
      </c>
      <c r="I344" s="122"/>
      <c r="J344" s="99">
        <v>53300</v>
      </c>
      <c r="K344" s="100"/>
      <c r="L344" s="122"/>
      <c r="M344" s="122"/>
      <c r="N344" s="99"/>
      <c r="O344" s="100"/>
      <c r="P344" s="72"/>
    </row>
    <row r="345" spans="1:16" ht="18.75" customHeight="1" x14ac:dyDescent="0.25">
      <c r="A345" s="71"/>
      <c r="B345" s="96" t="s">
        <v>113</v>
      </c>
      <c r="C345" s="97"/>
      <c r="D345" s="98" t="s">
        <v>27</v>
      </c>
      <c r="E345" s="98"/>
      <c r="F345" s="99">
        <v>10081.950000000001</v>
      </c>
      <c r="G345" s="100"/>
      <c r="H345" s="99">
        <v>0</v>
      </c>
      <c r="I345" s="100"/>
      <c r="J345" s="99">
        <v>0</v>
      </c>
      <c r="K345" s="100"/>
      <c r="L345" s="99"/>
      <c r="M345" s="100"/>
      <c r="N345" s="99"/>
      <c r="O345" s="100"/>
      <c r="P345" s="72"/>
    </row>
    <row r="346" spans="1:16" ht="17.25" customHeight="1" x14ac:dyDescent="0.25">
      <c r="A346" s="46"/>
      <c r="B346" s="108">
        <v>3</v>
      </c>
      <c r="C346" s="109"/>
      <c r="D346" s="110" t="s">
        <v>39</v>
      </c>
      <c r="E346" s="110"/>
      <c r="F346" s="111">
        <f>F347</f>
        <v>4569.26</v>
      </c>
      <c r="G346" s="112"/>
      <c r="H346" s="145">
        <f t="shared" ref="H346" si="372">H347</f>
        <v>4000</v>
      </c>
      <c r="I346" s="145"/>
      <c r="J346" s="111">
        <f t="shared" ref="J346" si="373">J347</f>
        <v>3500</v>
      </c>
      <c r="K346" s="112"/>
      <c r="L346" s="145">
        <f t="shared" ref="L346" si="374">L347</f>
        <v>3500</v>
      </c>
      <c r="M346" s="145"/>
      <c r="N346" s="111">
        <f t="shared" ref="N346" si="375">N347</f>
        <v>3000</v>
      </c>
      <c r="O346" s="112"/>
      <c r="P346" s="52"/>
    </row>
    <row r="347" spans="1:16" ht="15" customHeight="1" x14ac:dyDescent="0.25">
      <c r="A347" s="45"/>
      <c r="B347" s="90">
        <v>34</v>
      </c>
      <c r="C347" s="91"/>
      <c r="D347" s="113" t="s">
        <v>42</v>
      </c>
      <c r="E347" s="113"/>
      <c r="F347" s="94">
        <v>4569.26</v>
      </c>
      <c r="G347" s="95"/>
      <c r="H347" s="123">
        <v>4000</v>
      </c>
      <c r="I347" s="123"/>
      <c r="J347" s="94">
        <v>3500</v>
      </c>
      <c r="K347" s="95"/>
      <c r="L347" s="123">
        <v>3500</v>
      </c>
      <c r="M347" s="123"/>
      <c r="N347" s="94">
        <v>3000</v>
      </c>
      <c r="O347" s="95"/>
      <c r="P347" s="44" t="s">
        <v>362</v>
      </c>
    </row>
    <row r="348" spans="1:16" ht="15" customHeight="1" x14ac:dyDescent="0.25">
      <c r="A348" s="45"/>
      <c r="B348" s="92">
        <v>5</v>
      </c>
      <c r="C348" s="93"/>
      <c r="D348" s="113" t="s">
        <v>98</v>
      </c>
      <c r="E348" s="113"/>
      <c r="F348" s="94">
        <f>F349</f>
        <v>49771.06</v>
      </c>
      <c r="G348" s="95"/>
      <c r="H348" s="94">
        <f t="shared" ref="H348" si="376">H349</f>
        <v>49800</v>
      </c>
      <c r="I348" s="95"/>
      <c r="J348" s="94">
        <f t="shared" ref="J348" si="377">J349</f>
        <v>49800</v>
      </c>
      <c r="K348" s="95"/>
      <c r="L348" s="94">
        <f t="shared" ref="L348" si="378">L349</f>
        <v>49800</v>
      </c>
      <c r="M348" s="95"/>
      <c r="N348" s="94">
        <f t="shared" ref="N348" si="379">N349</f>
        <v>49800</v>
      </c>
      <c r="O348" s="95"/>
      <c r="P348" s="44"/>
    </row>
    <row r="349" spans="1:16" ht="15" customHeight="1" x14ac:dyDescent="0.25">
      <c r="A349" s="45"/>
      <c r="B349" s="90">
        <v>54</v>
      </c>
      <c r="C349" s="91"/>
      <c r="D349" s="113" t="s">
        <v>173</v>
      </c>
      <c r="E349" s="113"/>
      <c r="F349" s="94">
        <v>49771.06</v>
      </c>
      <c r="G349" s="95"/>
      <c r="H349" s="123">
        <v>49800</v>
      </c>
      <c r="I349" s="123"/>
      <c r="J349" s="94">
        <v>49800</v>
      </c>
      <c r="K349" s="95"/>
      <c r="L349" s="123">
        <v>49800</v>
      </c>
      <c r="M349" s="123"/>
      <c r="N349" s="94">
        <v>49800</v>
      </c>
      <c r="O349" s="95"/>
      <c r="P349" s="44" t="s">
        <v>362</v>
      </c>
    </row>
    <row r="350" spans="1:16" ht="29.25" customHeight="1" x14ac:dyDescent="0.25">
      <c r="A350" s="43"/>
      <c r="B350" s="151" t="s">
        <v>174</v>
      </c>
      <c r="C350" s="152"/>
      <c r="D350" s="153" t="s">
        <v>175</v>
      </c>
      <c r="E350" s="153"/>
      <c r="F350" s="154">
        <f>F353</f>
        <v>14377.12</v>
      </c>
      <c r="G350" s="155"/>
      <c r="H350" s="154">
        <f t="shared" ref="H350" si="380">H353</f>
        <v>13300</v>
      </c>
      <c r="I350" s="155"/>
      <c r="J350" s="154">
        <f t="shared" ref="J350" si="381">J353</f>
        <v>30000</v>
      </c>
      <c r="K350" s="155"/>
      <c r="L350" s="154">
        <f t="shared" ref="L350" si="382">L353</f>
        <v>30000</v>
      </c>
      <c r="M350" s="155"/>
      <c r="N350" s="154">
        <f t="shared" ref="N350" si="383">N353</f>
        <v>30000</v>
      </c>
      <c r="O350" s="155"/>
      <c r="P350" s="44"/>
    </row>
    <row r="351" spans="1:16" ht="20.25" customHeight="1" x14ac:dyDescent="0.25">
      <c r="A351" s="71"/>
      <c r="B351" s="96" t="s">
        <v>114</v>
      </c>
      <c r="C351" s="97"/>
      <c r="D351" s="98" t="s">
        <v>30</v>
      </c>
      <c r="E351" s="98"/>
      <c r="F351" s="99">
        <v>14377.12</v>
      </c>
      <c r="G351" s="100"/>
      <c r="H351" s="122">
        <v>13300</v>
      </c>
      <c r="I351" s="122"/>
      <c r="J351" s="99">
        <v>30000</v>
      </c>
      <c r="K351" s="100"/>
      <c r="L351" s="122"/>
      <c r="M351" s="122"/>
      <c r="N351" s="99"/>
      <c r="O351" s="100"/>
      <c r="P351" s="72"/>
    </row>
    <row r="352" spans="1:16" ht="17.25" customHeight="1" x14ac:dyDescent="0.25">
      <c r="A352" s="73"/>
      <c r="B352" s="114" t="s">
        <v>154</v>
      </c>
      <c r="C352" s="115"/>
      <c r="D352" s="104" t="s">
        <v>34</v>
      </c>
      <c r="E352" s="104"/>
      <c r="F352" s="105">
        <v>0</v>
      </c>
      <c r="G352" s="106"/>
      <c r="H352" s="107">
        <v>0</v>
      </c>
      <c r="I352" s="107"/>
      <c r="J352" s="105">
        <v>0</v>
      </c>
      <c r="K352" s="106"/>
      <c r="L352" s="107"/>
      <c r="M352" s="107"/>
      <c r="N352" s="105"/>
      <c r="O352" s="106"/>
      <c r="P352" s="72"/>
    </row>
    <row r="353" spans="1:16" ht="15" customHeight="1" x14ac:dyDescent="0.25">
      <c r="A353" s="45"/>
      <c r="B353" s="92">
        <v>3</v>
      </c>
      <c r="C353" s="93"/>
      <c r="D353" s="113" t="s">
        <v>39</v>
      </c>
      <c r="E353" s="113"/>
      <c r="F353" s="94">
        <f>F354</f>
        <v>14377.12</v>
      </c>
      <c r="G353" s="95"/>
      <c r="H353" s="123">
        <f t="shared" ref="H353" si="384">H354</f>
        <v>13300</v>
      </c>
      <c r="I353" s="123"/>
      <c r="J353" s="94">
        <f t="shared" ref="J353" si="385">J354</f>
        <v>30000</v>
      </c>
      <c r="K353" s="95"/>
      <c r="L353" s="123">
        <f t="shared" ref="L353" si="386">L354</f>
        <v>30000</v>
      </c>
      <c r="M353" s="123"/>
      <c r="N353" s="94">
        <f t="shared" ref="N353" si="387">N354</f>
        <v>30000</v>
      </c>
      <c r="O353" s="95"/>
      <c r="P353" s="44"/>
    </row>
    <row r="354" spans="1:16" ht="18" customHeight="1" x14ac:dyDescent="0.25">
      <c r="A354" s="45"/>
      <c r="B354" s="90">
        <v>32</v>
      </c>
      <c r="C354" s="91"/>
      <c r="D354" s="113" t="s">
        <v>41</v>
      </c>
      <c r="E354" s="113"/>
      <c r="F354" s="94">
        <v>14377.12</v>
      </c>
      <c r="G354" s="95"/>
      <c r="H354" s="123">
        <v>13300</v>
      </c>
      <c r="I354" s="123"/>
      <c r="J354" s="94">
        <v>30000</v>
      </c>
      <c r="K354" s="95"/>
      <c r="L354" s="123">
        <v>30000</v>
      </c>
      <c r="M354" s="123"/>
      <c r="N354" s="94">
        <v>30000</v>
      </c>
      <c r="O354" s="95"/>
      <c r="P354" s="44" t="s">
        <v>362</v>
      </c>
    </row>
    <row r="355" spans="1:16" ht="29.25" customHeight="1" x14ac:dyDescent="0.25">
      <c r="A355" s="43"/>
      <c r="B355" s="151" t="s">
        <v>176</v>
      </c>
      <c r="C355" s="152"/>
      <c r="D355" s="153" t="s">
        <v>177</v>
      </c>
      <c r="E355" s="153"/>
      <c r="F355" s="154">
        <f>F359+F361</f>
        <v>0</v>
      </c>
      <c r="G355" s="155"/>
      <c r="H355" s="157">
        <f t="shared" ref="H355" si="388">H359+H361</f>
        <v>13300</v>
      </c>
      <c r="I355" s="157"/>
      <c r="J355" s="154">
        <f t="shared" ref="J355" si="389">J359+J361</f>
        <v>115000</v>
      </c>
      <c r="K355" s="155"/>
      <c r="L355" s="157">
        <f t="shared" ref="L355" si="390">L359+L361</f>
        <v>115000</v>
      </c>
      <c r="M355" s="157"/>
      <c r="N355" s="154">
        <f t="shared" ref="N355" si="391">N359+N361</f>
        <v>15000</v>
      </c>
      <c r="O355" s="155"/>
      <c r="P355" s="44"/>
    </row>
    <row r="356" spans="1:16" ht="16.5" customHeight="1" x14ac:dyDescent="0.25">
      <c r="A356" s="71"/>
      <c r="B356" s="96" t="s">
        <v>114</v>
      </c>
      <c r="C356" s="97"/>
      <c r="D356" s="98" t="s">
        <v>30</v>
      </c>
      <c r="E356" s="98"/>
      <c r="F356" s="99">
        <v>0</v>
      </c>
      <c r="G356" s="100"/>
      <c r="H356" s="122">
        <v>13300</v>
      </c>
      <c r="I356" s="122"/>
      <c r="J356" s="99">
        <v>15000</v>
      </c>
      <c r="K356" s="100"/>
      <c r="L356" s="122"/>
      <c r="M356" s="122"/>
      <c r="N356" s="99"/>
      <c r="O356" s="100"/>
      <c r="P356" s="72"/>
    </row>
    <row r="357" spans="1:16" ht="16.5" customHeight="1" x14ac:dyDescent="0.25">
      <c r="A357" s="71"/>
      <c r="B357" s="96" t="s">
        <v>113</v>
      </c>
      <c r="C357" s="97"/>
      <c r="D357" s="149" t="s">
        <v>27</v>
      </c>
      <c r="E357" s="149"/>
      <c r="F357" s="99">
        <v>0</v>
      </c>
      <c r="G357" s="100"/>
      <c r="H357" s="122">
        <v>0</v>
      </c>
      <c r="I357" s="122"/>
      <c r="J357" s="99">
        <v>100000</v>
      </c>
      <c r="K357" s="100"/>
      <c r="L357" s="122"/>
      <c r="M357" s="122"/>
      <c r="N357" s="99"/>
      <c r="O357" s="100"/>
      <c r="P357" s="72"/>
    </row>
    <row r="358" spans="1:16" ht="27" customHeight="1" x14ac:dyDescent="0.25">
      <c r="A358" s="71"/>
      <c r="B358" s="96" t="s">
        <v>153</v>
      </c>
      <c r="C358" s="97"/>
      <c r="D358" s="98" t="s">
        <v>38</v>
      </c>
      <c r="E358" s="98"/>
      <c r="F358" s="99">
        <v>0</v>
      </c>
      <c r="G358" s="100"/>
      <c r="H358" s="122">
        <v>0</v>
      </c>
      <c r="I358" s="122"/>
      <c r="J358" s="99">
        <v>0</v>
      </c>
      <c r="K358" s="100"/>
      <c r="L358" s="122"/>
      <c r="M358" s="122"/>
      <c r="N358" s="99"/>
      <c r="O358" s="100"/>
      <c r="P358" s="72"/>
    </row>
    <row r="359" spans="1:16" ht="15" customHeight="1" x14ac:dyDescent="0.25">
      <c r="A359" s="45"/>
      <c r="B359" s="92">
        <v>3</v>
      </c>
      <c r="C359" s="93"/>
      <c r="D359" s="113" t="s">
        <v>39</v>
      </c>
      <c r="E359" s="113"/>
      <c r="F359" s="94">
        <f>F360</f>
        <v>0</v>
      </c>
      <c r="G359" s="95"/>
      <c r="H359" s="123">
        <f t="shared" ref="H359" si="392">H360</f>
        <v>13300</v>
      </c>
      <c r="I359" s="123"/>
      <c r="J359" s="94">
        <f t="shared" ref="J359" si="393">J360</f>
        <v>15000</v>
      </c>
      <c r="K359" s="95"/>
      <c r="L359" s="123">
        <f t="shared" ref="L359" si="394">L360</f>
        <v>15000</v>
      </c>
      <c r="M359" s="123"/>
      <c r="N359" s="94">
        <f t="shared" ref="N359" si="395">N360</f>
        <v>15000</v>
      </c>
      <c r="O359" s="95"/>
      <c r="P359" s="44"/>
    </row>
    <row r="360" spans="1:16" ht="21.75" customHeight="1" x14ac:dyDescent="0.25">
      <c r="A360" s="46"/>
      <c r="B360" s="158">
        <v>32</v>
      </c>
      <c r="C360" s="159"/>
      <c r="D360" s="110" t="s">
        <v>41</v>
      </c>
      <c r="E360" s="110"/>
      <c r="F360" s="111">
        <v>0</v>
      </c>
      <c r="G360" s="112"/>
      <c r="H360" s="145">
        <v>13300</v>
      </c>
      <c r="I360" s="145"/>
      <c r="J360" s="111">
        <v>15000</v>
      </c>
      <c r="K360" s="112"/>
      <c r="L360" s="145">
        <v>15000</v>
      </c>
      <c r="M360" s="145"/>
      <c r="N360" s="111">
        <v>15000</v>
      </c>
      <c r="O360" s="112"/>
      <c r="P360" s="44" t="s">
        <v>362</v>
      </c>
    </row>
    <row r="361" spans="1:16" ht="16.5" customHeight="1" x14ac:dyDescent="0.25">
      <c r="A361" s="45"/>
      <c r="B361" s="92">
        <v>4</v>
      </c>
      <c r="C361" s="93"/>
      <c r="D361" s="113" t="s">
        <v>46</v>
      </c>
      <c r="E361" s="113"/>
      <c r="F361" s="94">
        <f>F362</f>
        <v>0</v>
      </c>
      <c r="G361" s="95"/>
      <c r="H361" s="94">
        <f t="shared" ref="H361" si="396">H362</f>
        <v>0</v>
      </c>
      <c r="I361" s="95"/>
      <c r="J361" s="94">
        <f t="shared" ref="J361" si="397">J362</f>
        <v>100000</v>
      </c>
      <c r="K361" s="95"/>
      <c r="L361" s="94">
        <f t="shared" ref="L361" si="398">L362</f>
        <v>100000</v>
      </c>
      <c r="M361" s="95"/>
      <c r="N361" s="94">
        <f t="shared" ref="N361" si="399">N362</f>
        <v>0</v>
      </c>
      <c r="O361" s="95"/>
      <c r="P361" s="44"/>
    </row>
    <row r="362" spans="1:16" ht="26.25" customHeight="1" x14ac:dyDescent="0.25">
      <c r="A362" s="45"/>
      <c r="B362" s="90">
        <v>42</v>
      </c>
      <c r="C362" s="91"/>
      <c r="D362" s="113" t="s">
        <v>52</v>
      </c>
      <c r="E362" s="113"/>
      <c r="F362" s="94">
        <v>0</v>
      </c>
      <c r="G362" s="95"/>
      <c r="H362" s="123">
        <v>0</v>
      </c>
      <c r="I362" s="123"/>
      <c r="J362" s="94">
        <v>100000</v>
      </c>
      <c r="K362" s="95"/>
      <c r="L362" s="123">
        <v>100000</v>
      </c>
      <c r="M362" s="123"/>
      <c r="N362" s="94">
        <v>0</v>
      </c>
      <c r="O362" s="95"/>
      <c r="P362" s="44" t="s">
        <v>362</v>
      </c>
    </row>
    <row r="363" spans="1:16" ht="15" customHeight="1" x14ac:dyDescent="0.25">
      <c r="A363" s="49"/>
      <c r="B363" s="82" t="s">
        <v>178</v>
      </c>
      <c r="C363" s="83"/>
      <c r="D363" s="150" t="s">
        <v>179</v>
      </c>
      <c r="E363" s="150"/>
      <c r="F363" s="84">
        <f>F364</f>
        <v>2468.64</v>
      </c>
      <c r="G363" s="85"/>
      <c r="H363" s="84">
        <f t="shared" ref="H363" si="400">H364</f>
        <v>32000</v>
      </c>
      <c r="I363" s="85"/>
      <c r="J363" s="84">
        <f t="shared" ref="J363" si="401">J364</f>
        <v>740000</v>
      </c>
      <c r="K363" s="85"/>
      <c r="L363" s="84">
        <f t="shared" ref="L363" si="402">L364</f>
        <v>30000</v>
      </c>
      <c r="M363" s="85"/>
      <c r="N363" s="84">
        <f t="shared" ref="N363" si="403">N364</f>
        <v>30000</v>
      </c>
      <c r="O363" s="85"/>
      <c r="P363" s="42"/>
    </row>
    <row r="364" spans="1:16" ht="45" customHeight="1" x14ac:dyDescent="0.25">
      <c r="A364" s="43"/>
      <c r="B364" s="151" t="s">
        <v>180</v>
      </c>
      <c r="C364" s="152"/>
      <c r="D364" s="153" t="s">
        <v>179</v>
      </c>
      <c r="E364" s="153"/>
      <c r="F364" s="154">
        <f>F367+F370</f>
        <v>2468.64</v>
      </c>
      <c r="G364" s="155"/>
      <c r="H364" s="154">
        <f t="shared" ref="H364" si="404">H367+H370</f>
        <v>32000</v>
      </c>
      <c r="I364" s="155"/>
      <c r="J364" s="154">
        <f>J367+J370</f>
        <v>740000</v>
      </c>
      <c r="K364" s="155"/>
      <c r="L364" s="154">
        <f t="shared" ref="L364" si="405">L367+L370</f>
        <v>30000</v>
      </c>
      <c r="M364" s="155"/>
      <c r="N364" s="154">
        <f t="shared" ref="N364" si="406">N367+N370</f>
        <v>30000</v>
      </c>
      <c r="O364" s="155"/>
      <c r="P364" s="44"/>
    </row>
    <row r="365" spans="1:16" ht="19.5" customHeight="1" x14ac:dyDescent="0.25">
      <c r="A365" s="71"/>
      <c r="B365" s="96" t="s">
        <v>114</v>
      </c>
      <c r="C365" s="97"/>
      <c r="D365" s="98" t="s">
        <v>30</v>
      </c>
      <c r="E365" s="98"/>
      <c r="F365" s="99">
        <v>0</v>
      </c>
      <c r="G365" s="100"/>
      <c r="H365" s="122">
        <v>17000</v>
      </c>
      <c r="I365" s="122"/>
      <c r="J365" s="99">
        <v>40000</v>
      </c>
      <c r="K365" s="100"/>
      <c r="L365" s="122"/>
      <c r="M365" s="122"/>
      <c r="N365" s="99"/>
      <c r="O365" s="100"/>
      <c r="P365" s="72"/>
    </row>
    <row r="366" spans="1:16" ht="25.5" customHeight="1" x14ac:dyDescent="0.25">
      <c r="A366" s="71"/>
      <c r="B366" s="96" t="s">
        <v>147</v>
      </c>
      <c r="C366" s="97"/>
      <c r="D366" s="149" t="s">
        <v>28</v>
      </c>
      <c r="E366" s="149"/>
      <c r="F366" s="99">
        <v>2468.64</v>
      </c>
      <c r="G366" s="100"/>
      <c r="H366" s="122">
        <v>15000</v>
      </c>
      <c r="I366" s="122"/>
      <c r="J366" s="99">
        <v>700000</v>
      </c>
      <c r="K366" s="100"/>
      <c r="L366" s="122"/>
      <c r="M366" s="122"/>
      <c r="N366" s="99"/>
      <c r="O366" s="100"/>
      <c r="P366" s="72"/>
    </row>
    <row r="367" spans="1:16" ht="19.5" customHeight="1" x14ac:dyDescent="0.25">
      <c r="A367" s="45"/>
      <c r="B367" s="92">
        <v>3</v>
      </c>
      <c r="C367" s="93"/>
      <c r="D367" s="113" t="s">
        <v>39</v>
      </c>
      <c r="E367" s="113"/>
      <c r="F367" s="94">
        <f>F368+F369</f>
        <v>0</v>
      </c>
      <c r="G367" s="95"/>
      <c r="H367" s="94">
        <f t="shared" ref="H367" si="407">H368+H369</f>
        <v>27500</v>
      </c>
      <c r="I367" s="95"/>
      <c r="J367" s="94">
        <f>J368+J369</f>
        <v>40000</v>
      </c>
      <c r="K367" s="95"/>
      <c r="L367" s="94">
        <f t="shared" ref="L367" si="408">L368+L369</f>
        <v>30000</v>
      </c>
      <c r="M367" s="95"/>
      <c r="N367" s="94">
        <f t="shared" ref="N367" si="409">N368+N369</f>
        <v>30000</v>
      </c>
      <c r="O367" s="95"/>
      <c r="P367" s="44"/>
    </row>
    <row r="368" spans="1:16" ht="19.5" customHeight="1" x14ac:dyDescent="0.25">
      <c r="A368" s="46"/>
      <c r="B368" s="158">
        <v>32</v>
      </c>
      <c r="C368" s="159"/>
      <c r="D368" s="110" t="s">
        <v>41</v>
      </c>
      <c r="E368" s="110"/>
      <c r="F368" s="94">
        <v>0</v>
      </c>
      <c r="G368" s="95"/>
      <c r="H368" s="94">
        <v>2500</v>
      </c>
      <c r="I368" s="95"/>
      <c r="J368" s="94">
        <v>0</v>
      </c>
      <c r="K368" s="95"/>
      <c r="L368" s="94"/>
      <c r="M368" s="95"/>
      <c r="N368" s="94"/>
      <c r="O368" s="95"/>
      <c r="P368" s="44" t="s">
        <v>402</v>
      </c>
    </row>
    <row r="369" spans="1:16" ht="20.25" customHeight="1" x14ac:dyDescent="0.25">
      <c r="A369" s="45"/>
      <c r="B369" s="90">
        <v>38</v>
      </c>
      <c r="C369" s="91"/>
      <c r="D369" s="113" t="s">
        <v>45</v>
      </c>
      <c r="E369" s="113"/>
      <c r="F369" s="94">
        <v>0</v>
      </c>
      <c r="G369" s="95"/>
      <c r="H369" s="123">
        <v>25000</v>
      </c>
      <c r="I369" s="123"/>
      <c r="J369" s="94">
        <v>40000</v>
      </c>
      <c r="K369" s="95"/>
      <c r="L369" s="123">
        <v>30000</v>
      </c>
      <c r="M369" s="123"/>
      <c r="N369" s="94">
        <v>30000</v>
      </c>
      <c r="O369" s="95"/>
      <c r="P369" s="44" t="s">
        <v>402</v>
      </c>
    </row>
    <row r="370" spans="1:16" ht="29.25" customHeight="1" x14ac:dyDescent="0.25">
      <c r="A370" s="45"/>
      <c r="B370" s="92">
        <v>4</v>
      </c>
      <c r="C370" s="93"/>
      <c r="D370" s="113" t="s">
        <v>46</v>
      </c>
      <c r="E370" s="113"/>
      <c r="F370" s="94">
        <f>F371</f>
        <v>2468.64</v>
      </c>
      <c r="G370" s="95"/>
      <c r="H370" s="94">
        <f t="shared" ref="H370" si="410">H371</f>
        <v>4500</v>
      </c>
      <c r="I370" s="95"/>
      <c r="J370" s="94">
        <f>J371+J372</f>
        <v>700000</v>
      </c>
      <c r="K370" s="95"/>
      <c r="L370" s="94">
        <f t="shared" ref="L370" si="411">L371</f>
        <v>0</v>
      </c>
      <c r="M370" s="95"/>
      <c r="N370" s="94">
        <f t="shared" ref="N370" si="412">N371</f>
        <v>0</v>
      </c>
      <c r="O370" s="95"/>
      <c r="P370" s="44"/>
    </row>
    <row r="371" spans="1:16" ht="19.5" customHeight="1" x14ac:dyDescent="0.25">
      <c r="A371" s="45"/>
      <c r="B371" s="90">
        <v>41</v>
      </c>
      <c r="C371" s="91"/>
      <c r="D371" s="113" t="s">
        <v>211</v>
      </c>
      <c r="E371" s="113"/>
      <c r="F371" s="94">
        <v>2468.64</v>
      </c>
      <c r="G371" s="95"/>
      <c r="H371" s="123">
        <v>4500</v>
      </c>
      <c r="I371" s="123"/>
      <c r="J371" s="94">
        <v>100000</v>
      </c>
      <c r="K371" s="95"/>
      <c r="L371" s="123">
        <v>0</v>
      </c>
      <c r="M371" s="123"/>
      <c r="N371" s="94">
        <v>0</v>
      </c>
      <c r="O371" s="95"/>
      <c r="P371" s="44" t="s">
        <v>367</v>
      </c>
    </row>
    <row r="372" spans="1:16" ht="28.5" customHeight="1" x14ac:dyDescent="0.25">
      <c r="A372" s="45"/>
      <c r="B372" s="90">
        <v>42</v>
      </c>
      <c r="C372" s="91"/>
      <c r="D372" s="113" t="s">
        <v>52</v>
      </c>
      <c r="E372" s="113"/>
      <c r="F372" s="94">
        <v>0</v>
      </c>
      <c r="G372" s="95"/>
      <c r="H372" s="94">
        <v>0</v>
      </c>
      <c r="I372" s="95"/>
      <c r="J372" s="94">
        <v>600000</v>
      </c>
      <c r="K372" s="95"/>
      <c r="L372" s="94"/>
      <c r="M372" s="95"/>
      <c r="N372" s="94"/>
      <c r="O372" s="95"/>
      <c r="P372" s="44" t="s">
        <v>367</v>
      </c>
    </row>
    <row r="373" spans="1:16" ht="21.75" customHeight="1" x14ac:dyDescent="0.25">
      <c r="A373" s="49"/>
      <c r="B373" s="82" t="s">
        <v>181</v>
      </c>
      <c r="C373" s="83"/>
      <c r="D373" s="150" t="s">
        <v>387</v>
      </c>
      <c r="E373" s="150"/>
      <c r="F373" s="84">
        <f>F374</f>
        <v>0</v>
      </c>
      <c r="G373" s="85"/>
      <c r="H373" s="84">
        <f t="shared" ref="H373" si="413">H374</f>
        <v>0</v>
      </c>
      <c r="I373" s="85"/>
      <c r="J373" s="84">
        <f t="shared" ref="J373" si="414">J374</f>
        <v>100000</v>
      </c>
      <c r="K373" s="85"/>
      <c r="L373" s="84">
        <f t="shared" ref="L373" si="415">L374</f>
        <v>100000</v>
      </c>
      <c r="M373" s="85"/>
      <c r="N373" s="84">
        <f t="shared" ref="N373" si="416">N374</f>
        <v>0</v>
      </c>
      <c r="O373" s="85"/>
      <c r="P373" s="42"/>
    </row>
    <row r="374" spans="1:16" ht="42.75" customHeight="1" x14ac:dyDescent="0.25">
      <c r="A374" s="43"/>
      <c r="B374" s="151" t="s">
        <v>182</v>
      </c>
      <c r="C374" s="152"/>
      <c r="D374" s="153" t="s">
        <v>386</v>
      </c>
      <c r="E374" s="153"/>
      <c r="F374" s="154">
        <f>F376</f>
        <v>0</v>
      </c>
      <c r="G374" s="155"/>
      <c r="H374" s="154">
        <f t="shared" ref="H374" si="417">H376</f>
        <v>0</v>
      </c>
      <c r="I374" s="155"/>
      <c r="J374" s="154">
        <f t="shared" ref="J374" si="418">J376</f>
        <v>100000</v>
      </c>
      <c r="K374" s="155"/>
      <c r="L374" s="154">
        <f t="shared" ref="L374" si="419">L376</f>
        <v>100000</v>
      </c>
      <c r="M374" s="155"/>
      <c r="N374" s="154">
        <f t="shared" ref="N374" si="420">N376</f>
        <v>0</v>
      </c>
      <c r="O374" s="155"/>
      <c r="P374" s="44"/>
    </row>
    <row r="375" spans="1:16" ht="15" customHeight="1" x14ac:dyDescent="0.25">
      <c r="A375" s="71"/>
      <c r="B375" s="96" t="s">
        <v>114</v>
      </c>
      <c r="C375" s="97"/>
      <c r="D375" s="98" t="s">
        <v>30</v>
      </c>
      <c r="E375" s="98"/>
      <c r="F375" s="99">
        <v>0</v>
      </c>
      <c r="G375" s="100"/>
      <c r="H375" s="122">
        <v>0</v>
      </c>
      <c r="I375" s="122"/>
      <c r="J375" s="99">
        <v>100000</v>
      </c>
      <c r="K375" s="100"/>
      <c r="L375" s="122"/>
      <c r="M375" s="122"/>
      <c r="N375" s="99"/>
      <c r="O375" s="100"/>
      <c r="P375" s="72"/>
    </row>
    <row r="376" spans="1:16" ht="30.75" customHeight="1" x14ac:dyDescent="0.25">
      <c r="A376" s="46"/>
      <c r="B376" s="108">
        <v>4</v>
      </c>
      <c r="C376" s="109"/>
      <c r="D376" s="110" t="s">
        <v>46</v>
      </c>
      <c r="E376" s="110"/>
      <c r="F376" s="111">
        <f>F377</f>
        <v>0</v>
      </c>
      <c r="G376" s="112"/>
      <c r="H376" s="145">
        <f t="shared" ref="H376" si="421">H377</f>
        <v>0</v>
      </c>
      <c r="I376" s="145"/>
      <c r="J376" s="111">
        <f t="shared" ref="J376" si="422">J377</f>
        <v>100000</v>
      </c>
      <c r="K376" s="112"/>
      <c r="L376" s="145">
        <f t="shared" ref="L376" si="423">L377</f>
        <v>100000</v>
      </c>
      <c r="M376" s="145"/>
      <c r="N376" s="111">
        <f t="shared" ref="N376" si="424">N377</f>
        <v>0</v>
      </c>
      <c r="O376" s="112"/>
      <c r="P376" s="44"/>
    </row>
    <row r="377" spans="1:16" ht="29.25" customHeight="1" x14ac:dyDescent="0.25">
      <c r="A377" s="45"/>
      <c r="B377" s="90">
        <v>42</v>
      </c>
      <c r="C377" s="91"/>
      <c r="D377" s="113" t="s">
        <v>132</v>
      </c>
      <c r="E377" s="113"/>
      <c r="F377" s="94">
        <v>0</v>
      </c>
      <c r="G377" s="95"/>
      <c r="H377" s="123">
        <v>0</v>
      </c>
      <c r="I377" s="123"/>
      <c r="J377" s="94">
        <v>100000</v>
      </c>
      <c r="K377" s="95"/>
      <c r="L377" s="123">
        <v>100000</v>
      </c>
      <c r="M377" s="123"/>
      <c r="N377" s="94">
        <v>0</v>
      </c>
      <c r="O377" s="95"/>
      <c r="P377" s="44" t="s">
        <v>364</v>
      </c>
    </row>
    <row r="378" spans="1:16" ht="29.25" customHeight="1" x14ac:dyDescent="0.25">
      <c r="A378" s="50"/>
      <c r="B378" s="180" t="s">
        <v>183</v>
      </c>
      <c r="C378" s="181"/>
      <c r="D378" s="182" t="s">
        <v>184</v>
      </c>
      <c r="E378" s="182"/>
      <c r="F378" s="183">
        <f>F379+F390+F395+F411</f>
        <v>23668.13</v>
      </c>
      <c r="G378" s="184"/>
      <c r="H378" s="183">
        <f t="shared" ref="H378" si="425">H379+H390+H395+H411</f>
        <v>6725</v>
      </c>
      <c r="I378" s="184"/>
      <c r="J378" s="183">
        <f>J379+J390+J395+J411</f>
        <v>1435000</v>
      </c>
      <c r="K378" s="184"/>
      <c r="L378" s="183">
        <f t="shared" ref="L378" si="426">L379+L390+L395+L411</f>
        <v>75000</v>
      </c>
      <c r="M378" s="184"/>
      <c r="N378" s="183">
        <f t="shared" ref="N378" si="427">N379+N390+N395+N411</f>
        <v>65000</v>
      </c>
      <c r="O378" s="184"/>
      <c r="P378" s="40"/>
    </row>
    <row r="379" spans="1:16" ht="15" customHeight="1" x14ac:dyDescent="0.25">
      <c r="A379" s="49"/>
      <c r="B379" s="82" t="s">
        <v>185</v>
      </c>
      <c r="C379" s="83"/>
      <c r="D379" s="150" t="s">
        <v>186</v>
      </c>
      <c r="E379" s="150"/>
      <c r="F379" s="84">
        <f>F380+F389</f>
        <v>0</v>
      </c>
      <c r="G379" s="85"/>
      <c r="H379" s="84">
        <f>H380+H389</f>
        <v>4125</v>
      </c>
      <c r="I379" s="85"/>
      <c r="J379" s="84">
        <f>J380+J389</f>
        <v>60000</v>
      </c>
      <c r="K379" s="85"/>
      <c r="L379" s="84">
        <f>L380+L389</f>
        <v>0</v>
      </c>
      <c r="M379" s="85"/>
      <c r="N379" s="84">
        <f>N380+N389</f>
        <v>0</v>
      </c>
      <c r="O379" s="85"/>
      <c r="P379" s="42"/>
    </row>
    <row r="380" spans="1:16" ht="42.75" customHeight="1" x14ac:dyDescent="0.25">
      <c r="A380" s="43"/>
      <c r="B380" s="151" t="s">
        <v>187</v>
      </c>
      <c r="C380" s="152"/>
      <c r="D380" s="153" t="s">
        <v>188</v>
      </c>
      <c r="E380" s="153"/>
      <c r="F380" s="154">
        <f>F384</f>
        <v>0</v>
      </c>
      <c r="G380" s="155"/>
      <c r="H380" s="154">
        <f t="shared" ref="H380" si="428">H384</f>
        <v>4125</v>
      </c>
      <c r="I380" s="155"/>
      <c r="J380" s="154">
        <f t="shared" ref="J380" si="429">J384</f>
        <v>30000</v>
      </c>
      <c r="K380" s="155"/>
      <c r="L380" s="154">
        <f t="shared" ref="L380" si="430">L384</f>
        <v>0</v>
      </c>
      <c r="M380" s="155"/>
      <c r="N380" s="154">
        <f t="shared" ref="N380" si="431">N384</f>
        <v>0</v>
      </c>
      <c r="O380" s="155"/>
      <c r="P380" s="44"/>
    </row>
    <row r="381" spans="1:16" ht="26.25" customHeight="1" x14ac:dyDescent="0.25">
      <c r="A381" s="71"/>
      <c r="B381" s="96" t="s">
        <v>112</v>
      </c>
      <c r="C381" s="97"/>
      <c r="D381" s="98" t="s">
        <v>25</v>
      </c>
      <c r="E381" s="98"/>
      <c r="F381" s="99">
        <v>0</v>
      </c>
      <c r="G381" s="100"/>
      <c r="H381" s="122">
        <v>4125</v>
      </c>
      <c r="I381" s="122"/>
      <c r="J381" s="99">
        <v>0</v>
      </c>
      <c r="K381" s="100"/>
      <c r="L381" s="122"/>
      <c r="M381" s="122"/>
      <c r="N381" s="99"/>
      <c r="O381" s="100"/>
      <c r="P381" s="72"/>
    </row>
    <row r="382" spans="1:16" ht="18" customHeight="1" x14ac:dyDescent="0.25">
      <c r="A382" s="71"/>
      <c r="B382" s="96" t="s">
        <v>114</v>
      </c>
      <c r="C382" s="97"/>
      <c r="D382" s="98" t="s">
        <v>30</v>
      </c>
      <c r="E382" s="98"/>
      <c r="F382" s="99">
        <v>0</v>
      </c>
      <c r="G382" s="100"/>
      <c r="H382" s="122">
        <v>0</v>
      </c>
      <c r="I382" s="122"/>
      <c r="J382" s="99">
        <v>30000</v>
      </c>
      <c r="K382" s="100"/>
      <c r="L382" s="122"/>
      <c r="M382" s="122"/>
      <c r="N382" s="99"/>
      <c r="O382" s="100"/>
      <c r="P382" s="72"/>
    </row>
    <row r="383" spans="1:16" ht="17.25" customHeight="1" x14ac:dyDescent="0.25">
      <c r="A383" s="71"/>
      <c r="B383" s="96" t="s">
        <v>113</v>
      </c>
      <c r="C383" s="97"/>
      <c r="D383" s="98" t="s">
        <v>27</v>
      </c>
      <c r="E383" s="98"/>
      <c r="F383" s="99">
        <v>0</v>
      </c>
      <c r="G383" s="100"/>
      <c r="H383" s="122">
        <v>0</v>
      </c>
      <c r="I383" s="122"/>
      <c r="J383" s="99">
        <v>0</v>
      </c>
      <c r="K383" s="100"/>
      <c r="L383" s="122"/>
      <c r="M383" s="122"/>
      <c r="N383" s="99"/>
      <c r="O383" s="100"/>
      <c r="P383" s="72"/>
    </row>
    <row r="384" spans="1:16" ht="27.75" customHeight="1" x14ac:dyDescent="0.25">
      <c r="A384" s="46"/>
      <c r="B384" s="108">
        <v>4</v>
      </c>
      <c r="C384" s="109"/>
      <c r="D384" s="110" t="s">
        <v>46</v>
      </c>
      <c r="E384" s="110"/>
      <c r="F384" s="111">
        <f>F385</f>
        <v>0</v>
      </c>
      <c r="G384" s="112"/>
      <c r="H384" s="145">
        <f t="shared" ref="H384" si="432">H385</f>
        <v>4125</v>
      </c>
      <c r="I384" s="145"/>
      <c r="J384" s="111">
        <f t="shared" ref="J384" si="433">J385</f>
        <v>30000</v>
      </c>
      <c r="K384" s="112"/>
      <c r="L384" s="145">
        <f t="shared" ref="L384" si="434">L385</f>
        <v>0</v>
      </c>
      <c r="M384" s="145"/>
      <c r="N384" s="111">
        <f t="shared" ref="N384" si="435">N385</f>
        <v>0</v>
      </c>
      <c r="O384" s="112"/>
      <c r="P384" s="44"/>
    </row>
    <row r="385" spans="1:16" ht="27" customHeight="1" x14ac:dyDescent="0.25">
      <c r="A385" s="45"/>
      <c r="B385" s="90">
        <v>42</v>
      </c>
      <c r="C385" s="91"/>
      <c r="D385" s="113" t="s">
        <v>52</v>
      </c>
      <c r="E385" s="113"/>
      <c r="F385" s="94">
        <v>0</v>
      </c>
      <c r="G385" s="95"/>
      <c r="H385" s="123">
        <v>4125</v>
      </c>
      <c r="I385" s="123"/>
      <c r="J385" s="94">
        <v>30000</v>
      </c>
      <c r="K385" s="95"/>
      <c r="L385" s="123">
        <v>0</v>
      </c>
      <c r="M385" s="123"/>
      <c r="N385" s="94">
        <v>0</v>
      </c>
      <c r="O385" s="95"/>
      <c r="P385" s="44" t="s">
        <v>362</v>
      </c>
    </row>
    <row r="386" spans="1:16" ht="46.5" customHeight="1" x14ac:dyDescent="0.25">
      <c r="A386" s="43"/>
      <c r="B386" s="151" t="s">
        <v>189</v>
      </c>
      <c r="C386" s="152"/>
      <c r="D386" s="153" t="s">
        <v>190</v>
      </c>
      <c r="E386" s="153"/>
      <c r="F386" s="154">
        <f>F388</f>
        <v>0</v>
      </c>
      <c r="G386" s="155"/>
      <c r="H386" s="154">
        <f t="shared" ref="H386" si="436">H388</f>
        <v>0</v>
      </c>
      <c r="I386" s="155"/>
      <c r="J386" s="154">
        <f t="shared" ref="J386" si="437">J388</f>
        <v>30000</v>
      </c>
      <c r="K386" s="155"/>
      <c r="L386" s="154">
        <f t="shared" ref="L386" si="438">L388</f>
        <v>0</v>
      </c>
      <c r="M386" s="155"/>
      <c r="N386" s="154">
        <f t="shared" ref="N386" si="439">N388</f>
        <v>0</v>
      </c>
      <c r="O386" s="155"/>
      <c r="P386" s="44"/>
    </row>
    <row r="387" spans="1:16" ht="28.5" customHeight="1" x14ac:dyDescent="0.25">
      <c r="A387" s="71"/>
      <c r="B387" s="96" t="s">
        <v>112</v>
      </c>
      <c r="C387" s="97"/>
      <c r="D387" s="98" t="s">
        <v>25</v>
      </c>
      <c r="E387" s="98"/>
      <c r="F387" s="99">
        <v>0</v>
      </c>
      <c r="G387" s="100"/>
      <c r="H387" s="122">
        <v>0</v>
      </c>
      <c r="I387" s="122"/>
      <c r="J387" s="99">
        <v>30000</v>
      </c>
      <c r="K387" s="100"/>
      <c r="L387" s="122"/>
      <c r="M387" s="122"/>
      <c r="N387" s="99"/>
      <c r="O387" s="100"/>
      <c r="P387" s="72"/>
    </row>
    <row r="388" spans="1:16" ht="27" customHeight="1" x14ac:dyDescent="0.25">
      <c r="A388" s="46"/>
      <c r="B388" s="108">
        <v>4</v>
      </c>
      <c r="C388" s="109"/>
      <c r="D388" s="110" t="s">
        <v>46</v>
      </c>
      <c r="E388" s="110"/>
      <c r="F388" s="111">
        <f>F389</f>
        <v>0</v>
      </c>
      <c r="G388" s="112"/>
      <c r="H388" s="145">
        <f t="shared" ref="H388" si="440">H389</f>
        <v>0</v>
      </c>
      <c r="I388" s="145"/>
      <c r="J388" s="111">
        <f t="shared" ref="J388" si="441">J389</f>
        <v>30000</v>
      </c>
      <c r="K388" s="112"/>
      <c r="L388" s="145">
        <f t="shared" ref="L388" si="442">L389</f>
        <v>0</v>
      </c>
      <c r="M388" s="145"/>
      <c r="N388" s="111">
        <f t="shared" ref="N388" si="443">N389</f>
        <v>0</v>
      </c>
      <c r="O388" s="112"/>
      <c r="P388" s="44"/>
    </row>
    <row r="389" spans="1:16" ht="29.25" customHeight="1" x14ac:dyDescent="0.25">
      <c r="A389" s="45"/>
      <c r="B389" s="90">
        <v>42</v>
      </c>
      <c r="C389" s="91"/>
      <c r="D389" s="113" t="s">
        <v>52</v>
      </c>
      <c r="E389" s="113"/>
      <c r="F389" s="94">
        <v>0</v>
      </c>
      <c r="G389" s="95"/>
      <c r="H389" s="123">
        <v>0</v>
      </c>
      <c r="I389" s="123"/>
      <c r="J389" s="94">
        <v>30000</v>
      </c>
      <c r="K389" s="95"/>
      <c r="L389" s="123">
        <v>0</v>
      </c>
      <c r="M389" s="123"/>
      <c r="N389" s="94">
        <v>0</v>
      </c>
      <c r="O389" s="95"/>
      <c r="P389" s="44" t="s">
        <v>362</v>
      </c>
    </row>
    <row r="390" spans="1:16" x14ac:dyDescent="0.25">
      <c r="A390" s="49"/>
      <c r="B390" s="82" t="s">
        <v>191</v>
      </c>
      <c r="C390" s="83"/>
      <c r="D390" s="150" t="s">
        <v>192</v>
      </c>
      <c r="E390" s="150"/>
      <c r="F390" s="84">
        <f>F391</f>
        <v>22340.9</v>
      </c>
      <c r="G390" s="85"/>
      <c r="H390" s="84">
        <f t="shared" ref="H390" si="444">H391</f>
        <v>0</v>
      </c>
      <c r="I390" s="85"/>
      <c r="J390" s="84">
        <f t="shared" ref="J390" si="445">J391</f>
        <v>20000</v>
      </c>
      <c r="K390" s="85"/>
      <c r="L390" s="84">
        <f t="shared" ref="L390" si="446">L391</f>
        <v>20000</v>
      </c>
      <c r="M390" s="85"/>
      <c r="N390" s="84">
        <f t="shared" ref="N390" si="447">N391</f>
        <v>20000</v>
      </c>
      <c r="O390" s="85"/>
      <c r="P390" s="42"/>
    </row>
    <row r="391" spans="1:16" ht="30.75" customHeight="1" x14ac:dyDescent="0.25">
      <c r="A391" s="47"/>
      <c r="B391" s="86" t="s">
        <v>195</v>
      </c>
      <c r="C391" s="87"/>
      <c r="D391" s="156" t="s">
        <v>196</v>
      </c>
      <c r="E391" s="156"/>
      <c r="F391" s="88">
        <f>F393</f>
        <v>22340.9</v>
      </c>
      <c r="G391" s="89"/>
      <c r="H391" s="88">
        <f t="shared" ref="H391" si="448">H393</f>
        <v>0</v>
      </c>
      <c r="I391" s="89"/>
      <c r="J391" s="88">
        <f t="shared" ref="J391" si="449">J393</f>
        <v>20000</v>
      </c>
      <c r="K391" s="89"/>
      <c r="L391" s="88">
        <f t="shared" ref="L391" si="450">L393</f>
        <v>20000</v>
      </c>
      <c r="M391" s="89"/>
      <c r="N391" s="88">
        <f t="shared" ref="N391" si="451">N393</f>
        <v>20000</v>
      </c>
      <c r="O391" s="89"/>
      <c r="P391" s="44"/>
    </row>
    <row r="392" spans="1:16" ht="27" customHeight="1" x14ac:dyDescent="0.25">
      <c r="A392" s="74"/>
      <c r="B392" s="96" t="s">
        <v>112</v>
      </c>
      <c r="C392" s="97"/>
      <c r="D392" s="98" t="s">
        <v>25</v>
      </c>
      <c r="E392" s="98"/>
      <c r="F392" s="99">
        <v>22340.9</v>
      </c>
      <c r="G392" s="100"/>
      <c r="H392" s="99">
        <v>0</v>
      </c>
      <c r="I392" s="100"/>
      <c r="J392" s="99">
        <v>20000</v>
      </c>
      <c r="K392" s="100"/>
      <c r="L392" s="99"/>
      <c r="M392" s="100"/>
      <c r="N392" s="99"/>
      <c r="O392" s="100"/>
      <c r="P392" s="72"/>
    </row>
    <row r="393" spans="1:16" x14ac:dyDescent="0.25">
      <c r="A393" s="46"/>
      <c r="B393" s="108">
        <v>3</v>
      </c>
      <c r="C393" s="109"/>
      <c r="D393" s="110" t="s">
        <v>39</v>
      </c>
      <c r="E393" s="110"/>
      <c r="F393" s="111">
        <f>F394</f>
        <v>22340.9</v>
      </c>
      <c r="G393" s="112"/>
      <c r="H393" s="111">
        <f t="shared" ref="H393" si="452">H394</f>
        <v>0</v>
      </c>
      <c r="I393" s="112"/>
      <c r="J393" s="111">
        <f t="shared" ref="J393" si="453">J394</f>
        <v>20000</v>
      </c>
      <c r="K393" s="112"/>
      <c r="L393" s="111">
        <f t="shared" ref="L393" si="454">L394</f>
        <v>20000</v>
      </c>
      <c r="M393" s="112"/>
      <c r="N393" s="111">
        <f t="shared" ref="N393" si="455">N394</f>
        <v>20000</v>
      </c>
      <c r="O393" s="112"/>
      <c r="P393" s="44"/>
    </row>
    <row r="394" spans="1:16" x14ac:dyDescent="0.25">
      <c r="A394" s="45"/>
      <c r="B394" s="90">
        <v>32</v>
      </c>
      <c r="C394" s="91"/>
      <c r="D394" s="113" t="s">
        <v>41</v>
      </c>
      <c r="E394" s="113"/>
      <c r="F394" s="94">
        <v>22340.9</v>
      </c>
      <c r="G394" s="95"/>
      <c r="H394" s="123">
        <v>0</v>
      </c>
      <c r="I394" s="123"/>
      <c r="J394" s="94">
        <v>20000</v>
      </c>
      <c r="K394" s="95"/>
      <c r="L394" s="123">
        <v>20000</v>
      </c>
      <c r="M394" s="123"/>
      <c r="N394" s="94">
        <v>20000</v>
      </c>
      <c r="O394" s="95"/>
      <c r="P394" s="44" t="s">
        <v>362</v>
      </c>
    </row>
    <row r="395" spans="1:16" x14ac:dyDescent="0.25">
      <c r="A395" s="49"/>
      <c r="B395" s="82" t="s">
        <v>385</v>
      </c>
      <c r="C395" s="83"/>
      <c r="D395" s="150" t="s">
        <v>194</v>
      </c>
      <c r="E395" s="150"/>
      <c r="F395" s="84">
        <f>F396+F403+F407</f>
        <v>1327.23</v>
      </c>
      <c r="G395" s="85"/>
      <c r="H395" s="84">
        <f t="shared" ref="H395" si="456">H396+H403+H407</f>
        <v>2600</v>
      </c>
      <c r="I395" s="85"/>
      <c r="J395" s="84">
        <f>J396+J403+J407</f>
        <v>1325000</v>
      </c>
      <c r="K395" s="85"/>
      <c r="L395" s="84">
        <f t="shared" ref="L395" si="457">L396+L403+L407</f>
        <v>25000</v>
      </c>
      <c r="M395" s="85"/>
      <c r="N395" s="84">
        <f t="shared" ref="N395" si="458">N396+N403+N407</f>
        <v>25000</v>
      </c>
      <c r="O395" s="85"/>
      <c r="P395" s="42"/>
    </row>
    <row r="396" spans="1:16" ht="27" customHeight="1" x14ac:dyDescent="0.25">
      <c r="A396" s="47"/>
      <c r="B396" s="86" t="s">
        <v>197</v>
      </c>
      <c r="C396" s="87"/>
      <c r="D396" s="156" t="s">
        <v>198</v>
      </c>
      <c r="E396" s="156"/>
      <c r="F396" s="88">
        <f>F399+F401</f>
        <v>0</v>
      </c>
      <c r="G396" s="89"/>
      <c r="H396" s="88">
        <f t="shared" ref="H396" si="459">H399+H401</f>
        <v>0</v>
      </c>
      <c r="I396" s="89"/>
      <c r="J396" s="88">
        <f t="shared" ref="J396" si="460">J399+J401</f>
        <v>1300000</v>
      </c>
      <c r="K396" s="89"/>
      <c r="L396" s="88">
        <f t="shared" ref="L396" si="461">L399+L401</f>
        <v>0</v>
      </c>
      <c r="M396" s="89"/>
      <c r="N396" s="88">
        <f t="shared" ref="N396" si="462">N399+N401</f>
        <v>0</v>
      </c>
      <c r="O396" s="89"/>
      <c r="P396" s="44"/>
    </row>
    <row r="397" spans="1:16" ht="15" customHeight="1" x14ac:dyDescent="0.25">
      <c r="A397" s="74"/>
      <c r="B397" s="96" t="s">
        <v>147</v>
      </c>
      <c r="C397" s="97"/>
      <c r="D397" s="98" t="s">
        <v>28</v>
      </c>
      <c r="E397" s="98"/>
      <c r="F397" s="99">
        <v>0</v>
      </c>
      <c r="G397" s="100"/>
      <c r="H397" s="99">
        <v>0</v>
      </c>
      <c r="I397" s="100"/>
      <c r="J397" s="99">
        <v>1300000</v>
      </c>
      <c r="K397" s="100"/>
      <c r="L397" s="99"/>
      <c r="M397" s="100"/>
      <c r="N397" s="99"/>
      <c r="O397" s="100"/>
      <c r="P397" s="72"/>
    </row>
    <row r="398" spans="1:16" ht="25.5" customHeight="1" x14ac:dyDescent="0.25">
      <c r="A398" s="71"/>
      <c r="B398" s="96" t="s">
        <v>153</v>
      </c>
      <c r="C398" s="97"/>
      <c r="D398" s="98" t="s">
        <v>38</v>
      </c>
      <c r="E398" s="98"/>
      <c r="F398" s="99">
        <v>0</v>
      </c>
      <c r="G398" s="100"/>
      <c r="H398" s="122">
        <v>0</v>
      </c>
      <c r="I398" s="122"/>
      <c r="J398" s="99">
        <v>0</v>
      </c>
      <c r="K398" s="100"/>
      <c r="L398" s="122"/>
      <c r="M398" s="122"/>
      <c r="N398" s="99"/>
      <c r="O398" s="100"/>
      <c r="P398" s="72"/>
    </row>
    <row r="399" spans="1:16" ht="15" customHeight="1" x14ac:dyDescent="0.25">
      <c r="A399" s="46"/>
      <c r="B399" s="108">
        <v>3</v>
      </c>
      <c r="C399" s="109"/>
      <c r="D399" s="110" t="s">
        <v>39</v>
      </c>
      <c r="E399" s="110"/>
      <c r="F399" s="111">
        <f>F400</f>
        <v>0</v>
      </c>
      <c r="G399" s="112"/>
      <c r="H399" s="111">
        <f t="shared" ref="H399" si="463">H400</f>
        <v>0</v>
      </c>
      <c r="I399" s="112"/>
      <c r="J399" s="111">
        <f t="shared" ref="J399" si="464">J400</f>
        <v>30000</v>
      </c>
      <c r="K399" s="112"/>
      <c r="L399" s="111">
        <f t="shared" ref="L399" si="465">L400</f>
        <v>0</v>
      </c>
      <c r="M399" s="112"/>
      <c r="N399" s="111">
        <f t="shared" ref="N399" si="466">N400</f>
        <v>0</v>
      </c>
      <c r="O399" s="112"/>
      <c r="P399" s="44"/>
    </row>
    <row r="400" spans="1:16" ht="15" customHeight="1" x14ac:dyDescent="0.25">
      <c r="A400" s="45"/>
      <c r="B400" s="90">
        <v>32</v>
      </c>
      <c r="C400" s="91"/>
      <c r="D400" s="113" t="s">
        <v>41</v>
      </c>
      <c r="E400" s="113"/>
      <c r="F400" s="94">
        <v>0</v>
      </c>
      <c r="G400" s="95"/>
      <c r="H400" s="123">
        <v>0</v>
      </c>
      <c r="I400" s="123"/>
      <c r="J400" s="94">
        <v>30000</v>
      </c>
      <c r="K400" s="95"/>
      <c r="L400" s="123">
        <v>0</v>
      </c>
      <c r="M400" s="123"/>
      <c r="N400" s="94">
        <v>0</v>
      </c>
      <c r="O400" s="95"/>
      <c r="P400" s="44" t="s">
        <v>368</v>
      </c>
    </row>
    <row r="401" spans="1:16" ht="29.25" customHeight="1" x14ac:dyDescent="0.25">
      <c r="A401" s="46"/>
      <c r="B401" s="108">
        <v>4</v>
      </c>
      <c r="C401" s="109"/>
      <c r="D401" s="110" t="s">
        <v>46</v>
      </c>
      <c r="E401" s="110"/>
      <c r="F401" s="111">
        <f>F402</f>
        <v>0</v>
      </c>
      <c r="G401" s="112"/>
      <c r="H401" s="145">
        <f t="shared" ref="H401" si="467">H402</f>
        <v>0</v>
      </c>
      <c r="I401" s="145"/>
      <c r="J401" s="111">
        <f t="shared" ref="J401" si="468">J402</f>
        <v>1270000</v>
      </c>
      <c r="K401" s="112"/>
      <c r="L401" s="145">
        <f t="shared" ref="L401" si="469">L402</f>
        <v>0</v>
      </c>
      <c r="M401" s="145"/>
      <c r="N401" s="111">
        <f t="shared" ref="N401" si="470">N402</f>
        <v>0</v>
      </c>
      <c r="O401" s="112"/>
      <c r="P401" s="44"/>
    </row>
    <row r="402" spans="1:16" ht="27" customHeight="1" x14ac:dyDescent="0.25">
      <c r="A402" s="45"/>
      <c r="B402" s="90">
        <v>45</v>
      </c>
      <c r="C402" s="91"/>
      <c r="D402" s="113" t="s">
        <v>358</v>
      </c>
      <c r="E402" s="113"/>
      <c r="F402" s="94">
        <v>0</v>
      </c>
      <c r="G402" s="95"/>
      <c r="H402" s="123">
        <v>0</v>
      </c>
      <c r="I402" s="123"/>
      <c r="J402" s="94">
        <v>1270000</v>
      </c>
      <c r="K402" s="95"/>
      <c r="L402" s="123">
        <v>0</v>
      </c>
      <c r="M402" s="123"/>
      <c r="N402" s="94">
        <v>0</v>
      </c>
      <c r="O402" s="95"/>
      <c r="P402" s="44" t="s">
        <v>368</v>
      </c>
    </row>
    <row r="403" spans="1:16" ht="29.25" customHeight="1" x14ac:dyDescent="0.25">
      <c r="A403" s="47"/>
      <c r="B403" s="86" t="s">
        <v>200</v>
      </c>
      <c r="C403" s="87"/>
      <c r="D403" s="156" t="s">
        <v>199</v>
      </c>
      <c r="E403" s="156"/>
      <c r="F403" s="88">
        <f>F405</f>
        <v>0</v>
      </c>
      <c r="G403" s="89"/>
      <c r="H403" s="88">
        <f t="shared" ref="H403" si="471">H405</f>
        <v>0</v>
      </c>
      <c r="I403" s="89"/>
      <c r="J403" s="88">
        <f t="shared" ref="J403" si="472">J405</f>
        <v>20000</v>
      </c>
      <c r="K403" s="89"/>
      <c r="L403" s="88">
        <f t="shared" ref="L403" si="473">L405</f>
        <v>20000</v>
      </c>
      <c r="M403" s="89"/>
      <c r="N403" s="88">
        <f t="shared" ref="N403" si="474">N405</f>
        <v>20000</v>
      </c>
      <c r="O403" s="89"/>
      <c r="P403" s="44"/>
    </row>
    <row r="404" spans="1:16" ht="16.5" customHeight="1" x14ac:dyDescent="0.25">
      <c r="A404" s="74"/>
      <c r="B404" s="96" t="s">
        <v>113</v>
      </c>
      <c r="C404" s="97"/>
      <c r="D404" s="98" t="s">
        <v>27</v>
      </c>
      <c r="E404" s="98"/>
      <c r="F404" s="99">
        <v>0</v>
      </c>
      <c r="G404" s="100"/>
      <c r="H404" s="99">
        <v>0</v>
      </c>
      <c r="I404" s="100"/>
      <c r="J404" s="99">
        <v>20000</v>
      </c>
      <c r="K404" s="100"/>
      <c r="L404" s="99"/>
      <c r="M404" s="100"/>
      <c r="N404" s="99"/>
      <c r="O404" s="100"/>
      <c r="P404" s="72"/>
    </row>
    <row r="405" spans="1:16" ht="15" customHeight="1" x14ac:dyDescent="0.25">
      <c r="A405" s="46"/>
      <c r="B405" s="108">
        <v>3</v>
      </c>
      <c r="C405" s="109"/>
      <c r="D405" s="110" t="s">
        <v>39</v>
      </c>
      <c r="E405" s="110"/>
      <c r="F405" s="111">
        <f>F406</f>
        <v>0</v>
      </c>
      <c r="G405" s="112"/>
      <c r="H405" s="111">
        <f t="shared" ref="H405" si="475">H406</f>
        <v>0</v>
      </c>
      <c r="I405" s="112"/>
      <c r="J405" s="111">
        <f t="shared" ref="J405" si="476">J406</f>
        <v>20000</v>
      </c>
      <c r="K405" s="112"/>
      <c r="L405" s="111">
        <f t="shared" ref="L405" si="477">L406</f>
        <v>20000</v>
      </c>
      <c r="M405" s="112"/>
      <c r="N405" s="111">
        <f t="shared" ref="N405" si="478">N406</f>
        <v>20000</v>
      </c>
      <c r="O405" s="112"/>
      <c r="P405" s="44"/>
    </row>
    <row r="406" spans="1:16" ht="15" customHeight="1" x14ac:dyDescent="0.25">
      <c r="A406" s="45"/>
      <c r="B406" s="90">
        <v>32</v>
      </c>
      <c r="C406" s="91"/>
      <c r="D406" s="113" t="s">
        <v>41</v>
      </c>
      <c r="E406" s="113"/>
      <c r="F406" s="94">
        <v>0</v>
      </c>
      <c r="G406" s="95"/>
      <c r="H406" s="123">
        <v>0</v>
      </c>
      <c r="I406" s="123"/>
      <c r="J406" s="94">
        <v>20000</v>
      </c>
      <c r="K406" s="95"/>
      <c r="L406" s="123">
        <v>20000</v>
      </c>
      <c r="M406" s="123"/>
      <c r="N406" s="94">
        <v>20000</v>
      </c>
      <c r="O406" s="95"/>
      <c r="P406" s="44" t="s">
        <v>368</v>
      </c>
    </row>
    <row r="407" spans="1:16" ht="30" customHeight="1" x14ac:dyDescent="0.25">
      <c r="A407" s="47"/>
      <c r="B407" s="86" t="s">
        <v>201</v>
      </c>
      <c r="C407" s="87"/>
      <c r="D407" s="156" t="s">
        <v>194</v>
      </c>
      <c r="E407" s="156"/>
      <c r="F407" s="88">
        <f>F409</f>
        <v>1327.23</v>
      </c>
      <c r="G407" s="89"/>
      <c r="H407" s="88">
        <f t="shared" ref="H407" si="479">H409</f>
        <v>2600</v>
      </c>
      <c r="I407" s="89"/>
      <c r="J407" s="88">
        <f t="shared" ref="J407" si="480">J409</f>
        <v>5000</v>
      </c>
      <c r="K407" s="89"/>
      <c r="L407" s="88">
        <f t="shared" ref="L407" si="481">L409</f>
        <v>5000</v>
      </c>
      <c r="M407" s="89"/>
      <c r="N407" s="88">
        <f t="shared" ref="N407" si="482">N409</f>
        <v>5000</v>
      </c>
      <c r="O407" s="89"/>
      <c r="P407" s="44"/>
    </row>
    <row r="408" spans="1:16" ht="27" customHeight="1" x14ac:dyDescent="0.25">
      <c r="A408" s="74"/>
      <c r="B408" s="96" t="s">
        <v>112</v>
      </c>
      <c r="C408" s="97"/>
      <c r="D408" s="98" t="s">
        <v>25</v>
      </c>
      <c r="E408" s="98"/>
      <c r="F408" s="99">
        <v>1327.23</v>
      </c>
      <c r="G408" s="100"/>
      <c r="H408" s="99">
        <v>2600</v>
      </c>
      <c r="I408" s="100"/>
      <c r="J408" s="99">
        <v>5000</v>
      </c>
      <c r="K408" s="100"/>
      <c r="L408" s="99"/>
      <c r="M408" s="100"/>
      <c r="N408" s="99"/>
      <c r="O408" s="100"/>
      <c r="P408" s="72"/>
    </row>
    <row r="409" spans="1:16" x14ac:dyDescent="0.25">
      <c r="A409" s="46"/>
      <c r="B409" s="108">
        <v>3</v>
      </c>
      <c r="C409" s="109"/>
      <c r="D409" s="110" t="s">
        <v>39</v>
      </c>
      <c r="E409" s="110"/>
      <c r="F409" s="111">
        <f>F410</f>
        <v>1327.23</v>
      </c>
      <c r="G409" s="112"/>
      <c r="H409" s="111">
        <f t="shared" ref="H409" si="483">H410</f>
        <v>2600</v>
      </c>
      <c r="I409" s="112"/>
      <c r="J409" s="111">
        <f t="shared" ref="J409" si="484">J410</f>
        <v>5000</v>
      </c>
      <c r="K409" s="112"/>
      <c r="L409" s="111">
        <f t="shared" ref="L409" si="485">L410</f>
        <v>5000</v>
      </c>
      <c r="M409" s="112"/>
      <c r="N409" s="111">
        <f t="shared" ref="N409" si="486">N410</f>
        <v>5000</v>
      </c>
      <c r="O409" s="112"/>
      <c r="P409" s="44"/>
    </row>
    <row r="410" spans="1:16" ht="15" customHeight="1" x14ac:dyDescent="0.25">
      <c r="A410" s="45"/>
      <c r="B410" s="90">
        <v>32</v>
      </c>
      <c r="C410" s="91"/>
      <c r="D410" s="113" t="s">
        <v>41</v>
      </c>
      <c r="E410" s="113"/>
      <c r="F410" s="94">
        <v>1327.23</v>
      </c>
      <c r="G410" s="95"/>
      <c r="H410" s="123">
        <v>2600</v>
      </c>
      <c r="I410" s="123"/>
      <c r="J410" s="94">
        <v>5000</v>
      </c>
      <c r="K410" s="95"/>
      <c r="L410" s="123">
        <v>5000</v>
      </c>
      <c r="M410" s="123"/>
      <c r="N410" s="94">
        <v>5000</v>
      </c>
      <c r="O410" s="95"/>
      <c r="P410" s="44" t="s">
        <v>369</v>
      </c>
    </row>
    <row r="411" spans="1:16" ht="15" customHeight="1" x14ac:dyDescent="0.25">
      <c r="A411" s="49"/>
      <c r="B411" s="82" t="s">
        <v>193</v>
      </c>
      <c r="C411" s="83"/>
      <c r="D411" s="150" t="s">
        <v>202</v>
      </c>
      <c r="E411" s="150"/>
      <c r="F411" s="84">
        <f>F412</f>
        <v>0</v>
      </c>
      <c r="G411" s="85"/>
      <c r="H411" s="84">
        <f t="shared" ref="H411" si="487">H412</f>
        <v>0</v>
      </c>
      <c r="I411" s="85"/>
      <c r="J411" s="84">
        <f t="shared" ref="J411" si="488">J412</f>
        <v>30000</v>
      </c>
      <c r="K411" s="85"/>
      <c r="L411" s="84">
        <f t="shared" ref="L411" si="489">L412</f>
        <v>30000</v>
      </c>
      <c r="M411" s="85"/>
      <c r="N411" s="84">
        <f t="shared" ref="N411" si="490">N412</f>
        <v>20000</v>
      </c>
      <c r="O411" s="85"/>
      <c r="P411" s="42"/>
    </row>
    <row r="412" spans="1:16" ht="33" customHeight="1" x14ac:dyDescent="0.25">
      <c r="A412" s="47"/>
      <c r="B412" s="86" t="s">
        <v>203</v>
      </c>
      <c r="C412" s="87"/>
      <c r="D412" s="156" t="s">
        <v>204</v>
      </c>
      <c r="E412" s="156"/>
      <c r="F412" s="88">
        <f>F415</f>
        <v>0</v>
      </c>
      <c r="G412" s="89"/>
      <c r="H412" s="88">
        <f t="shared" ref="H412" si="491">H415</f>
        <v>0</v>
      </c>
      <c r="I412" s="89"/>
      <c r="J412" s="88">
        <f t="shared" ref="J412" si="492">J415</f>
        <v>30000</v>
      </c>
      <c r="K412" s="89"/>
      <c r="L412" s="88">
        <f t="shared" ref="L412" si="493">L415</f>
        <v>30000</v>
      </c>
      <c r="M412" s="89"/>
      <c r="N412" s="88">
        <f t="shared" ref="N412" si="494">N415</f>
        <v>20000</v>
      </c>
      <c r="O412" s="89"/>
      <c r="P412" s="44"/>
    </row>
    <row r="413" spans="1:16" ht="15" customHeight="1" x14ac:dyDescent="0.25">
      <c r="A413" s="74"/>
      <c r="B413" s="96" t="s">
        <v>114</v>
      </c>
      <c r="C413" s="97"/>
      <c r="D413" s="98" t="s">
        <v>30</v>
      </c>
      <c r="E413" s="98"/>
      <c r="F413" s="99">
        <v>0</v>
      </c>
      <c r="G413" s="100"/>
      <c r="H413" s="99">
        <v>0</v>
      </c>
      <c r="I413" s="100"/>
      <c r="J413" s="99">
        <v>0</v>
      </c>
      <c r="K413" s="100"/>
      <c r="L413" s="99"/>
      <c r="M413" s="100"/>
      <c r="N413" s="99"/>
      <c r="O413" s="100"/>
      <c r="P413" s="72"/>
    </row>
    <row r="414" spans="1:16" ht="15" customHeight="1" x14ac:dyDescent="0.25">
      <c r="A414" s="74"/>
      <c r="B414" s="96" t="s">
        <v>113</v>
      </c>
      <c r="C414" s="97"/>
      <c r="D414" s="98" t="s">
        <v>27</v>
      </c>
      <c r="E414" s="98"/>
      <c r="F414" s="185">
        <v>0</v>
      </c>
      <c r="G414" s="186"/>
      <c r="H414" s="185">
        <v>0</v>
      </c>
      <c r="I414" s="186"/>
      <c r="J414" s="185">
        <v>30000</v>
      </c>
      <c r="K414" s="186"/>
      <c r="L414" s="185"/>
      <c r="M414" s="186"/>
      <c r="N414" s="185"/>
      <c r="O414" s="186"/>
      <c r="P414" s="72"/>
    </row>
    <row r="415" spans="1:16" ht="15.75" customHeight="1" x14ac:dyDescent="0.25">
      <c r="A415" s="46"/>
      <c r="B415" s="108">
        <v>3</v>
      </c>
      <c r="C415" s="109"/>
      <c r="D415" s="110" t="s">
        <v>39</v>
      </c>
      <c r="E415" s="110"/>
      <c r="F415" s="111">
        <f>F416</f>
        <v>0</v>
      </c>
      <c r="G415" s="112"/>
      <c r="H415" s="111">
        <f t="shared" ref="H415" si="495">H416</f>
        <v>0</v>
      </c>
      <c r="I415" s="112"/>
      <c r="J415" s="111">
        <f t="shared" ref="J415" si="496">J416</f>
        <v>30000</v>
      </c>
      <c r="K415" s="112"/>
      <c r="L415" s="111">
        <f t="shared" ref="L415" si="497">L416</f>
        <v>30000</v>
      </c>
      <c r="M415" s="112"/>
      <c r="N415" s="111">
        <f t="shared" ref="N415" si="498">N416</f>
        <v>20000</v>
      </c>
      <c r="O415" s="112"/>
      <c r="P415" s="44"/>
    </row>
    <row r="416" spans="1:16" x14ac:dyDescent="0.25">
      <c r="A416" s="45"/>
      <c r="B416" s="90">
        <v>32</v>
      </c>
      <c r="C416" s="91"/>
      <c r="D416" s="113" t="s">
        <v>41</v>
      </c>
      <c r="E416" s="113"/>
      <c r="F416" s="94">
        <v>0</v>
      </c>
      <c r="G416" s="95"/>
      <c r="H416" s="123">
        <v>0</v>
      </c>
      <c r="I416" s="123"/>
      <c r="J416" s="94">
        <v>30000</v>
      </c>
      <c r="K416" s="95"/>
      <c r="L416" s="123">
        <v>30000</v>
      </c>
      <c r="M416" s="123"/>
      <c r="N416" s="94">
        <v>20000</v>
      </c>
      <c r="O416" s="95"/>
      <c r="P416" s="44" t="s">
        <v>362</v>
      </c>
    </row>
    <row r="417" spans="1:16" ht="15" customHeight="1" x14ac:dyDescent="0.25">
      <c r="A417" s="50"/>
      <c r="B417" s="180" t="s">
        <v>205</v>
      </c>
      <c r="C417" s="181"/>
      <c r="D417" s="182" t="s">
        <v>206</v>
      </c>
      <c r="E417" s="182"/>
      <c r="F417" s="183">
        <f>F418+F436</f>
        <v>34838.97</v>
      </c>
      <c r="G417" s="184"/>
      <c r="H417" s="183">
        <f>H418+H436</f>
        <v>61500</v>
      </c>
      <c r="I417" s="184"/>
      <c r="J417" s="183">
        <f>J418+J436</f>
        <v>652000</v>
      </c>
      <c r="K417" s="184"/>
      <c r="L417" s="183">
        <f>L418+L436</f>
        <v>442000</v>
      </c>
      <c r="M417" s="184"/>
      <c r="N417" s="183">
        <f>N418+N436</f>
        <v>442000</v>
      </c>
      <c r="O417" s="184"/>
      <c r="P417" s="40"/>
    </row>
    <row r="418" spans="1:16" ht="23.25" customHeight="1" x14ac:dyDescent="0.25">
      <c r="A418" s="49"/>
      <c r="B418" s="82" t="s">
        <v>207</v>
      </c>
      <c r="C418" s="83"/>
      <c r="D418" s="150" t="s">
        <v>208</v>
      </c>
      <c r="E418" s="150"/>
      <c r="F418" s="84">
        <f>F419+F429</f>
        <v>31181.47</v>
      </c>
      <c r="G418" s="85"/>
      <c r="H418" s="84">
        <f t="shared" ref="H418" si="499">H419+H429</f>
        <v>55500</v>
      </c>
      <c r="I418" s="85"/>
      <c r="J418" s="84">
        <f>J419+J429</f>
        <v>646000</v>
      </c>
      <c r="K418" s="85"/>
      <c r="L418" s="84">
        <f t="shared" ref="L418" si="500">L419+L429</f>
        <v>436000</v>
      </c>
      <c r="M418" s="85"/>
      <c r="N418" s="84">
        <f t="shared" ref="N418" si="501">N419+N429</f>
        <v>436000</v>
      </c>
      <c r="O418" s="85"/>
      <c r="P418" s="42"/>
    </row>
    <row r="419" spans="1:16" ht="32.25" customHeight="1" x14ac:dyDescent="0.25">
      <c r="A419" s="47"/>
      <c r="B419" s="86" t="s">
        <v>209</v>
      </c>
      <c r="C419" s="87"/>
      <c r="D419" s="156" t="s">
        <v>208</v>
      </c>
      <c r="E419" s="156"/>
      <c r="F419" s="88">
        <f>F424+F427</f>
        <v>31181.47</v>
      </c>
      <c r="G419" s="89"/>
      <c r="H419" s="88">
        <f t="shared" ref="H419" si="502">H424+H427</f>
        <v>55500</v>
      </c>
      <c r="I419" s="89"/>
      <c r="J419" s="88">
        <f t="shared" ref="J419" si="503">J424+J427</f>
        <v>46000</v>
      </c>
      <c r="K419" s="89"/>
      <c r="L419" s="88">
        <f t="shared" ref="L419" si="504">L424+L427</f>
        <v>36000</v>
      </c>
      <c r="M419" s="89"/>
      <c r="N419" s="88">
        <f t="shared" ref="N419" si="505">N424+N427</f>
        <v>36000</v>
      </c>
      <c r="O419" s="89"/>
      <c r="P419" s="44"/>
    </row>
    <row r="420" spans="1:16" x14ac:dyDescent="0.25">
      <c r="A420" s="74"/>
      <c r="B420" s="96" t="s">
        <v>112</v>
      </c>
      <c r="C420" s="97"/>
      <c r="D420" s="98" t="s">
        <v>25</v>
      </c>
      <c r="E420" s="98"/>
      <c r="F420" s="99">
        <v>31181.47</v>
      </c>
      <c r="G420" s="100"/>
      <c r="H420" s="99">
        <v>55500</v>
      </c>
      <c r="I420" s="100"/>
      <c r="J420" s="99">
        <v>46000</v>
      </c>
      <c r="K420" s="100"/>
      <c r="L420" s="99"/>
      <c r="M420" s="100"/>
      <c r="N420" s="99"/>
      <c r="O420" s="100"/>
      <c r="P420" s="72"/>
    </row>
    <row r="421" spans="1:16" ht="18" customHeight="1" x14ac:dyDescent="0.25">
      <c r="A421" s="74"/>
      <c r="B421" s="96" t="s">
        <v>114</v>
      </c>
      <c r="C421" s="97"/>
      <c r="D421" s="98" t="s">
        <v>30</v>
      </c>
      <c r="E421" s="98"/>
      <c r="F421" s="99">
        <v>0</v>
      </c>
      <c r="G421" s="100"/>
      <c r="H421" s="99">
        <v>0</v>
      </c>
      <c r="I421" s="100"/>
      <c r="J421" s="99">
        <v>0</v>
      </c>
      <c r="K421" s="100"/>
      <c r="L421" s="99"/>
      <c r="M421" s="100"/>
      <c r="N421" s="99"/>
      <c r="O421" s="100"/>
      <c r="P421" s="72"/>
    </row>
    <row r="422" spans="1:16" ht="29.25" customHeight="1" x14ac:dyDescent="0.25">
      <c r="A422" s="74"/>
      <c r="B422" s="96" t="s">
        <v>153</v>
      </c>
      <c r="C422" s="97"/>
      <c r="D422" s="98" t="s">
        <v>38</v>
      </c>
      <c r="E422" s="98"/>
      <c r="F422" s="99">
        <v>0</v>
      </c>
      <c r="G422" s="100"/>
      <c r="H422" s="99">
        <v>0</v>
      </c>
      <c r="I422" s="100"/>
      <c r="J422" s="99">
        <v>0</v>
      </c>
      <c r="K422" s="100"/>
      <c r="L422" s="99"/>
      <c r="M422" s="100"/>
      <c r="N422" s="99"/>
      <c r="O422" s="100"/>
      <c r="P422" s="72"/>
    </row>
    <row r="423" spans="1:16" ht="15.75" customHeight="1" x14ac:dyDescent="0.25">
      <c r="A423" s="74"/>
      <c r="B423" s="96" t="s">
        <v>343</v>
      </c>
      <c r="C423" s="97"/>
      <c r="D423" s="98" t="s">
        <v>344</v>
      </c>
      <c r="E423" s="98"/>
      <c r="F423" s="99">
        <v>0</v>
      </c>
      <c r="G423" s="100"/>
      <c r="H423" s="99">
        <v>0</v>
      </c>
      <c r="I423" s="100"/>
      <c r="J423" s="99">
        <v>0</v>
      </c>
      <c r="K423" s="100"/>
      <c r="L423" s="99"/>
      <c r="M423" s="100"/>
      <c r="N423" s="99"/>
      <c r="O423" s="100"/>
      <c r="P423" s="72"/>
    </row>
    <row r="424" spans="1:16" ht="13.5" customHeight="1" x14ac:dyDescent="0.25">
      <c r="A424" s="9"/>
      <c r="B424" s="108">
        <v>3</v>
      </c>
      <c r="C424" s="109"/>
      <c r="D424" s="110" t="s">
        <v>39</v>
      </c>
      <c r="E424" s="110"/>
      <c r="F424" s="94">
        <f>F425+F426</f>
        <v>31181.47</v>
      </c>
      <c r="G424" s="95"/>
      <c r="H424" s="94">
        <f t="shared" ref="H424" si="506">H425+H426</f>
        <v>55500</v>
      </c>
      <c r="I424" s="95"/>
      <c r="J424" s="94">
        <f t="shared" ref="J424" si="507">J425+J426</f>
        <v>46000</v>
      </c>
      <c r="K424" s="95"/>
      <c r="L424" s="94">
        <f t="shared" ref="L424" si="508">L425+L426</f>
        <v>36000</v>
      </c>
      <c r="M424" s="95"/>
      <c r="N424" s="94">
        <f t="shared" ref="N424" si="509">N425+N426</f>
        <v>36000</v>
      </c>
      <c r="O424" s="95"/>
      <c r="P424" s="44"/>
    </row>
    <row r="425" spans="1:16" ht="13.5" customHeight="1" x14ac:dyDescent="0.25">
      <c r="A425" s="46"/>
      <c r="B425" s="90">
        <v>32</v>
      </c>
      <c r="C425" s="91"/>
      <c r="D425" s="113" t="s">
        <v>41</v>
      </c>
      <c r="E425" s="113"/>
      <c r="F425" s="94">
        <v>0</v>
      </c>
      <c r="G425" s="95"/>
      <c r="H425" s="94">
        <v>5500</v>
      </c>
      <c r="I425" s="95"/>
      <c r="J425" s="94">
        <v>6000</v>
      </c>
      <c r="K425" s="95"/>
      <c r="L425" s="94">
        <v>6000</v>
      </c>
      <c r="M425" s="95"/>
      <c r="N425" s="94">
        <v>6000</v>
      </c>
      <c r="O425" s="95"/>
      <c r="P425" s="44" t="s">
        <v>370</v>
      </c>
    </row>
    <row r="426" spans="1:16" ht="18" customHeight="1" x14ac:dyDescent="0.25">
      <c r="A426" s="45"/>
      <c r="B426" s="90">
        <v>38</v>
      </c>
      <c r="C426" s="91"/>
      <c r="D426" s="113" t="s">
        <v>45</v>
      </c>
      <c r="E426" s="113"/>
      <c r="F426" s="94">
        <v>31181.47</v>
      </c>
      <c r="G426" s="95"/>
      <c r="H426" s="123">
        <v>50000</v>
      </c>
      <c r="I426" s="123"/>
      <c r="J426" s="94">
        <v>40000</v>
      </c>
      <c r="K426" s="95"/>
      <c r="L426" s="123">
        <v>30000</v>
      </c>
      <c r="M426" s="123"/>
      <c r="N426" s="94">
        <v>30000</v>
      </c>
      <c r="O426" s="95"/>
      <c r="P426" s="44" t="s">
        <v>370</v>
      </c>
    </row>
    <row r="427" spans="1:16" ht="31.5" customHeight="1" x14ac:dyDescent="0.25">
      <c r="A427" s="46"/>
      <c r="B427" s="108">
        <v>4</v>
      </c>
      <c r="C427" s="109"/>
      <c r="D427" s="110" t="s">
        <v>46</v>
      </c>
      <c r="E427" s="110"/>
      <c r="F427" s="111">
        <f>F428</f>
        <v>0</v>
      </c>
      <c r="G427" s="112"/>
      <c r="H427" s="145">
        <f t="shared" ref="H427" si="510">H428</f>
        <v>0</v>
      </c>
      <c r="I427" s="145"/>
      <c r="J427" s="111">
        <f t="shared" ref="J427" si="511">J428</f>
        <v>0</v>
      </c>
      <c r="K427" s="112"/>
      <c r="L427" s="145">
        <f t="shared" ref="L427" si="512">L428</f>
        <v>0</v>
      </c>
      <c r="M427" s="145"/>
      <c r="N427" s="111">
        <f t="shared" ref="N427" si="513">N428</f>
        <v>0</v>
      </c>
      <c r="O427" s="112"/>
      <c r="P427" s="44"/>
    </row>
    <row r="428" spans="1:16" ht="27" customHeight="1" x14ac:dyDescent="0.25">
      <c r="A428" s="45"/>
      <c r="B428" s="90">
        <v>45</v>
      </c>
      <c r="C428" s="91"/>
      <c r="D428" s="113" t="s">
        <v>132</v>
      </c>
      <c r="E428" s="113"/>
      <c r="F428" s="94">
        <v>0</v>
      </c>
      <c r="G428" s="95"/>
      <c r="H428" s="123">
        <v>0</v>
      </c>
      <c r="I428" s="123"/>
      <c r="J428" s="94">
        <v>0</v>
      </c>
      <c r="K428" s="95"/>
      <c r="L428" s="123">
        <v>0</v>
      </c>
      <c r="M428" s="123"/>
      <c r="N428" s="94">
        <v>0</v>
      </c>
      <c r="O428" s="95"/>
      <c r="P428" s="44" t="s">
        <v>370</v>
      </c>
    </row>
    <row r="429" spans="1:16" ht="42.75" customHeight="1" x14ac:dyDescent="0.25">
      <c r="A429" s="47"/>
      <c r="B429" s="86" t="s">
        <v>210</v>
      </c>
      <c r="C429" s="87"/>
      <c r="D429" s="156" t="s">
        <v>400</v>
      </c>
      <c r="E429" s="156"/>
      <c r="F429" s="88">
        <f>F432+F434</f>
        <v>0</v>
      </c>
      <c r="G429" s="89"/>
      <c r="H429" s="88">
        <f t="shared" ref="H429" si="514">H432+H434</f>
        <v>0</v>
      </c>
      <c r="I429" s="89"/>
      <c r="J429" s="88">
        <f t="shared" ref="J429" si="515">J432+J434</f>
        <v>600000</v>
      </c>
      <c r="K429" s="89"/>
      <c r="L429" s="88">
        <f t="shared" ref="L429:N429" si="516">L432+L434</f>
        <v>400000</v>
      </c>
      <c r="M429" s="89"/>
      <c r="N429" s="88">
        <f t="shared" si="516"/>
        <v>400000</v>
      </c>
      <c r="O429" s="89"/>
      <c r="P429" s="44"/>
    </row>
    <row r="430" spans="1:16" ht="15" customHeight="1" x14ac:dyDescent="0.25">
      <c r="A430" s="74"/>
      <c r="B430" s="96" t="s">
        <v>112</v>
      </c>
      <c r="C430" s="97"/>
      <c r="D430" s="98" t="s">
        <v>25</v>
      </c>
      <c r="E430" s="98"/>
      <c r="F430" s="99"/>
      <c r="G430" s="100"/>
      <c r="H430" s="99">
        <v>0</v>
      </c>
      <c r="I430" s="100"/>
      <c r="J430" s="99">
        <v>0</v>
      </c>
      <c r="K430" s="100"/>
      <c r="L430" s="99"/>
      <c r="M430" s="100"/>
      <c r="N430" s="99"/>
      <c r="O430" s="100"/>
      <c r="P430" s="72"/>
    </row>
    <row r="431" spans="1:16" ht="15" customHeight="1" x14ac:dyDescent="0.25">
      <c r="A431" s="74"/>
      <c r="B431" s="96" t="s">
        <v>147</v>
      </c>
      <c r="C431" s="97"/>
      <c r="D431" s="98" t="s">
        <v>28</v>
      </c>
      <c r="E431" s="98"/>
      <c r="F431" s="99"/>
      <c r="G431" s="100"/>
      <c r="H431" s="99">
        <v>0</v>
      </c>
      <c r="I431" s="100"/>
      <c r="J431" s="99">
        <v>600000</v>
      </c>
      <c r="K431" s="100"/>
      <c r="L431" s="99"/>
      <c r="M431" s="100"/>
      <c r="N431" s="99"/>
      <c r="O431" s="100"/>
      <c r="P431" s="72"/>
    </row>
    <row r="432" spans="1:16" ht="15" customHeight="1" x14ac:dyDescent="0.25">
      <c r="A432" s="47"/>
      <c r="B432" s="92">
        <v>3</v>
      </c>
      <c r="C432" s="93"/>
      <c r="D432" s="113" t="s">
        <v>39</v>
      </c>
      <c r="E432" s="113"/>
      <c r="F432" s="94">
        <f>F433</f>
        <v>0</v>
      </c>
      <c r="G432" s="95"/>
      <c r="H432" s="94">
        <f t="shared" ref="H432" si="517">H433</f>
        <v>0</v>
      </c>
      <c r="I432" s="95"/>
      <c r="J432" s="94">
        <f t="shared" ref="J432" si="518">J433</f>
        <v>400000</v>
      </c>
      <c r="K432" s="95"/>
      <c r="L432" s="94">
        <f t="shared" ref="L432:N432" si="519">L433</f>
        <v>200000</v>
      </c>
      <c r="M432" s="95"/>
      <c r="N432" s="94">
        <f t="shared" si="519"/>
        <v>200000</v>
      </c>
      <c r="O432" s="95"/>
      <c r="P432" s="44"/>
    </row>
    <row r="433" spans="1:16" ht="15" customHeight="1" x14ac:dyDescent="0.25">
      <c r="A433" s="21"/>
      <c r="B433" s="90">
        <v>32</v>
      </c>
      <c r="C433" s="91"/>
      <c r="D433" s="113" t="s">
        <v>41</v>
      </c>
      <c r="E433" s="113"/>
      <c r="F433" s="94">
        <v>0</v>
      </c>
      <c r="G433" s="95"/>
      <c r="H433" s="94">
        <v>0</v>
      </c>
      <c r="I433" s="95"/>
      <c r="J433" s="94">
        <v>400000</v>
      </c>
      <c r="K433" s="95"/>
      <c r="L433" s="94">
        <v>200000</v>
      </c>
      <c r="M433" s="95"/>
      <c r="N433" s="94">
        <v>200000</v>
      </c>
      <c r="O433" s="95"/>
      <c r="P433" s="44" t="s">
        <v>370</v>
      </c>
    </row>
    <row r="434" spans="1:16" ht="28.5" customHeight="1" x14ac:dyDescent="0.25">
      <c r="A434" s="46"/>
      <c r="B434" s="108">
        <v>4</v>
      </c>
      <c r="C434" s="109"/>
      <c r="D434" s="110" t="s">
        <v>46</v>
      </c>
      <c r="E434" s="110"/>
      <c r="F434" s="111">
        <f>SUM(F435:G435)</f>
        <v>0</v>
      </c>
      <c r="G434" s="112"/>
      <c r="H434" s="111">
        <f>SUM(H435:I435)</f>
        <v>0</v>
      </c>
      <c r="I434" s="112"/>
      <c r="J434" s="111">
        <f>SUM(J435:K435)</f>
        <v>200000</v>
      </c>
      <c r="K434" s="112"/>
      <c r="L434" s="111">
        <f>SUM(L435:M435)</f>
        <v>200000</v>
      </c>
      <c r="M434" s="112"/>
      <c r="N434" s="111">
        <f>SUM(N435:O435)</f>
        <v>200000</v>
      </c>
      <c r="O434" s="112"/>
      <c r="P434" s="52"/>
    </row>
    <row r="435" spans="1:16" ht="30" customHeight="1" x14ac:dyDescent="0.25">
      <c r="A435" s="45"/>
      <c r="B435" s="90">
        <v>42</v>
      </c>
      <c r="C435" s="91"/>
      <c r="D435" s="113" t="s">
        <v>52</v>
      </c>
      <c r="E435" s="113"/>
      <c r="F435" s="94">
        <v>0</v>
      </c>
      <c r="G435" s="95"/>
      <c r="H435" s="123">
        <v>0</v>
      </c>
      <c r="I435" s="123"/>
      <c r="J435" s="94">
        <v>200000</v>
      </c>
      <c r="K435" s="95"/>
      <c r="L435" s="123">
        <v>200000</v>
      </c>
      <c r="M435" s="123"/>
      <c r="N435" s="94">
        <v>200000</v>
      </c>
      <c r="O435" s="95"/>
      <c r="P435" s="44" t="s">
        <v>370</v>
      </c>
    </row>
    <row r="436" spans="1:16" ht="18.75" customHeight="1" x14ac:dyDescent="0.25">
      <c r="A436" s="49"/>
      <c r="B436" s="82" t="s">
        <v>212</v>
      </c>
      <c r="C436" s="83"/>
      <c r="D436" s="150" t="s">
        <v>213</v>
      </c>
      <c r="E436" s="150"/>
      <c r="F436" s="84">
        <f>F437</f>
        <v>3657.5</v>
      </c>
      <c r="G436" s="85"/>
      <c r="H436" s="84">
        <f t="shared" ref="H436" si="520">H437</f>
        <v>6000</v>
      </c>
      <c r="I436" s="85"/>
      <c r="J436" s="84">
        <f t="shared" ref="J436" si="521">J437</f>
        <v>6000</v>
      </c>
      <c r="K436" s="85"/>
      <c r="L436" s="84">
        <f t="shared" ref="L436" si="522">L437</f>
        <v>6000</v>
      </c>
      <c r="M436" s="85"/>
      <c r="N436" s="84">
        <f t="shared" ref="N436" si="523">N437</f>
        <v>6000</v>
      </c>
      <c r="O436" s="85"/>
      <c r="P436" s="42"/>
    </row>
    <row r="437" spans="1:16" ht="29.25" customHeight="1" x14ac:dyDescent="0.25">
      <c r="A437" s="47"/>
      <c r="B437" s="86" t="s">
        <v>214</v>
      </c>
      <c r="C437" s="87"/>
      <c r="D437" s="156" t="s">
        <v>213</v>
      </c>
      <c r="E437" s="156"/>
      <c r="F437" s="88">
        <f>F439</f>
        <v>3657.5</v>
      </c>
      <c r="G437" s="89"/>
      <c r="H437" s="88">
        <f t="shared" ref="H437" si="524">H439</f>
        <v>6000</v>
      </c>
      <c r="I437" s="89"/>
      <c r="J437" s="88">
        <f t="shared" ref="J437" si="525">J439</f>
        <v>6000</v>
      </c>
      <c r="K437" s="89"/>
      <c r="L437" s="88">
        <f t="shared" ref="L437" si="526">L439</f>
        <v>6000</v>
      </c>
      <c r="M437" s="89"/>
      <c r="N437" s="88">
        <f t="shared" ref="N437" si="527">N439</f>
        <v>6000</v>
      </c>
      <c r="O437" s="89"/>
      <c r="P437" s="44"/>
    </row>
    <row r="438" spans="1:16" x14ac:dyDescent="0.25">
      <c r="A438" s="74"/>
      <c r="B438" s="96" t="s">
        <v>112</v>
      </c>
      <c r="C438" s="97"/>
      <c r="D438" s="98" t="s">
        <v>25</v>
      </c>
      <c r="E438" s="98"/>
      <c r="F438" s="99">
        <v>3657.5</v>
      </c>
      <c r="G438" s="100"/>
      <c r="H438" s="99">
        <v>6000</v>
      </c>
      <c r="I438" s="100"/>
      <c r="J438" s="99">
        <v>6000</v>
      </c>
      <c r="K438" s="100"/>
      <c r="L438" s="99"/>
      <c r="M438" s="100"/>
      <c r="N438" s="99"/>
      <c r="O438" s="100"/>
      <c r="P438" s="72"/>
    </row>
    <row r="439" spans="1:16" x14ac:dyDescent="0.25">
      <c r="A439" s="46"/>
      <c r="B439" s="108">
        <v>3</v>
      </c>
      <c r="C439" s="109"/>
      <c r="D439" s="110" t="s">
        <v>39</v>
      </c>
      <c r="E439" s="110"/>
      <c r="F439" s="111">
        <f>SUM(F440:G441)</f>
        <v>3657.5</v>
      </c>
      <c r="G439" s="112"/>
      <c r="H439" s="111">
        <f t="shared" ref="H439" si="528">SUM(H440:I441)</f>
        <v>6000</v>
      </c>
      <c r="I439" s="112"/>
      <c r="J439" s="111">
        <f>J440+J441</f>
        <v>6000</v>
      </c>
      <c r="K439" s="112"/>
      <c r="L439" s="111">
        <f t="shared" ref="L439" si="529">SUM(L440:M441)</f>
        <v>6000</v>
      </c>
      <c r="M439" s="112"/>
      <c r="N439" s="111">
        <f t="shared" ref="N439" si="530">SUM(N440:O441)</f>
        <v>6000</v>
      </c>
      <c r="O439" s="112"/>
      <c r="P439" s="44"/>
    </row>
    <row r="440" spans="1:16" ht="15.75" customHeight="1" x14ac:dyDescent="0.25">
      <c r="A440" s="45"/>
      <c r="B440" s="90">
        <v>32</v>
      </c>
      <c r="C440" s="91"/>
      <c r="D440" s="113" t="s">
        <v>41</v>
      </c>
      <c r="E440" s="113"/>
      <c r="F440" s="94">
        <v>2993.89</v>
      </c>
      <c r="G440" s="95"/>
      <c r="H440" s="123">
        <v>3300</v>
      </c>
      <c r="I440" s="123"/>
      <c r="J440" s="94">
        <v>3000</v>
      </c>
      <c r="K440" s="95"/>
      <c r="L440" s="123">
        <v>3300</v>
      </c>
      <c r="M440" s="123"/>
      <c r="N440" s="94">
        <v>3300</v>
      </c>
      <c r="O440" s="95"/>
      <c r="P440" s="44" t="s">
        <v>371</v>
      </c>
    </row>
    <row r="441" spans="1:16" x14ac:dyDescent="0.25">
      <c r="A441" s="45"/>
      <c r="B441" s="90">
        <v>38</v>
      </c>
      <c r="C441" s="91"/>
      <c r="D441" s="113" t="s">
        <v>45</v>
      </c>
      <c r="E441" s="113"/>
      <c r="F441" s="94">
        <v>663.61</v>
      </c>
      <c r="G441" s="95"/>
      <c r="H441" s="123">
        <v>2700</v>
      </c>
      <c r="I441" s="123"/>
      <c r="J441" s="94">
        <v>3000</v>
      </c>
      <c r="K441" s="95"/>
      <c r="L441" s="123">
        <v>2700</v>
      </c>
      <c r="M441" s="123"/>
      <c r="N441" s="94">
        <v>2700</v>
      </c>
      <c r="O441" s="95"/>
      <c r="P441" s="44" t="s">
        <v>371</v>
      </c>
    </row>
    <row r="442" spans="1:16" x14ac:dyDescent="0.25">
      <c r="A442" s="50"/>
      <c r="B442" s="180" t="s">
        <v>215</v>
      </c>
      <c r="C442" s="181"/>
      <c r="D442" s="182" t="s">
        <v>216</v>
      </c>
      <c r="E442" s="182"/>
      <c r="F442" s="183">
        <f>F443+F456+F466</f>
        <v>172025.46000000002</v>
      </c>
      <c r="G442" s="184"/>
      <c r="H442" s="183">
        <f>H443+H456+H466</f>
        <v>185000</v>
      </c>
      <c r="I442" s="184"/>
      <c r="J442" s="183">
        <f>J443+J456+J466</f>
        <v>204000</v>
      </c>
      <c r="K442" s="184"/>
      <c r="L442" s="183">
        <f>L443+L456+L466</f>
        <v>204100</v>
      </c>
      <c r="M442" s="184"/>
      <c r="N442" s="183">
        <f>N443+N456+N466</f>
        <v>204100</v>
      </c>
      <c r="O442" s="184"/>
      <c r="P442" s="40"/>
    </row>
    <row r="443" spans="1:16" ht="16.5" customHeight="1" x14ac:dyDescent="0.25">
      <c r="A443" s="49"/>
      <c r="B443" s="82" t="s">
        <v>217</v>
      </c>
      <c r="C443" s="83"/>
      <c r="D443" s="150" t="s">
        <v>218</v>
      </c>
      <c r="E443" s="150"/>
      <c r="F443" s="84">
        <f>F444+F448+F452</f>
        <v>20909.46</v>
      </c>
      <c r="G443" s="85"/>
      <c r="H443" s="84">
        <f t="shared" ref="H443" si="531">H444+H448+H452</f>
        <v>26000</v>
      </c>
      <c r="I443" s="85"/>
      <c r="J443" s="84">
        <f>J444+J448+J452</f>
        <v>28600</v>
      </c>
      <c r="K443" s="85"/>
      <c r="L443" s="84">
        <f t="shared" ref="L443" si="532">L444+L448+L452</f>
        <v>28600</v>
      </c>
      <c r="M443" s="85"/>
      <c r="N443" s="84">
        <f t="shared" ref="N443" si="533">N444+N448+N452</f>
        <v>28600</v>
      </c>
      <c r="O443" s="85"/>
      <c r="P443" s="42"/>
    </row>
    <row r="444" spans="1:16" ht="28.5" customHeight="1" x14ac:dyDescent="0.25">
      <c r="A444" s="47"/>
      <c r="B444" s="86" t="s">
        <v>219</v>
      </c>
      <c r="C444" s="87"/>
      <c r="D444" s="156" t="s">
        <v>220</v>
      </c>
      <c r="E444" s="156"/>
      <c r="F444" s="88">
        <f>F446</f>
        <v>15210.03</v>
      </c>
      <c r="G444" s="89"/>
      <c r="H444" s="88">
        <f t="shared" ref="H444" si="534">H446</f>
        <v>19000</v>
      </c>
      <c r="I444" s="89"/>
      <c r="J444" s="88">
        <f>J446</f>
        <v>19000</v>
      </c>
      <c r="K444" s="89"/>
      <c r="L444" s="88">
        <f t="shared" ref="L444" si="535">L446</f>
        <v>19000</v>
      </c>
      <c r="M444" s="89"/>
      <c r="N444" s="88">
        <f t="shared" ref="N444" si="536">N446</f>
        <v>19000</v>
      </c>
      <c r="O444" s="89"/>
      <c r="P444" s="44"/>
    </row>
    <row r="445" spans="1:16" x14ac:dyDescent="0.25">
      <c r="A445" s="74"/>
      <c r="B445" s="96" t="s">
        <v>112</v>
      </c>
      <c r="C445" s="97"/>
      <c r="D445" s="98" t="s">
        <v>25</v>
      </c>
      <c r="E445" s="98"/>
      <c r="F445" s="99">
        <v>15210.03</v>
      </c>
      <c r="G445" s="100"/>
      <c r="H445" s="99">
        <v>19000</v>
      </c>
      <c r="I445" s="100"/>
      <c r="J445" s="99">
        <v>19000</v>
      </c>
      <c r="K445" s="100"/>
      <c r="L445" s="99"/>
      <c r="M445" s="100"/>
      <c r="N445" s="99"/>
      <c r="O445" s="100"/>
      <c r="P445" s="72"/>
    </row>
    <row r="446" spans="1:16" x14ac:dyDescent="0.25">
      <c r="A446" s="46"/>
      <c r="B446" s="108">
        <v>3</v>
      </c>
      <c r="C446" s="109"/>
      <c r="D446" s="110" t="s">
        <v>39</v>
      </c>
      <c r="E446" s="110"/>
      <c r="F446" s="111">
        <f>F447</f>
        <v>15210.03</v>
      </c>
      <c r="G446" s="112"/>
      <c r="H446" s="111">
        <f t="shared" ref="H446" si="537">H447</f>
        <v>19000</v>
      </c>
      <c r="I446" s="112"/>
      <c r="J446" s="111">
        <f t="shared" ref="J446" si="538">J447</f>
        <v>19000</v>
      </c>
      <c r="K446" s="112"/>
      <c r="L446" s="111">
        <f t="shared" ref="L446" si="539">L447</f>
        <v>19000</v>
      </c>
      <c r="M446" s="112"/>
      <c r="N446" s="111">
        <f t="shared" ref="N446" si="540">N447</f>
        <v>19000</v>
      </c>
      <c r="O446" s="112"/>
      <c r="P446" s="44"/>
    </row>
    <row r="447" spans="1:16" ht="20.25" customHeight="1" x14ac:dyDescent="0.25">
      <c r="A447" s="45"/>
      <c r="B447" s="90">
        <v>37</v>
      </c>
      <c r="C447" s="91"/>
      <c r="D447" s="113" t="s">
        <v>221</v>
      </c>
      <c r="E447" s="113"/>
      <c r="F447" s="94">
        <v>15210.03</v>
      </c>
      <c r="G447" s="95"/>
      <c r="H447" s="123">
        <v>19000</v>
      </c>
      <c r="I447" s="123"/>
      <c r="J447" s="94">
        <v>19000</v>
      </c>
      <c r="K447" s="95"/>
      <c r="L447" s="123">
        <v>19000</v>
      </c>
      <c r="M447" s="123"/>
      <c r="N447" s="94">
        <v>19000</v>
      </c>
      <c r="O447" s="95"/>
      <c r="P447" s="44" t="s">
        <v>372</v>
      </c>
    </row>
    <row r="448" spans="1:16" ht="27.75" customHeight="1" x14ac:dyDescent="0.25">
      <c r="A448" s="47"/>
      <c r="B448" s="86" t="s">
        <v>222</v>
      </c>
      <c r="C448" s="87"/>
      <c r="D448" s="156" t="s">
        <v>223</v>
      </c>
      <c r="E448" s="156"/>
      <c r="F448" s="88">
        <f>F450</f>
        <v>5699.43</v>
      </c>
      <c r="G448" s="89"/>
      <c r="H448" s="88">
        <f t="shared" ref="H448" si="541">H450</f>
        <v>7000</v>
      </c>
      <c r="I448" s="89"/>
      <c r="J448" s="88">
        <f t="shared" ref="J448" si="542">J450</f>
        <v>7000</v>
      </c>
      <c r="K448" s="89"/>
      <c r="L448" s="88">
        <f t="shared" ref="L448" si="543">L450</f>
        <v>7000</v>
      </c>
      <c r="M448" s="89"/>
      <c r="N448" s="88">
        <f t="shared" ref="N448" si="544">N450</f>
        <v>7000</v>
      </c>
      <c r="O448" s="89"/>
      <c r="P448" s="44"/>
    </row>
    <row r="449" spans="1:16" ht="20.25" customHeight="1" x14ac:dyDescent="0.25">
      <c r="A449" s="74"/>
      <c r="B449" s="96" t="s">
        <v>112</v>
      </c>
      <c r="C449" s="97"/>
      <c r="D449" s="98" t="s">
        <v>25</v>
      </c>
      <c r="E449" s="98"/>
      <c r="F449" s="99">
        <v>5699.43</v>
      </c>
      <c r="G449" s="100"/>
      <c r="H449" s="99">
        <v>7000</v>
      </c>
      <c r="I449" s="100"/>
      <c r="J449" s="99">
        <v>7000</v>
      </c>
      <c r="K449" s="100"/>
      <c r="L449" s="99"/>
      <c r="M449" s="100"/>
      <c r="N449" s="99"/>
      <c r="O449" s="100"/>
      <c r="P449" s="72"/>
    </row>
    <row r="450" spans="1:16" x14ac:dyDescent="0.25">
      <c r="A450" s="46"/>
      <c r="B450" s="108">
        <v>3</v>
      </c>
      <c r="C450" s="109"/>
      <c r="D450" s="110" t="s">
        <v>39</v>
      </c>
      <c r="E450" s="110"/>
      <c r="F450" s="111">
        <f>F451</f>
        <v>5699.43</v>
      </c>
      <c r="G450" s="112"/>
      <c r="H450" s="111">
        <f t="shared" ref="H450" si="545">H451</f>
        <v>7000</v>
      </c>
      <c r="I450" s="112"/>
      <c r="J450" s="111">
        <f t="shared" ref="J450" si="546">J451</f>
        <v>7000</v>
      </c>
      <c r="K450" s="112"/>
      <c r="L450" s="111">
        <f t="shared" ref="L450" si="547">L451</f>
        <v>7000</v>
      </c>
      <c r="M450" s="112"/>
      <c r="N450" s="111">
        <f t="shared" ref="N450" si="548">N451</f>
        <v>7000</v>
      </c>
      <c r="O450" s="112"/>
      <c r="P450" s="44"/>
    </row>
    <row r="451" spans="1:16" x14ac:dyDescent="0.25">
      <c r="A451" s="45"/>
      <c r="B451" s="90">
        <v>37</v>
      </c>
      <c r="C451" s="91"/>
      <c r="D451" s="113" t="s">
        <v>221</v>
      </c>
      <c r="E451" s="113"/>
      <c r="F451" s="94">
        <v>5699.43</v>
      </c>
      <c r="G451" s="95"/>
      <c r="H451" s="123">
        <v>7000</v>
      </c>
      <c r="I451" s="123"/>
      <c r="J451" s="94">
        <v>7000</v>
      </c>
      <c r="K451" s="95"/>
      <c r="L451" s="123">
        <v>7000</v>
      </c>
      <c r="M451" s="123"/>
      <c r="N451" s="94">
        <v>7000</v>
      </c>
      <c r="O451" s="95"/>
      <c r="P451" s="44" t="s">
        <v>373</v>
      </c>
    </row>
    <row r="452" spans="1:16" ht="27" customHeight="1" x14ac:dyDescent="0.25">
      <c r="A452" s="47"/>
      <c r="B452" s="86" t="s">
        <v>224</v>
      </c>
      <c r="C452" s="87"/>
      <c r="D452" s="156" t="s">
        <v>225</v>
      </c>
      <c r="E452" s="156"/>
      <c r="F452" s="88">
        <f>F454</f>
        <v>0</v>
      </c>
      <c r="G452" s="89"/>
      <c r="H452" s="88">
        <f t="shared" ref="H452" si="549">H454</f>
        <v>0</v>
      </c>
      <c r="I452" s="89"/>
      <c r="J452" s="88">
        <f t="shared" ref="J452" si="550">J454</f>
        <v>2600</v>
      </c>
      <c r="K452" s="89"/>
      <c r="L452" s="88">
        <f t="shared" ref="L452" si="551">L454</f>
        <v>2600</v>
      </c>
      <c r="M452" s="89"/>
      <c r="N452" s="88">
        <f t="shared" ref="N452" si="552">N454</f>
        <v>2600</v>
      </c>
      <c r="O452" s="89"/>
      <c r="P452" s="44"/>
    </row>
    <row r="453" spans="1:16" ht="16.5" customHeight="1" x14ac:dyDescent="0.25">
      <c r="A453" s="74"/>
      <c r="B453" s="96" t="s">
        <v>112</v>
      </c>
      <c r="C453" s="97"/>
      <c r="D453" s="98" t="s">
        <v>25</v>
      </c>
      <c r="E453" s="98"/>
      <c r="F453" s="99">
        <v>0</v>
      </c>
      <c r="G453" s="100"/>
      <c r="H453" s="99">
        <v>0</v>
      </c>
      <c r="I453" s="100"/>
      <c r="J453" s="99">
        <v>2600</v>
      </c>
      <c r="K453" s="100"/>
      <c r="L453" s="99"/>
      <c r="M453" s="100"/>
      <c r="N453" s="99"/>
      <c r="O453" s="100"/>
      <c r="P453" s="72"/>
    </row>
    <row r="454" spans="1:16" ht="17.25" customHeight="1" x14ac:dyDescent="0.25">
      <c r="A454" s="46"/>
      <c r="B454" s="108">
        <v>3</v>
      </c>
      <c r="C454" s="109"/>
      <c r="D454" s="110" t="s">
        <v>39</v>
      </c>
      <c r="E454" s="110"/>
      <c r="F454" s="111">
        <f>F455</f>
        <v>0</v>
      </c>
      <c r="G454" s="112"/>
      <c r="H454" s="111">
        <f t="shared" ref="H454" si="553">H455</f>
        <v>0</v>
      </c>
      <c r="I454" s="112"/>
      <c r="J454" s="111">
        <f t="shared" ref="J454" si="554">J455</f>
        <v>2600</v>
      </c>
      <c r="K454" s="112"/>
      <c r="L454" s="111">
        <f t="shared" ref="L454" si="555">L455</f>
        <v>2600</v>
      </c>
      <c r="M454" s="112"/>
      <c r="N454" s="111">
        <f t="shared" ref="N454" si="556">N455</f>
        <v>2600</v>
      </c>
      <c r="O454" s="112"/>
      <c r="P454" s="44"/>
    </row>
    <row r="455" spans="1:16" x14ac:dyDescent="0.25">
      <c r="A455" s="45"/>
      <c r="B455" s="90">
        <v>38</v>
      </c>
      <c r="C455" s="91"/>
      <c r="D455" s="113" t="s">
        <v>45</v>
      </c>
      <c r="E455" s="113"/>
      <c r="F455" s="94">
        <v>0</v>
      </c>
      <c r="G455" s="95"/>
      <c r="H455" s="123">
        <v>0</v>
      </c>
      <c r="I455" s="123"/>
      <c r="J455" s="94">
        <v>2600</v>
      </c>
      <c r="K455" s="95"/>
      <c r="L455" s="123">
        <v>2600</v>
      </c>
      <c r="M455" s="123"/>
      <c r="N455" s="94">
        <v>2600</v>
      </c>
      <c r="O455" s="95"/>
      <c r="P455" s="44" t="s">
        <v>373</v>
      </c>
    </row>
    <row r="456" spans="1:16" x14ac:dyDescent="0.25">
      <c r="A456" s="49"/>
      <c r="B456" s="82" t="s">
        <v>226</v>
      </c>
      <c r="C456" s="83"/>
      <c r="D456" s="150" t="s">
        <v>227</v>
      </c>
      <c r="E456" s="150"/>
      <c r="F456" s="84">
        <f>F457+F461</f>
        <v>18308.37</v>
      </c>
      <c r="G456" s="85"/>
      <c r="H456" s="84">
        <f t="shared" ref="H456" si="557">H457+H461</f>
        <v>19000</v>
      </c>
      <c r="I456" s="85"/>
      <c r="J456" s="84">
        <f t="shared" ref="J456" si="558">J457+J461</f>
        <v>26000</v>
      </c>
      <c r="K456" s="85"/>
      <c r="L456" s="84">
        <f t="shared" ref="L456" si="559">L457+L461</f>
        <v>26000</v>
      </c>
      <c r="M456" s="85"/>
      <c r="N456" s="84">
        <f t="shared" ref="N456" si="560">N457+N461</f>
        <v>26000</v>
      </c>
      <c r="O456" s="85"/>
      <c r="P456" s="42"/>
    </row>
    <row r="457" spans="1:16" ht="27.75" customHeight="1" x14ac:dyDescent="0.25">
      <c r="A457" s="47"/>
      <c r="B457" s="86" t="s">
        <v>228</v>
      </c>
      <c r="C457" s="87"/>
      <c r="D457" s="156" t="s">
        <v>229</v>
      </c>
      <c r="E457" s="156"/>
      <c r="F457" s="88">
        <f>F459</f>
        <v>15926.74</v>
      </c>
      <c r="G457" s="89"/>
      <c r="H457" s="88">
        <f t="shared" ref="H457" si="561">H459</f>
        <v>16000</v>
      </c>
      <c r="I457" s="89"/>
      <c r="J457" s="88">
        <f t="shared" ref="J457" si="562">J459</f>
        <v>16000</v>
      </c>
      <c r="K457" s="89"/>
      <c r="L457" s="88">
        <f t="shared" ref="L457" si="563">L459</f>
        <v>16000</v>
      </c>
      <c r="M457" s="89"/>
      <c r="N457" s="88">
        <f t="shared" ref="N457" si="564">N459</f>
        <v>16000</v>
      </c>
      <c r="O457" s="89"/>
      <c r="P457" s="44"/>
    </row>
    <row r="458" spans="1:16" ht="18" customHeight="1" x14ac:dyDescent="0.25">
      <c r="A458" s="74"/>
      <c r="B458" s="96" t="s">
        <v>112</v>
      </c>
      <c r="C458" s="97"/>
      <c r="D458" s="98" t="s">
        <v>25</v>
      </c>
      <c r="E458" s="98"/>
      <c r="F458" s="99">
        <v>15926.74</v>
      </c>
      <c r="G458" s="100"/>
      <c r="H458" s="99">
        <v>16000</v>
      </c>
      <c r="I458" s="100"/>
      <c r="J458" s="99">
        <v>16000</v>
      </c>
      <c r="K458" s="100"/>
      <c r="L458" s="99"/>
      <c r="M458" s="100"/>
      <c r="N458" s="99"/>
      <c r="O458" s="100"/>
      <c r="P458" s="72"/>
    </row>
    <row r="459" spans="1:16" x14ac:dyDescent="0.25">
      <c r="A459" s="46"/>
      <c r="B459" s="108">
        <v>3</v>
      </c>
      <c r="C459" s="109"/>
      <c r="D459" s="110" t="s">
        <v>39</v>
      </c>
      <c r="E459" s="110"/>
      <c r="F459" s="111">
        <f>F460</f>
        <v>15926.74</v>
      </c>
      <c r="G459" s="112"/>
      <c r="H459" s="111">
        <f t="shared" ref="H459" si="565">H460</f>
        <v>16000</v>
      </c>
      <c r="I459" s="112"/>
      <c r="J459" s="111">
        <f t="shared" ref="J459" si="566">J460</f>
        <v>16000</v>
      </c>
      <c r="K459" s="112"/>
      <c r="L459" s="111">
        <f t="shared" ref="L459" si="567">L460</f>
        <v>16000</v>
      </c>
      <c r="M459" s="112"/>
      <c r="N459" s="111">
        <f t="shared" ref="N459" si="568">N460</f>
        <v>16000</v>
      </c>
      <c r="O459" s="112"/>
      <c r="P459" s="44"/>
    </row>
    <row r="460" spans="1:16" x14ac:dyDescent="0.25">
      <c r="A460" s="45"/>
      <c r="B460" s="90">
        <v>38</v>
      </c>
      <c r="C460" s="91"/>
      <c r="D460" s="113" t="s">
        <v>45</v>
      </c>
      <c r="E460" s="113"/>
      <c r="F460" s="94">
        <v>15926.74</v>
      </c>
      <c r="G460" s="95"/>
      <c r="H460" s="123">
        <v>16000</v>
      </c>
      <c r="I460" s="123"/>
      <c r="J460" s="94">
        <v>16000</v>
      </c>
      <c r="K460" s="95"/>
      <c r="L460" s="123">
        <v>16000</v>
      </c>
      <c r="M460" s="123"/>
      <c r="N460" s="94">
        <v>16000</v>
      </c>
      <c r="O460" s="95"/>
      <c r="P460" s="44" t="s">
        <v>374</v>
      </c>
    </row>
    <row r="461" spans="1:16" ht="27" customHeight="1" x14ac:dyDescent="0.25">
      <c r="A461" s="45"/>
      <c r="B461" s="319" t="s">
        <v>394</v>
      </c>
      <c r="C461" s="320"/>
      <c r="D461" s="86" t="s">
        <v>395</v>
      </c>
      <c r="E461" s="87"/>
      <c r="F461" s="88">
        <f>F463</f>
        <v>2381.63</v>
      </c>
      <c r="G461" s="89"/>
      <c r="H461" s="88">
        <f t="shared" ref="H461" si="569">H463</f>
        <v>3000</v>
      </c>
      <c r="I461" s="89"/>
      <c r="J461" s="88">
        <f t="shared" ref="J461" si="570">J463</f>
        <v>10000</v>
      </c>
      <c r="K461" s="89"/>
      <c r="L461" s="88">
        <f t="shared" ref="L461" si="571">L463</f>
        <v>10000</v>
      </c>
      <c r="M461" s="89"/>
      <c r="N461" s="88">
        <f t="shared" ref="N461" si="572">N463</f>
        <v>10000</v>
      </c>
      <c r="O461" s="89"/>
      <c r="P461" s="44"/>
    </row>
    <row r="462" spans="1:16" ht="15" customHeight="1" x14ac:dyDescent="0.25">
      <c r="A462" s="71"/>
      <c r="B462" s="96" t="s">
        <v>112</v>
      </c>
      <c r="C462" s="97"/>
      <c r="D462" s="98" t="s">
        <v>25</v>
      </c>
      <c r="E462" s="98"/>
      <c r="F462" s="185">
        <v>2381.63</v>
      </c>
      <c r="G462" s="186"/>
      <c r="H462" s="185">
        <v>3000</v>
      </c>
      <c r="I462" s="186"/>
      <c r="J462" s="185">
        <v>10000</v>
      </c>
      <c r="K462" s="186"/>
      <c r="L462" s="185"/>
      <c r="M462" s="186"/>
      <c r="N462" s="185"/>
      <c r="O462" s="186"/>
      <c r="P462" s="72"/>
    </row>
    <row r="463" spans="1:16" x14ac:dyDescent="0.25">
      <c r="A463" s="45"/>
      <c r="B463" s="108">
        <v>3</v>
      </c>
      <c r="C463" s="109"/>
      <c r="D463" s="110" t="s">
        <v>39</v>
      </c>
      <c r="E463" s="110"/>
      <c r="F463" s="94">
        <f>F464+F465</f>
        <v>2381.63</v>
      </c>
      <c r="G463" s="95"/>
      <c r="H463" s="94">
        <f t="shared" ref="H463" si="573">H464+H465</f>
        <v>3000</v>
      </c>
      <c r="I463" s="95"/>
      <c r="J463" s="94">
        <f t="shared" ref="J463" si="574">J464+J465</f>
        <v>10000</v>
      </c>
      <c r="K463" s="95"/>
      <c r="L463" s="94">
        <f t="shared" ref="L463" si="575">L464+L465</f>
        <v>10000</v>
      </c>
      <c r="M463" s="95"/>
      <c r="N463" s="94">
        <f t="shared" ref="N463" si="576">N464+N465</f>
        <v>10000</v>
      </c>
      <c r="O463" s="95"/>
      <c r="P463" s="44"/>
    </row>
    <row r="464" spans="1:16" x14ac:dyDescent="0.25">
      <c r="A464" s="45"/>
      <c r="B464" s="90">
        <v>32</v>
      </c>
      <c r="C464" s="91"/>
      <c r="D464" s="92" t="s">
        <v>41</v>
      </c>
      <c r="E464" s="93"/>
      <c r="F464" s="94">
        <v>2381.63</v>
      </c>
      <c r="G464" s="95"/>
      <c r="H464" s="94">
        <v>2000</v>
      </c>
      <c r="I464" s="95"/>
      <c r="J464" s="94">
        <v>5000</v>
      </c>
      <c r="K464" s="95"/>
      <c r="L464" s="94">
        <v>5000</v>
      </c>
      <c r="M464" s="95"/>
      <c r="N464" s="94">
        <v>5000</v>
      </c>
      <c r="O464" s="95"/>
      <c r="P464" s="44" t="s">
        <v>374</v>
      </c>
    </row>
    <row r="465" spans="1:16" ht="15" customHeight="1" x14ac:dyDescent="0.25">
      <c r="A465" s="45"/>
      <c r="B465" s="90">
        <v>38</v>
      </c>
      <c r="C465" s="91"/>
      <c r="D465" s="113" t="s">
        <v>45</v>
      </c>
      <c r="E465" s="113"/>
      <c r="F465" s="94">
        <v>0</v>
      </c>
      <c r="G465" s="95"/>
      <c r="H465" s="94">
        <v>1000</v>
      </c>
      <c r="I465" s="95"/>
      <c r="J465" s="94">
        <v>5000</v>
      </c>
      <c r="K465" s="95"/>
      <c r="L465" s="94">
        <v>5000</v>
      </c>
      <c r="M465" s="95"/>
      <c r="N465" s="94">
        <v>5000</v>
      </c>
      <c r="O465" s="95"/>
      <c r="P465" s="44" t="s">
        <v>374</v>
      </c>
    </row>
    <row r="466" spans="1:16" ht="15.75" customHeight="1" x14ac:dyDescent="0.25">
      <c r="A466" s="49"/>
      <c r="B466" s="82" t="s">
        <v>230</v>
      </c>
      <c r="C466" s="83"/>
      <c r="D466" s="150" t="s">
        <v>231</v>
      </c>
      <c r="E466" s="150"/>
      <c r="F466" s="84">
        <f>F467+F471+F476+F480</f>
        <v>132807.63</v>
      </c>
      <c r="G466" s="85"/>
      <c r="H466" s="84">
        <f t="shared" ref="H466" si="577">H467+H471+H476+H480</f>
        <v>140000</v>
      </c>
      <c r="I466" s="85"/>
      <c r="J466" s="84">
        <f>J467+J471+J476+J480</f>
        <v>149400</v>
      </c>
      <c r="K466" s="85"/>
      <c r="L466" s="84">
        <f t="shared" ref="L466" si="578">L467+L471+L476+L480</f>
        <v>149500</v>
      </c>
      <c r="M466" s="85"/>
      <c r="N466" s="84">
        <f t="shared" ref="N466" si="579">N467+N471+N476+N480</f>
        <v>149500</v>
      </c>
      <c r="O466" s="85"/>
      <c r="P466" s="42"/>
    </row>
    <row r="467" spans="1:16" ht="30.75" customHeight="1" x14ac:dyDescent="0.25">
      <c r="A467" s="47"/>
      <c r="B467" s="86" t="s">
        <v>232</v>
      </c>
      <c r="C467" s="87"/>
      <c r="D467" s="156" t="s">
        <v>233</v>
      </c>
      <c r="E467" s="156"/>
      <c r="F467" s="88">
        <f>F469</f>
        <v>402.08</v>
      </c>
      <c r="G467" s="89"/>
      <c r="H467" s="88">
        <f t="shared" ref="H467" si="580">H469</f>
        <v>1400</v>
      </c>
      <c r="I467" s="89"/>
      <c r="J467" s="88">
        <f t="shared" ref="J467" si="581">J469</f>
        <v>1400</v>
      </c>
      <c r="K467" s="89"/>
      <c r="L467" s="88">
        <f t="shared" ref="L467" si="582">L469</f>
        <v>1500</v>
      </c>
      <c r="M467" s="89"/>
      <c r="N467" s="88">
        <f t="shared" ref="N467" si="583">N469</f>
        <v>1500</v>
      </c>
      <c r="O467" s="89"/>
      <c r="P467" s="44"/>
    </row>
    <row r="468" spans="1:16" ht="18" customHeight="1" x14ac:dyDescent="0.25">
      <c r="A468" s="74"/>
      <c r="B468" s="96" t="s">
        <v>112</v>
      </c>
      <c r="C468" s="97"/>
      <c r="D468" s="98" t="s">
        <v>25</v>
      </c>
      <c r="E468" s="98"/>
      <c r="F468" s="99">
        <v>402.08</v>
      </c>
      <c r="G468" s="100"/>
      <c r="H468" s="99">
        <v>1400</v>
      </c>
      <c r="I468" s="100"/>
      <c r="J468" s="99">
        <v>1400</v>
      </c>
      <c r="K468" s="100"/>
      <c r="L468" s="99"/>
      <c r="M468" s="100"/>
      <c r="N468" s="99"/>
      <c r="O468" s="100"/>
      <c r="P468" s="72"/>
    </row>
    <row r="469" spans="1:16" x14ac:dyDescent="0.25">
      <c r="A469" s="46"/>
      <c r="B469" s="108">
        <v>3</v>
      </c>
      <c r="C469" s="109"/>
      <c r="D469" s="110" t="s">
        <v>39</v>
      </c>
      <c r="E469" s="110"/>
      <c r="F469" s="111">
        <f>F470</f>
        <v>402.08</v>
      </c>
      <c r="G469" s="112"/>
      <c r="H469" s="111">
        <f t="shared" ref="H469" si="584">H470</f>
        <v>1400</v>
      </c>
      <c r="I469" s="112"/>
      <c r="J469" s="111">
        <f t="shared" ref="J469" si="585">J470</f>
        <v>1400</v>
      </c>
      <c r="K469" s="112"/>
      <c r="L469" s="111">
        <f t="shared" ref="L469" si="586">L470</f>
        <v>1500</v>
      </c>
      <c r="M469" s="112"/>
      <c r="N469" s="111">
        <f t="shared" ref="N469" si="587">N470</f>
        <v>1500</v>
      </c>
      <c r="O469" s="112"/>
      <c r="P469" s="44"/>
    </row>
    <row r="470" spans="1:16" x14ac:dyDescent="0.25">
      <c r="A470" s="45"/>
      <c r="B470" s="90">
        <v>37</v>
      </c>
      <c r="C470" s="91"/>
      <c r="D470" s="113" t="s">
        <v>221</v>
      </c>
      <c r="E470" s="113"/>
      <c r="F470" s="94">
        <v>402.08</v>
      </c>
      <c r="G470" s="95"/>
      <c r="H470" s="123">
        <v>1400</v>
      </c>
      <c r="I470" s="123"/>
      <c r="J470" s="94">
        <v>1400</v>
      </c>
      <c r="K470" s="95"/>
      <c r="L470" s="123">
        <v>1500</v>
      </c>
      <c r="M470" s="123"/>
      <c r="N470" s="94">
        <v>1500</v>
      </c>
      <c r="O470" s="95"/>
      <c r="P470" s="44" t="s">
        <v>375</v>
      </c>
    </row>
    <row r="471" spans="1:16" ht="31.5" customHeight="1" x14ac:dyDescent="0.25">
      <c r="A471" s="47"/>
      <c r="B471" s="86" t="s">
        <v>234</v>
      </c>
      <c r="C471" s="87"/>
      <c r="D471" s="156" t="s">
        <v>235</v>
      </c>
      <c r="E471" s="156"/>
      <c r="F471" s="88">
        <f>F474</f>
        <v>278.72000000000003</v>
      </c>
      <c r="G471" s="89"/>
      <c r="H471" s="88">
        <f t="shared" ref="H471" si="588">H474</f>
        <v>400</v>
      </c>
      <c r="I471" s="89"/>
      <c r="J471" s="88">
        <f t="shared" ref="J471" si="589">J474</f>
        <v>10000</v>
      </c>
      <c r="K471" s="89"/>
      <c r="L471" s="88">
        <f t="shared" ref="L471" si="590">L474</f>
        <v>10000</v>
      </c>
      <c r="M471" s="89"/>
      <c r="N471" s="88">
        <f t="shared" ref="N471" si="591">N474</f>
        <v>10000</v>
      </c>
      <c r="O471" s="89"/>
      <c r="P471" s="44"/>
    </row>
    <row r="472" spans="1:16" ht="21" customHeight="1" x14ac:dyDescent="0.25">
      <c r="A472" s="74"/>
      <c r="B472" s="96" t="s">
        <v>112</v>
      </c>
      <c r="C472" s="97"/>
      <c r="D472" s="98" t="s">
        <v>25</v>
      </c>
      <c r="E472" s="98"/>
      <c r="F472" s="99">
        <v>0</v>
      </c>
      <c r="G472" s="100"/>
      <c r="H472" s="99">
        <v>400</v>
      </c>
      <c r="I472" s="100"/>
      <c r="J472" s="99">
        <v>10000</v>
      </c>
      <c r="K472" s="100"/>
      <c r="L472" s="99"/>
      <c r="M472" s="100"/>
      <c r="N472" s="99"/>
      <c r="O472" s="100"/>
      <c r="P472" s="72"/>
    </row>
    <row r="473" spans="1:16" x14ac:dyDescent="0.25">
      <c r="A473" s="74"/>
      <c r="B473" s="96" t="s">
        <v>113</v>
      </c>
      <c r="C473" s="97"/>
      <c r="D473" s="98" t="s">
        <v>27</v>
      </c>
      <c r="E473" s="98"/>
      <c r="F473" s="99">
        <v>278.72000000000003</v>
      </c>
      <c r="G473" s="100"/>
      <c r="H473" s="99">
        <v>0</v>
      </c>
      <c r="I473" s="100"/>
      <c r="J473" s="99">
        <v>0</v>
      </c>
      <c r="K473" s="100"/>
      <c r="L473" s="99"/>
      <c r="M473" s="100"/>
      <c r="N473" s="99"/>
      <c r="O473" s="100"/>
      <c r="P473" s="72"/>
    </row>
    <row r="474" spans="1:16" x14ac:dyDescent="0.25">
      <c r="A474" s="46"/>
      <c r="B474" s="108">
        <v>3</v>
      </c>
      <c r="C474" s="109"/>
      <c r="D474" s="110" t="s">
        <v>39</v>
      </c>
      <c r="E474" s="110"/>
      <c r="F474" s="111">
        <f>F475</f>
        <v>278.72000000000003</v>
      </c>
      <c r="G474" s="112"/>
      <c r="H474" s="111">
        <f t="shared" ref="H474" si="592">H475</f>
        <v>400</v>
      </c>
      <c r="I474" s="112"/>
      <c r="J474" s="111">
        <f t="shared" ref="J474" si="593">J475</f>
        <v>10000</v>
      </c>
      <c r="K474" s="112"/>
      <c r="L474" s="111">
        <f t="shared" ref="L474" si="594">L475</f>
        <v>10000</v>
      </c>
      <c r="M474" s="112"/>
      <c r="N474" s="111">
        <f t="shared" ref="N474" si="595">N475</f>
        <v>10000</v>
      </c>
      <c r="O474" s="112"/>
      <c r="P474" s="44"/>
    </row>
    <row r="475" spans="1:16" x14ac:dyDescent="0.25">
      <c r="A475" s="45"/>
      <c r="B475" s="90">
        <v>37</v>
      </c>
      <c r="C475" s="91"/>
      <c r="D475" s="113" t="s">
        <v>221</v>
      </c>
      <c r="E475" s="113"/>
      <c r="F475" s="94">
        <v>278.72000000000003</v>
      </c>
      <c r="G475" s="95"/>
      <c r="H475" s="123">
        <v>400</v>
      </c>
      <c r="I475" s="123"/>
      <c r="J475" s="94">
        <v>10000</v>
      </c>
      <c r="K475" s="95"/>
      <c r="L475" s="123">
        <v>10000</v>
      </c>
      <c r="M475" s="123"/>
      <c r="N475" s="94">
        <v>10000</v>
      </c>
      <c r="O475" s="95"/>
      <c r="P475" s="44" t="s">
        <v>376</v>
      </c>
    </row>
    <row r="476" spans="1:16" ht="27" customHeight="1" x14ac:dyDescent="0.25">
      <c r="A476" s="47"/>
      <c r="B476" s="86" t="s">
        <v>236</v>
      </c>
      <c r="C476" s="87"/>
      <c r="D476" s="156" t="s">
        <v>237</v>
      </c>
      <c r="E476" s="156"/>
      <c r="F476" s="88">
        <f>F478</f>
        <v>97409.77</v>
      </c>
      <c r="G476" s="89"/>
      <c r="H476" s="88">
        <f t="shared" ref="H476" si="596">H478</f>
        <v>100000</v>
      </c>
      <c r="I476" s="89"/>
      <c r="J476" s="88">
        <f t="shared" ref="J476" si="597">J478</f>
        <v>100000</v>
      </c>
      <c r="K476" s="89"/>
      <c r="L476" s="88">
        <f t="shared" ref="L476" si="598">L478</f>
        <v>100000</v>
      </c>
      <c r="M476" s="89"/>
      <c r="N476" s="88">
        <f t="shared" ref="N476" si="599">N478</f>
        <v>100000</v>
      </c>
      <c r="O476" s="89"/>
      <c r="P476" s="44"/>
    </row>
    <row r="477" spans="1:16" x14ac:dyDescent="0.25">
      <c r="A477" s="74"/>
      <c r="B477" s="96" t="s">
        <v>112</v>
      </c>
      <c r="C477" s="97"/>
      <c r="D477" s="98" t="s">
        <v>25</v>
      </c>
      <c r="E477" s="98"/>
      <c r="F477" s="99">
        <v>97409.77</v>
      </c>
      <c r="G477" s="100"/>
      <c r="H477" s="99">
        <v>100000</v>
      </c>
      <c r="I477" s="100"/>
      <c r="J477" s="99">
        <v>100000</v>
      </c>
      <c r="K477" s="100"/>
      <c r="L477" s="99"/>
      <c r="M477" s="100"/>
      <c r="N477" s="99"/>
      <c r="O477" s="100"/>
      <c r="P477" s="72"/>
    </row>
    <row r="478" spans="1:16" x14ac:dyDescent="0.25">
      <c r="A478" s="46"/>
      <c r="B478" s="108">
        <v>3</v>
      </c>
      <c r="C478" s="109"/>
      <c r="D478" s="110" t="s">
        <v>39</v>
      </c>
      <c r="E478" s="110"/>
      <c r="F478" s="111">
        <f>F479</f>
        <v>97409.77</v>
      </c>
      <c r="G478" s="112"/>
      <c r="H478" s="111">
        <f t="shared" ref="H478" si="600">H479</f>
        <v>100000</v>
      </c>
      <c r="I478" s="112"/>
      <c r="J478" s="111">
        <f t="shared" ref="J478" si="601">J479</f>
        <v>100000</v>
      </c>
      <c r="K478" s="112"/>
      <c r="L478" s="111">
        <f t="shared" ref="L478" si="602">L479</f>
        <v>100000</v>
      </c>
      <c r="M478" s="112"/>
      <c r="N478" s="111">
        <f t="shared" ref="N478" si="603">N479</f>
        <v>100000</v>
      </c>
      <c r="O478" s="112"/>
      <c r="P478" s="44"/>
    </row>
    <row r="479" spans="1:16" ht="15.75" customHeight="1" x14ac:dyDescent="0.25">
      <c r="A479" s="45"/>
      <c r="B479" s="90">
        <v>37</v>
      </c>
      <c r="C479" s="91"/>
      <c r="D479" s="113" t="s">
        <v>221</v>
      </c>
      <c r="E479" s="113"/>
      <c r="F479" s="94">
        <v>97409.77</v>
      </c>
      <c r="G479" s="95"/>
      <c r="H479" s="123">
        <v>100000</v>
      </c>
      <c r="I479" s="123"/>
      <c r="J479" s="94">
        <v>100000</v>
      </c>
      <c r="K479" s="95"/>
      <c r="L479" s="123">
        <v>100000</v>
      </c>
      <c r="M479" s="123"/>
      <c r="N479" s="94">
        <v>100000</v>
      </c>
      <c r="O479" s="95"/>
      <c r="P479" s="44" t="s">
        <v>365</v>
      </c>
    </row>
    <row r="480" spans="1:16" ht="31.5" customHeight="1" x14ac:dyDescent="0.25">
      <c r="A480" s="47"/>
      <c r="B480" s="86" t="s">
        <v>238</v>
      </c>
      <c r="C480" s="87"/>
      <c r="D480" s="156" t="s">
        <v>239</v>
      </c>
      <c r="E480" s="156"/>
      <c r="F480" s="88">
        <f>F482</f>
        <v>34717.06</v>
      </c>
      <c r="G480" s="89"/>
      <c r="H480" s="88">
        <f t="shared" ref="H480" si="604">H482</f>
        <v>38200</v>
      </c>
      <c r="I480" s="89"/>
      <c r="J480" s="88">
        <f t="shared" ref="J480" si="605">J482</f>
        <v>38000</v>
      </c>
      <c r="K480" s="89"/>
      <c r="L480" s="88">
        <f t="shared" ref="L480" si="606">L482</f>
        <v>38000</v>
      </c>
      <c r="M480" s="89"/>
      <c r="N480" s="88">
        <f t="shared" ref="N480" si="607">N482</f>
        <v>38000</v>
      </c>
      <c r="O480" s="89"/>
      <c r="P480" s="44"/>
    </row>
    <row r="481" spans="1:16" ht="15" customHeight="1" x14ac:dyDescent="0.25">
      <c r="A481" s="74"/>
      <c r="B481" s="96" t="s">
        <v>112</v>
      </c>
      <c r="C481" s="97"/>
      <c r="D481" s="98" t="s">
        <v>25</v>
      </c>
      <c r="E481" s="98"/>
      <c r="F481" s="99">
        <v>34717.06</v>
      </c>
      <c r="G481" s="100"/>
      <c r="H481" s="99">
        <v>38200</v>
      </c>
      <c r="I481" s="100"/>
      <c r="J481" s="99">
        <v>38000</v>
      </c>
      <c r="K481" s="100"/>
      <c r="L481" s="99"/>
      <c r="M481" s="100"/>
      <c r="N481" s="99"/>
      <c r="O481" s="100"/>
      <c r="P481" s="72"/>
    </row>
    <row r="482" spans="1:16" x14ac:dyDescent="0.25">
      <c r="A482" s="46"/>
      <c r="B482" s="108">
        <v>3</v>
      </c>
      <c r="C482" s="109"/>
      <c r="D482" s="110" t="s">
        <v>39</v>
      </c>
      <c r="E482" s="110"/>
      <c r="F482" s="111">
        <f>SUM(F483:G484)</f>
        <v>34717.06</v>
      </c>
      <c r="G482" s="112"/>
      <c r="H482" s="111">
        <f t="shared" ref="H482" si="608">SUM(H483:I484)</f>
        <v>38200</v>
      </c>
      <c r="I482" s="112"/>
      <c r="J482" s="111">
        <f>J483+J484</f>
        <v>38000</v>
      </c>
      <c r="K482" s="112"/>
      <c r="L482" s="111">
        <f t="shared" ref="L482" si="609">SUM(L483:M484)</f>
        <v>38000</v>
      </c>
      <c r="M482" s="112"/>
      <c r="N482" s="111">
        <f t="shared" ref="N482" si="610">SUM(N483:O484)</f>
        <v>38000</v>
      </c>
      <c r="O482" s="112"/>
      <c r="P482" s="44"/>
    </row>
    <row r="483" spans="1:16" ht="26.25" customHeight="1" x14ac:dyDescent="0.25">
      <c r="A483" s="45"/>
      <c r="B483" s="90">
        <v>37</v>
      </c>
      <c r="C483" s="91"/>
      <c r="D483" s="113" t="s">
        <v>221</v>
      </c>
      <c r="E483" s="113"/>
      <c r="F483" s="94">
        <v>30274.07</v>
      </c>
      <c r="G483" s="95"/>
      <c r="H483" s="123">
        <v>33200</v>
      </c>
      <c r="I483" s="123"/>
      <c r="J483" s="94">
        <v>33000</v>
      </c>
      <c r="K483" s="95"/>
      <c r="L483" s="123">
        <v>33000</v>
      </c>
      <c r="M483" s="123"/>
      <c r="N483" s="94">
        <v>33000</v>
      </c>
      <c r="O483" s="95"/>
      <c r="P483" s="44" t="s">
        <v>375</v>
      </c>
    </row>
    <row r="484" spans="1:16" x14ac:dyDescent="0.25">
      <c r="A484" s="45"/>
      <c r="B484" s="90">
        <v>38</v>
      </c>
      <c r="C484" s="91"/>
      <c r="D484" s="113" t="s">
        <v>45</v>
      </c>
      <c r="E484" s="113"/>
      <c r="F484" s="94">
        <v>4442.99</v>
      </c>
      <c r="G484" s="95"/>
      <c r="H484" s="123">
        <v>5000</v>
      </c>
      <c r="I484" s="123"/>
      <c r="J484" s="94">
        <v>5000</v>
      </c>
      <c r="K484" s="95"/>
      <c r="L484" s="123">
        <v>5000</v>
      </c>
      <c r="M484" s="123"/>
      <c r="N484" s="94">
        <v>5000</v>
      </c>
      <c r="O484" s="95"/>
      <c r="P484" s="44" t="s">
        <v>377</v>
      </c>
    </row>
    <row r="485" spans="1:16" ht="12.75" customHeight="1" x14ac:dyDescent="0.25">
      <c r="A485" s="50"/>
      <c r="B485" s="180" t="s">
        <v>240</v>
      </c>
      <c r="C485" s="181"/>
      <c r="D485" s="182" t="s">
        <v>241</v>
      </c>
      <c r="E485" s="182"/>
      <c r="F485" s="183">
        <f>F486+F507+F522</f>
        <v>22139.82</v>
      </c>
      <c r="G485" s="184"/>
      <c r="H485" s="183">
        <f t="shared" ref="H485" si="611">H486+H507+H522</f>
        <v>220300</v>
      </c>
      <c r="I485" s="184"/>
      <c r="J485" s="183">
        <f>J486+J507+J522</f>
        <v>1307900</v>
      </c>
      <c r="K485" s="184"/>
      <c r="L485" s="183">
        <f t="shared" ref="L485" si="612">L486+L507+L522</f>
        <v>1225200</v>
      </c>
      <c r="M485" s="184"/>
      <c r="N485" s="183">
        <f t="shared" ref="N485" si="613">N486+N507+N522</f>
        <v>1225200</v>
      </c>
      <c r="O485" s="184"/>
      <c r="P485" s="40"/>
    </row>
    <row r="486" spans="1:16" x14ac:dyDescent="0.25">
      <c r="A486" s="49"/>
      <c r="B486" s="82" t="s">
        <v>242</v>
      </c>
      <c r="C486" s="83"/>
      <c r="D486" s="150" t="s">
        <v>243</v>
      </c>
      <c r="E486" s="150"/>
      <c r="F486" s="84">
        <f>F487+F494+F499+F503</f>
        <v>11081.26</v>
      </c>
      <c r="G486" s="85"/>
      <c r="H486" s="84">
        <f t="shared" ref="H486" si="614">H487+H494+H499+H503</f>
        <v>26300</v>
      </c>
      <c r="I486" s="85"/>
      <c r="J486" s="84">
        <f>J487+J494+J499+J503</f>
        <v>121900</v>
      </c>
      <c r="K486" s="85"/>
      <c r="L486" s="84">
        <f t="shared" ref="L486" si="615">L487+L494+L499+L503</f>
        <v>121900</v>
      </c>
      <c r="M486" s="85"/>
      <c r="N486" s="84">
        <f t="shared" ref="N486" si="616">N487+N494+N499+N503</f>
        <v>121900</v>
      </c>
      <c r="O486" s="85"/>
      <c r="P486" s="42"/>
    </row>
    <row r="487" spans="1:16" ht="28.5" customHeight="1" x14ac:dyDescent="0.25">
      <c r="A487" s="47"/>
      <c r="B487" s="86" t="s">
        <v>244</v>
      </c>
      <c r="C487" s="87"/>
      <c r="D487" s="156" t="s">
        <v>245</v>
      </c>
      <c r="E487" s="156"/>
      <c r="F487" s="88">
        <f>F491</f>
        <v>11081.26</v>
      </c>
      <c r="G487" s="89"/>
      <c r="H487" s="88">
        <f t="shared" ref="H487" si="617">H491</f>
        <v>25000</v>
      </c>
      <c r="I487" s="89"/>
      <c r="J487" s="88">
        <f t="shared" ref="J487" si="618">J491</f>
        <v>20000</v>
      </c>
      <c r="K487" s="89"/>
      <c r="L487" s="88">
        <f t="shared" ref="L487" si="619">L491</f>
        <v>20000</v>
      </c>
      <c r="M487" s="89"/>
      <c r="N487" s="88">
        <f t="shared" ref="N487" si="620">N491</f>
        <v>20000</v>
      </c>
      <c r="O487" s="89"/>
      <c r="P487" s="44"/>
    </row>
    <row r="488" spans="1:16" x14ac:dyDescent="0.25">
      <c r="A488" s="74"/>
      <c r="B488" s="96" t="s">
        <v>112</v>
      </c>
      <c r="C488" s="97"/>
      <c r="D488" s="98" t="s">
        <v>25</v>
      </c>
      <c r="E488" s="98"/>
      <c r="F488" s="99">
        <v>11081.26</v>
      </c>
      <c r="G488" s="100"/>
      <c r="H488" s="99">
        <v>25000</v>
      </c>
      <c r="I488" s="100"/>
      <c r="J488" s="99">
        <v>15000</v>
      </c>
      <c r="K488" s="100"/>
      <c r="L488" s="99"/>
      <c r="M488" s="100"/>
      <c r="N488" s="99"/>
      <c r="O488" s="100"/>
      <c r="P488" s="72"/>
    </row>
    <row r="489" spans="1:16" ht="15.75" customHeight="1" x14ac:dyDescent="0.25">
      <c r="A489" s="74"/>
      <c r="B489" s="96" t="s">
        <v>113</v>
      </c>
      <c r="C489" s="97"/>
      <c r="D489" s="98" t="s">
        <v>27</v>
      </c>
      <c r="E489" s="98"/>
      <c r="F489" s="99">
        <v>0</v>
      </c>
      <c r="G489" s="100"/>
      <c r="H489" s="99">
        <v>0</v>
      </c>
      <c r="I489" s="100"/>
      <c r="J489" s="99">
        <v>0</v>
      </c>
      <c r="K489" s="100"/>
      <c r="L489" s="99"/>
      <c r="M489" s="100"/>
      <c r="N489" s="99"/>
      <c r="O489" s="100"/>
      <c r="P489" s="72"/>
    </row>
    <row r="490" spans="1:16" ht="18" customHeight="1" x14ac:dyDescent="0.25">
      <c r="A490" s="74"/>
      <c r="B490" s="96" t="s">
        <v>154</v>
      </c>
      <c r="C490" s="97"/>
      <c r="D490" s="98" t="s">
        <v>34</v>
      </c>
      <c r="E490" s="98"/>
      <c r="F490" s="99">
        <v>0</v>
      </c>
      <c r="G490" s="100"/>
      <c r="H490" s="99">
        <v>0</v>
      </c>
      <c r="I490" s="100"/>
      <c r="J490" s="99">
        <v>5000</v>
      </c>
      <c r="K490" s="100"/>
      <c r="L490" s="99"/>
      <c r="M490" s="100"/>
      <c r="N490" s="99"/>
      <c r="O490" s="100"/>
      <c r="P490" s="72"/>
    </row>
    <row r="491" spans="1:16" ht="16.5" customHeight="1" x14ac:dyDescent="0.25">
      <c r="A491" s="46"/>
      <c r="B491" s="108">
        <v>3</v>
      </c>
      <c r="C491" s="109"/>
      <c r="D491" s="110" t="s">
        <v>39</v>
      </c>
      <c r="E491" s="110"/>
      <c r="F491" s="111">
        <f>SUM(F492:G493)</f>
        <v>11081.26</v>
      </c>
      <c r="G491" s="112"/>
      <c r="H491" s="111">
        <f t="shared" ref="H491" si="621">SUM(H492:I493)</f>
        <v>25000</v>
      </c>
      <c r="I491" s="112"/>
      <c r="J491" s="111">
        <f>J492+J493</f>
        <v>20000</v>
      </c>
      <c r="K491" s="112"/>
      <c r="L491" s="111">
        <f t="shared" ref="L491" si="622">SUM(L492:M493)</f>
        <v>20000</v>
      </c>
      <c r="M491" s="112"/>
      <c r="N491" s="111">
        <f t="shared" ref="N491" si="623">SUM(N492:O493)</f>
        <v>20000</v>
      </c>
      <c r="O491" s="112"/>
      <c r="P491" s="44"/>
    </row>
    <row r="492" spans="1:16" x14ac:dyDescent="0.25">
      <c r="A492" s="45"/>
      <c r="B492" s="90">
        <v>32</v>
      </c>
      <c r="C492" s="91"/>
      <c r="D492" s="113" t="s">
        <v>41</v>
      </c>
      <c r="E492" s="113"/>
      <c r="F492" s="94">
        <v>3249.87</v>
      </c>
      <c r="G492" s="95"/>
      <c r="H492" s="123">
        <v>3000</v>
      </c>
      <c r="I492" s="123"/>
      <c r="J492" s="94">
        <v>3000</v>
      </c>
      <c r="K492" s="95"/>
      <c r="L492" s="123">
        <v>3000</v>
      </c>
      <c r="M492" s="123"/>
      <c r="N492" s="94">
        <v>3000</v>
      </c>
      <c r="O492" s="95"/>
      <c r="P492" s="44" t="s">
        <v>378</v>
      </c>
    </row>
    <row r="493" spans="1:16" x14ac:dyDescent="0.25">
      <c r="A493" s="45"/>
      <c r="B493" s="90">
        <v>38</v>
      </c>
      <c r="C493" s="91"/>
      <c r="D493" s="113" t="s">
        <v>45</v>
      </c>
      <c r="E493" s="113"/>
      <c r="F493" s="94">
        <v>7831.39</v>
      </c>
      <c r="G493" s="95"/>
      <c r="H493" s="123">
        <v>22000</v>
      </c>
      <c r="I493" s="123"/>
      <c r="J493" s="94">
        <v>17000</v>
      </c>
      <c r="K493" s="95"/>
      <c r="L493" s="123">
        <v>17000</v>
      </c>
      <c r="M493" s="123"/>
      <c r="N493" s="94">
        <v>17000</v>
      </c>
      <c r="O493" s="95"/>
      <c r="P493" s="44" t="s">
        <v>378</v>
      </c>
    </row>
    <row r="494" spans="1:16" ht="28.5" customHeight="1" x14ac:dyDescent="0.25">
      <c r="A494" s="47"/>
      <c r="B494" s="86" t="s">
        <v>246</v>
      </c>
      <c r="C494" s="87"/>
      <c r="D494" s="156" t="s">
        <v>247</v>
      </c>
      <c r="E494" s="156"/>
      <c r="F494" s="88">
        <f>F497</f>
        <v>0</v>
      </c>
      <c r="G494" s="89"/>
      <c r="H494" s="88">
        <f t="shared" ref="H494" si="624">H497</f>
        <v>1300</v>
      </c>
      <c r="I494" s="89"/>
      <c r="J494" s="88">
        <f t="shared" ref="J494" si="625">J497</f>
        <v>1300</v>
      </c>
      <c r="K494" s="89"/>
      <c r="L494" s="88">
        <f t="shared" ref="L494" si="626">L497</f>
        <v>1300</v>
      </c>
      <c r="M494" s="89"/>
      <c r="N494" s="88">
        <f t="shared" ref="N494" si="627">N497</f>
        <v>1300</v>
      </c>
      <c r="O494" s="89"/>
      <c r="P494" s="44"/>
    </row>
    <row r="495" spans="1:16" ht="18" customHeight="1" x14ac:dyDescent="0.25">
      <c r="A495" s="74"/>
      <c r="B495" s="96" t="s">
        <v>112</v>
      </c>
      <c r="C495" s="97"/>
      <c r="D495" s="98" t="s">
        <v>25</v>
      </c>
      <c r="E495" s="98"/>
      <c r="F495" s="99">
        <v>0</v>
      </c>
      <c r="G495" s="100"/>
      <c r="H495" s="99">
        <v>1300</v>
      </c>
      <c r="I495" s="100"/>
      <c r="J495" s="99">
        <v>1300</v>
      </c>
      <c r="K495" s="100"/>
      <c r="L495" s="99"/>
      <c r="M495" s="100"/>
      <c r="N495" s="99"/>
      <c r="O495" s="100"/>
      <c r="P495" s="72"/>
    </row>
    <row r="496" spans="1:16" x14ac:dyDescent="0.25">
      <c r="A496" s="74"/>
      <c r="B496" s="96" t="s">
        <v>113</v>
      </c>
      <c r="C496" s="97"/>
      <c r="D496" s="98" t="s">
        <v>27</v>
      </c>
      <c r="E496" s="98"/>
      <c r="F496" s="99">
        <v>0</v>
      </c>
      <c r="G496" s="100"/>
      <c r="H496" s="99">
        <v>0</v>
      </c>
      <c r="I496" s="100"/>
      <c r="J496" s="99">
        <v>0</v>
      </c>
      <c r="K496" s="100"/>
      <c r="L496" s="99"/>
      <c r="M496" s="100"/>
      <c r="N496" s="99"/>
      <c r="O496" s="100"/>
      <c r="P496" s="72"/>
    </row>
    <row r="497" spans="1:16" ht="15.75" customHeight="1" x14ac:dyDescent="0.25">
      <c r="A497" s="46"/>
      <c r="B497" s="108">
        <v>3</v>
      </c>
      <c r="C497" s="109"/>
      <c r="D497" s="110" t="s">
        <v>39</v>
      </c>
      <c r="E497" s="110"/>
      <c r="F497" s="111">
        <f>F498</f>
        <v>0</v>
      </c>
      <c r="G497" s="112"/>
      <c r="H497" s="111">
        <f t="shared" ref="H497" si="628">H498</f>
        <v>1300</v>
      </c>
      <c r="I497" s="112"/>
      <c r="J497" s="111">
        <f t="shared" ref="J497" si="629">J498</f>
        <v>1300</v>
      </c>
      <c r="K497" s="112"/>
      <c r="L497" s="111">
        <f t="shared" ref="L497" si="630">L498</f>
        <v>1300</v>
      </c>
      <c r="M497" s="112"/>
      <c r="N497" s="111">
        <f t="shared" ref="N497" si="631">N498</f>
        <v>1300</v>
      </c>
      <c r="O497" s="112"/>
      <c r="P497" s="44"/>
    </row>
    <row r="498" spans="1:16" ht="15" customHeight="1" x14ac:dyDescent="0.25">
      <c r="A498" s="45"/>
      <c r="B498" s="90">
        <v>38</v>
      </c>
      <c r="C498" s="91"/>
      <c r="D498" s="113" t="s">
        <v>45</v>
      </c>
      <c r="E498" s="113"/>
      <c r="F498" s="94">
        <v>0</v>
      </c>
      <c r="G498" s="95"/>
      <c r="H498" s="123">
        <v>1300</v>
      </c>
      <c r="I498" s="123"/>
      <c r="J498" s="94">
        <v>1300</v>
      </c>
      <c r="K498" s="95"/>
      <c r="L498" s="123">
        <v>1300</v>
      </c>
      <c r="M498" s="123"/>
      <c r="N498" s="94">
        <v>1300</v>
      </c>
      <c r="O498" s="95"/>
      <c r="P498" s="44" t="s">
        <v>378</v>
      </c>
    </row>
    <row r="499" spans="1:16" ht="29.25" customHeight="1" x14ac:dyDescent="0.25">
      <c r="A499" s="47"/>
      <c r="B499" s="86" t="s">
        <v>248</v>
      </c>
      <c r="C499" s="87"/>
      <c r="D499" s="156" t="s">
        <v>249</v>
      </c>
      <c r="E499" s="156"/>
      <c r="F499" s="88">
        <f>F501</f>
        <v>0</v>
      </c>
      <c r="G499" s="89"/>
      <c r="H499" s="88">
        <f t="shared" ref="H499" si="632">H501</f>
        <v>0</v>
      </c>
      <c r="I499" s="89"/>
      <c r="J499" s="88">
        <f t="shared" ref="J499" si="633">J501</f>
        <v>600</v>
      </c>
      <c r="K499" s="89"/>
      <c r="L499" s="88">
        <f t="shared" ref="L499" si="634">L501</f>
        <v>600</v>
      </c>
      <c r="M499" s="89"/>
      <c r="N499" s="88">
        <f t="shared" ref="N499" si="635">N501</f>
        <v>600</v>
      </c>
      <c r="O499" s="89"/>
      <c r="P499" s="44"/>
    </row>
    <row r="500" spans="1:16" ht="18" customHeight="1" x14ac:dyDescent="0.25">
      <c r="A500" s="74"/>
      <c r="B500" s="96" t="s">
        <v>112</v>
      </c>
      <c r="C500" s="97"/>
      <c r="D500" s="98" t="s">
        <v>25</v>
      </c>
      <c r="E500" s="98"/>
      <c r="F500" s="99">
        <v>0</v>
      </c>
      <c r="G500" s="100"/>
      <c r="H500" s="99">
        <v>0</v>
      </c>
      <c r="I500" s="100"/>
      <c r="J500" s="99">
        <v>600</v>
      </c>
      <c r="K500" s="100"/>
      <c r="L500" s="99"/>
      <c r="M500" s="100"/>
      <c r="N500" s="99"/>
      <c r="O500" s="100"/>
      <c r="P500" s="72"/>
    </row>
    <row r="501" spans="1:16" ht="20.25" customHeight="1" x14ac:dyDescent="0.25">
      <c r="A501" s="46"/>
      <c r="B501" s="108">
        <v>3</v>
      </c>
      <c r="C501" s="109"/>
      <c r="D501" s="110" t="s">
        <v>39</v>
      </c>
      <c r="E501" s="110"/>
      <c r="F501" s="111">
        <f>F502</f>
        <v>0</v>
      </c>
      <c r="G501" s="112"/>
      <c r="H501" s="111">
        <f t="shared" ref="H501" si="636">H502</f>
        <v>0</v>
      </c>
      <c r="I501" s="112"/>
      <c r="J501" s="111">
        <f t="shared" ref="J501" si="637">J502</f>
        <v>600</v>
      </c>
      <c r="K501" s="112"/>
      <c r="L501" s="111">
        <f t="shared" ref="L501" si="638">L502</f>
        <v>600</v>
      </c>
      <c r="M501" s="112"/>
      <c r="N501" s="111">
        <f t="shared" ref="N501" si="639">N502</f>
        <v>600</v>
      </c>
      <c r="O501" s="112"/>
      <c r="P501" s="44"/>
    </row>
    <row r="502" spans="1:16" ht="20.25" customHeight="1" x14ac:dyDescent="0.25">
      <c r="A502" s="45"/>
      <c r="B502" s="90">
        <v>38</v>
      </c>
      <c r="C502" s="91"/>
      <c r="D502" s="113" t="s">
        <v>45</v>
      </c>
      <c r="E502" s="113"/>
      <c r="F502" s="94">
        <v>0</v>
      </c>
      <c r="G502" s="95"/>
      <c r="H502" s="123">
        <v>0</v>
      </c>
      <c r="I502" s="123"/>
      <c r="J502" s="94">
        <v>600</v>
      </c>
      <c r="K502" s="95"/>
      <c r="L502" s="123">
        <v>600</v>
      </c>
      <c r="M502" s="123"/>
      <c r="N502" s="94">
        <v>600</v>
      </c>
      <c r="O502" s="95"/>
      <c r="P502" s="44" t="s">
        <v>403</v>
      </c>
    </row>
    <row r="503" spans="1:16" ht="42" customHeight="1" x14ac:dyDescent="0.25">
      <c r="A503" s="47"/>
      <c r="B503" s="86" t="s">
        <v>250</v>
      </c>
      <c r="C503" s="87"/>
      <c r="D503" s="156" t="s">
        <v>251</v>
      </c>
      <c r="E503" s="156"/>
      <c r="F503" s="88">
        <f>F505</f>
        <v>0</v>
      </c>
      <c r="G503" s="89"/>
      <c r="H503" s="88">
        <f t="shared" ref="H503" si="640">H505</f>
        <v>0</v>
      </c>
      <c r="I503" s="89"/>
      <c r="J503" s="88">
        <f t="shared" ref="J503" si="641">J505</f>
        <v>100000</v>
      </c>
      <c r="K503" s="89"/>
      <c r="L503" s="88">
        <f t="shared" ref="L503" si="642">L505</f>
        <v>100000</v>
      </c>
      <c r="M503" s="89"/>
      <c r="N503" s="88">
        <f t="shared" ref="N503" si="643">N505</f>
        <v>100000</v>
      </c>
      <c r="O503" s="89"/>
      <c r="P503" s="44"/>
    </row>
    <row r="504" spans="1:16" ht="27.75" customHeight="1" x14ac:dyDescent="0.25">
      <c r="A504" s="74"/>
      <c r="B504" s="96" t="s">
        <v>113</v>
      </c>
      <c r="C504" s="97"/>
      <c r="D504" s="98" t="s">
        <v>27</v>
      </c>
      <c r="E504" s="98"/>
      <c r="F504" s="99">
        <v>0</v>
      </c>
      <c r="G504" s="100"/>
      <c r="H504" s="99">
        <v>0</v>
      </c>
      <c r="I504" s="100"/>
      <c r="J504" s="99">
        <v>100000</v>
      </c>
      <c r="K504" s="100"/>
      <c r="L504" s="99"/>
      <c r="M504" s="100"/>
      <c r="N504" s="99"/>
      <c r="O504" s="100"/>
      <c r="P504" s="72"/>
    </row>
    <row r="505" spans="1:16" ht="29.25" customHeight="1" x14ac:dyDescent="0.25">
      <c r="A505" s="46"/>
      <c r="B505" s="108">
        <v>4</v>
      </c>
      <c r="C505" s="109"/>
      <c r="D505" s="110" t="s">
        <v>46</v>
      </c>
      <c r="E505" s="110"/>
      <c r="F505" s="111">
        <f>F506</f>
        <v>0</v>
      </c>
      <c r="G505" s="112"/>
      <c r="H505" s="111">
        <f t="shared" ref="H505" si="644">H506</f>
        <v>0</v>
      </c>
      <c r="I505" s="112"/>
      <c r="J505" s="111">
        <f t="shared" ref="J505" si="645">J506</f>
        <v>100000</v>
      </c>
      <c r="K505" s="112"/>
      <c r="L505" s="111">
        <f t="shared" ref="L505" si="646">L506</f>
        <v>100000</v>
      </c>
      <c r="M505" s="112"/>
      <c r="N505" s="111">
        <f t="shared" ref="N505" si="647">N506</f>
        <v>100000</v>
      </c>
      <c r="O505" s="112"/>
      <c r="P505" s="44"/>
    </row>
    <row r="506" spans="1:16" ht="26.25" customHeight="1" x14ac:dyDescent="0.25">
      <c r="A506" s="45"/>
      <c r="B506" s="90">
        <v>42</v>
      </c>
      <c r="C506" s="91"/>
      <c r="D506" s="113" t="s">
        <v>52</v>
      </c>
      <c r="E506" s="113"/>
      <c r="F506" s="94">
        <v>0</v>
      </c>
      <c r="G506" s="95"/>
      <c r="H506" s="123">
        <v>0</v>
      </c>
      <c r="I506" s="123"/>
      <c r="J506" s="94">
        <v>100000</v>
      </c>
      <c r="K506" s="95"/>
      <c r="L506" s="123">
        <v>100000</v>
      </c>
      <c r="M506" s="123"/>
      <c r="N506" s="94">
        <v>100000</v>
      </c>
      <c r="O506" s="95"/>
      <c r="P506" s="44" t="s">
        <v>378</v>
      </c>
    </row>
    <row r="507" spans="1:16" ht="17.25" customHeight="1" x14ac:dyDescent="0.25">
      <c r="A507" s="49"/>
      <c r="B507" s="82" t="s">
        <v>252</v>
      </c>
      <c r="C507" s="83"/>
      <c r="D507" s="150" t="s">
        <v>253</v>
      </c>
      <c r="E507" s="150"/>
      <c r="F507" s="84">
        <f>F508+F516</f>
        <v>11058.56</v>
      </c>
      <c r="G507" s="85"/>
      <c r="H507" s="84">
        <f t="shared" ref="H507" si="648">H508+H516</f>
        <v>194000</v>
      </c>
      <c r="I507" s="85"/>
      <c r="J507" s="84">
        <f>J508+J516</f>
        <v>1116000</v>
      </c>
      <c r="K507" s="85"/>
      <c r="L507" s="84">
        <f t="shared" ref="L507" si="649">L508+L516</f>
        <v>1063300</v>
      </c>
      <c r="M507" s="85"/>
      <c r="N507" s="84">
        <f t="shared" ref="N507" si="650">N508+N516</f>
        <v>1063300</v>
      </c>
      <c r="O507" s="85"/>
      <c r="P507" s="42"/>
    </row>
    <row r="508" spans="1:16" ht="28.5" customHeight="1" x14ac:dyDescent="0.25">
      <c r="A508" s="47"/>
      <c r="B508" s="86" t="s">
        <v>254</v>
      </c>
      <c r="C508" s="87"/>
      <c r="D508" s="156" t="s">
        <v>255</v>
      </c>
      <c r="E508" s="156"/>
      <c r="F508" s="88">
        <f>F511+F514</f>
        <v>11058.56</v>
      </c>
      <c r="G508" s="89"/>
      <c r="H508" s="88">
        <f t="shared" ref="H508" si="651">H511+H514</f>
        <v>194000</v>
      </c>
      <c r="I508" s="89"/>
      <c r="J508" s="88">
        <f t="shared" ref="J508" si="652">J511+J514</f>
        <v>63000</v>
      </c>
      <c r="K508" s="89"/>
      <c r="L508" s="88">
        <f t="shared" ref="L508" si="653">L511+L514</f>
        <v>63300</v>
      </c>
      <c r="M508" s="89"/>
      <c r="N508" s="88">
        <f t="shared" ref="N508" si="654">N511+N514</f>
        <v>63300</v>
      </c>
      <c r="O508" s="89"/>
      <c r="P508" s="44"/>
    </row>
    <row r="509" spans="1:16" ht="18.75" customHeight="1" x14ac:dyDescent="0.25">
      <c r="A509" s="74"/>
      <c r="B509" s="96" t="s">
        <v>112</v>
      </c>
      <c r="C509" s="97"/>
      <c r="D509" s="98" t="s">
        <v>25</v>
      </c>
      <c r="E509" s="98"/>
      <c r="F509" s="99">
        <v>11058.56</v>
      </c>
      <c r="G509" s="100"/>
      <c r="H509" s="99">
        <v>20000</v>
      </c>
      <c r="I509" s="100"/>
      <c r="J509" s="99">
        <v>13000</v>
      </c>
      <c r="K509" s="100"/>
      <c r="L509" s="99"/>
      <c r="M509" s="100"/>
      <c r="N509" s="99"/>
      <c r="O509" s="100"/>
      <c r="P509" s="72"/>
    </row>
    <row r="510" spans="1:16" ht="23.25" customHeight="1" x14ac:dyDescent="0.25">
      <c r="A510" s="74"/>
      <c r="B510" s="96" t="s">
        <v>113</v>
      </c>
      <c r="C510" s="97"/>
      <c r="D510" s="98" t="s">
        <v>27</v>
      </c>
      <c r="E510" s="98"/>
      <c r="F510" s="99">
        <v>0</v>
      </c>
      <c r="G510" s="100"/>
      <c r="H510" s="99">
        <v>174000</v>
      </c>
      <c r="I510" s="100"/>
      <c r="J510" s="99">
        <v>50000</v>
      </c>
      <c r="K510" s="100"/>
      <c r="L510" s="99"/>
      <c r="M510" s="100"/>
      <c r="N510" s="99"/>
      <c r="O510" s="100"/>
      <c r="P510" s="72"/>
    </row>
    <row r="511" spans="1:16" ht="19.5" customHeight="1" x14ac:dyDescent="0.25">
      <c r="A511" s="45"/>
      <c r="B511" s="92">
        <v>3</v>
      </c>
      <c r="C511" s="93"/>
      <c r="D511" s="113" t="s">
        <v>39</v>
      </c>
      <c r="E511" s="113"/>
      <c r="F511" s="94">
        <f>SUM(F512:G513)</f>
        <v>11058.56</v>
      </c>
      <c r="G511" s="95"/>
      <c r="H511" s="94">
        <f t="shared" ref="H511" si="655">SUM(H512:I513)</f>
        <v>10000</v>
      </c>
      <c r="I511" s="95"/>
      <c r="J511" s="94">
        <f t="shared" ref="J511" si="656">SUM(J512:K513)</f>
        <v>13000</v>
      </c>
      <c r="K511" s="95"/>
      <c r="L511" s="94">
        <f t="shared" ref="L511" si="657">SUM(L512:M513)</f>
        <v>13300</v>
      </c>
      <c r="M511" s="95"/>
      <c r="N511" s="94">
        <f t="shared" ref="N511" si="658">SUM(N512:O513)</f>
        <v>13300</v>
      </c>
      <c r="O511" s="95"/>
      <c r="P511" s="44"/>
    </row>
    <row r="512" spans="1:16" ht="19.5" customHeight="1" x14ac:dyDescent="0.25">
      <c r="A512" s="46"/>
      <c r="B512" s="90">
        <v>32</v>
      </c>
      <c r="C512" s="91"/>
      <c r="D512" s="113" t="s">
        <v>41</v>
      </c>
      <c r="E512" s="113"/>
      <c r="F512" s="118">
        <v>1410.18</v>
      </c>
      <c r="G512" s="119"/>
      <c r="H512" s="118">
        <v>0</v>
      </c>
      <c r="I512" s="119"/>
      <c r="J512" s="118">
        <v>0</v>
      </c>
      <c r="K512" s="119"/>
      <c r="L512" s="118"/>
      <c r="M512" s="119"/>
      <c r="N512" s="118"/>
      <c r="O512" s="119"/>
      <c r="P512" s="44" t="s">
        <v>379</v>
      </c>
    </row>
    <row r="513" spans="1:16" x14ac:dyDescent="0.25">
      <c r="A513" s="45"/>
      <c r="B513" s="90">
        <v>38</v>
      </c>
      <c r="C513" s="91"/>
      <c r="D513" s="113" t="s">
        <v>45</v>
      </c>
      <c r="E513" s="113"/>
      <c r="F513" s="94">
        <v>9648.3799999999992</v>
      </c>
      <c r="G513" s="95"/>
      <c r="H513" s="123">
        <v>10000</v>
      </c>
      <c r="I513" s="123"/>
      <c r="J513" s="94">
        <v>13000</v>
      </c>
      <c r="K513" s="95"/>
      <c r="L513" s="123">
        <v>13300</v>
      </c>
      <c r="M513" s="123"/>
      <c r="N513" s="94">
        <v>13300</v>
      </c>
      <c r="O513" s="95"/>
      <c r="P513" s="44" t="s">
        <v>379</v>
      </c>
    </row>
    <row r="514" spans="1:16" ht="30" customHeight="1" x14ac:dyDescent="0.25">
      <c r="A514" s="46"/>
      <c r="B514" s="108">
        <v>4</v>
      </c>
      <c r="C514" s="109"/>
      <c r="D514" s="110" t="s">
        <v>46</v>
      </c>
      <c r="E514" s="110"/>
      <c r="F514" s="111">
        <f>F515</f>
        <v>0</v>
      </c>
      <c r="G514" s="112"/>
      <c r="H514" s="111">
        <f t="shared" ref="H514" si="659">H515</f>
        <v>184000</v>
      </c>
      <c r="I514" s="112"/>
      <c r="J514" s="111">
        <f t="shared" ref="J514" si="660">J515</f>
        <v>50000</v>
      </c>
      <c r="K514" s="112"/>
      <c r="L514" s="111">
        <f t="shared" ref="L514" si="661">L515</f>
        <v>50000</v>
      </c>
      <c r="M514" s="112"/>
      <c r="N514" s="111">
        <f t="shared" ref="N514" si="662">N515</f>
        <v>50000</v>
      </c>
      <c r="O514" s="112"/>
      <c r="P514" s="44"/>
    </row>
    <row r="515" spans="1:16" ht="30" customHeight="1" x14ac:dyDescent="0.25">
      <c r="A515" s="45"/>
      <c r="B515" s="90">
        <v>45</v>
      </c>
      <c r="C515" s="91"/>
      <c r="D515" s="113" t="s">
        <v>132</v>
      </c>
      <c r="E515" s="113"/>
      <c r="F515" s="94">
        <v>0</v>
      </c>
      <c r="G515" s="95"/>
      <c r="H515" s="123">
        <v>184000</v>
      </c>
      <c r="I515" s="123"/>
      <c r="J515" s="94">
        <v>50000</v>
      </c>
      <c r="K515" s="95"/>
      <c r="L515" s="123">
        <v>50000</v>
      </c>
      <c r="M515" s="123"/>
      <c r="N515" s="94">
        <v>50000</v>
      </c>
      <c r="O515" s="95"/>
      <c r="P515" s="44" t="s">
        <v>379</v>
      </c>
    </row>
    <row r="516" spans="1:16" ht="42" customHeight="1" x14ac:dyDescent="0.25">
      <c r="A516" s="47"/>
      <c r="B516" s="86" t="s">
        <v>256</v>
      </c>
      <c r="C516" s="87"/>
      <c r="D516" s="156" t="s">
        <v>257</v>
      </c>
      <c r="E516" s="156"/>
      <c r="F516" s="88">
        <f>F520</f>
        <v>0</v>
      </c>
      <c r="G516" s="89"/>
      <c r="H516" s="88">
        <f t="shared" ref="H516" si="663">H520</f>
        <v>0</v>
      </c>
      <c r="I516" s="89"/>
      <c r="J516" s="88">
        <f>J520</f>
        <v>1053000</v>
      </c>
      <c r="K516" s="89"/>
      <c r="L516" s="88">
        <f t="shared" ref="L516" si="664">L520</f>
        <v>1000000</v>
      </c>
      <c r="M516" s="89"/>
      <c r="N516" s="88">
        <f t="shared" ref="N516" si="665">N520</f>
        <v>1000000</v>
      </c>
      <c r="O516" s="89"/>
      <c r="P516" s="44"/>
    </row>
    <row r="517" spans="1:16" x14ac:dyDescent="0.25">
      <c r="A517" s="71"/>
      <c r="B517" s="96" t="s">
        <v>114</v>
      </c>
      <c r="C517" s="97"/>
      <c r="D517" s="98" t="s">
        <v>30</v>
      </c>
      <c r="E517" s="98"/>
      <c r="F517" s="99">
        <v>0</v>
      </c>
      <c r="G517" s="100"/>
      <c r="H517" s="122">
        <v>0</v>
      </c>
      <c r="I517" s="122"/>
      <c r="J517" s="99">
        <v>0</v>
      </c>
      <c r="K517" s="100"/>
      <c r="L517" s="122"/>
      <c r="M517" s="122"/>
      <c r="N517" s="99"/>
      <c r="O517" s="100"/>
      <c r="P517" s="72"/>
    </row>
    <row r="518" spans="1:16" ht="18" customHeight="1" x14ac:dyDescent="0.25">
      <c r="A518" s="74"/>
      <c r="B518" s="96" t="s">
        <v>147</v>
      </c>
      <c r="C518" s="97"/>
      <c r="D518" s="98" t="s">
        <v>28</v>
      </c>
      <c r="E518" s="98"/>
      <c r="F518" s="99">
        <v>0</v>
      </c>
      <c r="G518" s="100"/>
      <c r="H518" s="99">
        <v>0</v>
      </c>
      <c r="I518" s="100"/>
      <c r="J518" s="99">
        <v>53000</v>
      </c>
      <c r="K518" s="100"/>
      <c r="L518" s="99"/>
      <c r="M518" s="100"/>
      <c r="N518" s="99"/>
      <c r="O518" s="100"/>
      <c r="P518" s="72"/>
    </row>
    <row r="519" spans="1:16" ht="18" customHeight="1" x14ac:dyDescent="0.25">
      <c r="A519" s="74"/>
      <c r="B519" s="96" t="s">
        <v>410</v>
      </c>
      <c r="C519" s="97"/>
      <c r="D519" s="96" t="s">
        <v>96</v>
      </c>
      <c r="E519" s="97"/>
      <c r="F519" s="99">
        <v>0</v>
      </c>
      <c r="G519" s="100"/>
      <c r="H519" s="99">
        <v>0</v>
      </c>
      <c r="I519" s="100"/>
      <c r="J519" s="99">
        <v>1000000</v>
      </c>
      <c r="K519" s="100"/>
      <c r="L519" s="57"/>
      <c r="M519" s="58"/>
      <c r="N519" s="57"/>
      <c r="O519" s="58"/>
      <c r="P519" s="72"/>
    </row>
    <row r="520" spans="1:16" ht="26.25" customHeight="1" x14ac:dyDescent="0.25">
      <c r="A520" s="46"/>
      <c r="B520" s="108">
        <v>4</v>
      </c>
      <c r="C520" s="109"/>
      <c r="D520" s="110" t="s">
        <v>46</v>
      </c>
      <c r="E520" s="110"/>
      <c r="F520" s="111">
        <f>F521</f>
        <v>0</v>
      </c>
      <c r="G520" s="112"/>
      <c r="H520" s="111">
        <f t="shared" ref="H520" si="666">H521</f>
        <v>0</v>
      </c>
      <c r="I520" s="112"/>
      <c r="J520" s="111">
        <f t="shared" ref="J520" si="667">J521</f>
        <v>1053000</v>
      </c>
      <c r="K520" s="112"/>
      <c r="L520" s="111">
        <f t="shared" ref="L520" si="668">L521</f>
        <v>1000000</v>
      </c>
      <c r="M520" s="112"/>
      <c r="N520" s="111">
        <f t="shared" ref="N520" si="669">N521</f>
        <v>1000000</v>
      </c>
      <c r="O520" s="112"/>
      <c r="P520" s="44"/>
    </row>
    <row r="521" spans="1:16" ht="27.75" customHeight="1" x14ac:dyDescent="0.25">
      <c r="A521" s="45"/>
      <c r="B521" s="90">
        <v>42</v>
      </c>
      <c r="C521" s="91"/>
      <c r="D521" s="113" t="s">
        <v>52</v>
      </c>
      <c r="E521" s="113"/>
      <c r="F521" s="94">
        <v>0</v>
      </c>
      <c r="G521" s="95"/>
      <c r="H521" s="123">
        <v>0</v>
      </c>
      <c r="I521" s="123"/>
      <c r="J521" s="94">
        <v>1053000</v>
      </c>
      <c r="K521" s="95"/>
      <c r="L521" s="123">
        <v>1000000</v>
      </c>
      <c r="M521" s="123"/>
      <c r="N521" s="94">
        <v>1000000</v>
      </c>
      <c r="O521" s="95"/>
      <c r="P521" s="44" t="s">
        <v>379</v>
      </c>
    </row>
    <row r="522" spans="1:16" x14ac:dyDescent="0.25">
      <c r="A522" s="49"/>
      <c r="B522" s="82" t="s">
        <v>258</v>
      </c>
      <c r="C522" s="83"/>
      <c r="D522" s="150" t="s">
        <v>259</v>
      </c>
      <c r="E522" s="150"/>
      <c r="F522" s="84">
        <f>F523</f>
        <v>0</v>
      </c>
      <c r="G522" s="85"/>
      <c r="H522" s="84">
        <f t="shared" ref="H522" si="670">H523</f>
        <v>0</v>
      </c>
      <c r="I522" s="85"/>
      <c r="J522" s="84">
        <f t="shared" ref="J522" si="671">J523</f>
        <v>70000</v>
      </c>
      <c r="K522" s="85"/>
      <c r="L522" s="84">
        <f t="shared" ref="L522" si="672">L523</f>
        <v>40000</v>
      </c>
      <c r="M522" s="85"/>
      <c r="N522" s="84">
        <f t="shared" ref="N522" si="673">N523</f>
        <v>40000</v>
      </c>
      <c r="O522" s="85"/>
      <c r="P522" s="42"/>
    </row>
    <row r="523" spans="1:16" ht="31.5" customHeight="1" x14ac:dyDescent="0.25">
      <c r="A523" s="47"/>
      <c r="B523" s="86" t="s">
        <v>260</v>
      </c>
      <c r="C523" s="87"/>
      <c r="D523" s="156" t="s">
        <v>261</v>
      </c>
      <c r="E523" s="156"/>
      <c r="F523" s="88">
        <f>F527</f>
        <v>0</v>
      </c>
      <c r="G523" s="89"/>
      <c r="H523" s="88">
        <f t="shared" ref="H523" si="674">H527</f>
        <v>0</v>
      </c>
      <c r="I523" s="89"/>
      <c r="J523" s="88">
        <f t="shared" ref="J523" si="675">J527</f>
        <v>70000</v>
      </c>
      <c r="K523" s="89"/>
      <c r="L523" s="88">
        <f t="shared" ref="L523" si="676">L527</f>
        <v>40000</v>
      </c>
      <c r="M523" s="89"/>
      <c r="N523" s="88">
        <f t="shared" ref="N523" si="677">N527</f>
        <v>40000</v>
      </c>
      <c r="O523" s="89"/>
      <c r="P523" s="44"/>
    </row>
    <row r="524" spans="1:16" x14ac:dyDescent="0.25">
      <c r="A524" s="74"/>
      <c r="B524" s="96" t="s">
        <v>112</v>
      </c>
      <c r="C524" s="97"/>
      <c r="D524" s="98" t="s">
        <v>25</v>
      </c>
      <c r="E524" s="98"/>
      <c r="F524" s="99">
        <v>0</v>
      </c>
      <c r="G524" s="100"/>
      <c r="H524" s="99">
        <v>0</v>
      </c>
      <c r="I524" s="100"/>
      <c r="J524" s="99">
        <v>70000</v>
      </c>
      <c r="K524" s="100"/>
      <c r="L524" s="99"/>
      <c r="M524" s="100"/>
      <c r="N524" s="99"/>
      <c r="O524" s="100"/>
      <c r="P524" s="72"/>
    </row>
    <row r="525" spans="1:16" x14ac:dyDescent="0.25">
      <c r="A525" s="74"/>
      <c r="B525" s="96" t="s">
        <v>113</v>
      </c>
      <c r="C525" s="97"/>
      <c r="D525" s="98" t="s">
        <v>27</v>
      </c>
      <c r="E525" s="98"/>
      <c r="F525" s="99">
        <v>0</v>
      </c>
      <c r="G525" s="100"/>
      <c r="H525" s="99">
        <v>0</v>
      </c>
      <c r="I525" s="100"/>
      <c r="J525" s="99">
        <v>0</v>
      </c>
      <c r="K525" s="100"/>
      <c r="L525" s="99"/>
      <c r="M525" s="100"/>
      <c r="N525" s="99"/>
      <c r="O525" s="100"/>
      <c r="P525" s="72"/>
    </row>
    <row r="526" spans="1:16" x14ac:dyDescent="0.25">
      <c r="A526" s="74"/>
      <c r="B526" s="96" t="s">
        <v>154</v>
      </c>
      <c r="C526" s="97"/>
      <c r="D526" s="98" t="s">
        <v>34</v>
      </c>
      <c r="E526" s="98"/>
      <c r="F526" s="99">
        <v>0</v>
      </c>
      <c r="G526" s="100"/>
      <c r="H526" s="99">
        <v>0</v>
      </c>
      <c r="I526" s="100"/>
      <c r="J526" s="99">
        <v>0</v>
      </c>
      <c r="K526" s="100"/>
      <c r="L526" s="99"/>
      <c r="M526" s="100"/>
      <c r="N526" s="99"/>
      <c r="O526" s="100"/>
      <c r="P526" s="72"/>
    </row>
    <row r="527" spans="1:16" ht="18.75" customHeight="1" x14ac:dyDescent="0.25">
      <c r="A527" s="46"/>
      <c r="B527" s="108">
        <v>3</v>
      </c>
      <c r="C527" s="109"/>
      <c r="D527" s="110" t="s">
        <v>39</v>
      </c>
      <c r="E527" s="110"/>
      <c r="F527" s="111">
        <f>F528</f>
        <v>0</v>
      </c>
      <c r="G527" s="112"/>
      <c r="H527" s="111">
        <f t="shared" ref="H527" si="678">H528</f>
        <v>0</v>
      </c>
      <c r="I527" s="112"/>
      <c r="J527" s="111">
        <f t="shared" ref="J527" si="679">J528</f>
        <v>70000</v>
      </c>
      <c r="K527" s="112"/>
      <c r="L527" s="111">
        <f t="shared" ref="L527" si="680">L528</f>
        <v>40000</v>
      </c>
      <c r="M527" s="112"/>
      <c r="N527" s="111">
        <f t="shared" ref="N527" si="681">N528</f>
        <v>40000</v>
      </c>
      <c r="O527" s="112"/>
      <c r="P527" s="44"/>
    </row>
    <row r="528" spans="1:16" ht="17.25" customHeight="1" x14ac:dyDescent="0.25">
      <c r="A528" s="45"/>
      <c r="B528" s="90">
        <v>38</v>
      </c>
      <c r="C528" s="91"/>
      <c r="D528" s="113" t="s">
        <v>45</v>
      </c>
      <c r="E528" s="113"/>
      <c r="F528" s="94">
        <v>0</v>
      </c>
      <c r="G528" s="95"/>
      <c r="H528" s="123">
        <v>0</v>
      </c>
      <c r="I528" s="123"/>
      <c r="J528" s="94">
        <v>70000</v>
      </c>
      <c r="K528" s="95"/>
      <c r="L528" s="123">
        <v>40000</v>
      </c>
      <c r="M528" s="123"/>
      <c r="N528" s="94">
        <v>40000</v>
      </c>
      <c r="O528" s="95"/>
      <c r="P528" s="44" t="s">
        <v>380</v>
      </c>
    </row>
    <row r="529" spans="1:16" x14ac:dyDescent="0.25">
      <c r="A529" s="50"/>
      <c r="B529" s="180" t="s">
        <v>262</v>
      </c>
      <c r="C529" s="181"/>
      <c r="D529" s="182" t="s">
        <v>263</v>
      </c>
      <c r="E529" s="182"/>
      <c r="F529" s="183">
        <f>F530+F535+F545</f>
        <v>9898.56</v>
      </c>
      <c r="G529" s="184"/>
      <c r="H529" s="183">
        <f t="shared" ref="H529" si="682">H530+H535+H545</f>
        <v>9400</v>
      </c>
      <c r="I529" s="184"/>
      <c r="J529" s="183">
        <f>J530+J535+J545</f>
        <v>35300</v>
      </c>
      <c r="K529" s="184"/>
      <c r="L529" s="183">
        <f t="shared" ref="L529" si="683">L530+L535+L545</f>
        <v>19400</v>
      </c>
      <c r="M529" s="184"/>
      <c r="N529" s="183">
        <f t="shared" ref="N529" si="684">N530+N535+N545</f>
        <v>9400</v>
      </c>
      <c r="O529" s="184"/>
      <c r="P529" s="40"/>
    </row>
    <row r="530" spans="1:16" x14ac:dyDescent="0.25">
      <c r="A530" s="49"/>
      <c r="B530" s="82" t="s">
        <v>264</v>
      </c>
      <c r="C530" s="83"/>
      <c r="D530" s="150" t="s">
        <v>265</v>
      </c>
      <c r="E530" s="150"/>
      <c r="F530" s="84">
        <f>F531</f>
        <v>2607.04</v>
      </c>
      <c r="G530" s="85"/>
      <c r="H530" s="84">
        <f t="shared" ref="H530" si="685">H531</f>
        <v>2700</v>
      </c>
      <c r="I530" s="85"/>
      <c r="J530" s="84">
        <f t="shared" ref="J530" si="686">J531</f>
        <v>2700</v>
      </c>
      <c r="K530" s="85"/>
      <c r="L530" s="84">
        <f t="shared" ref="L530" si="687">L531</f>
        <v>2700</v>
      </c>
      <c r="M530" s="85"/>
      <c r="N530" s="84">
        <f t="shared" ref="N530" si="688">N531</f>
        <v>2700</v>
      </c>
      <c r="O530" s="85"/>
      <c r="P530" s="42"/>
    </row>
    <row r="531" spans="1:16" ht="30" customHeight="1" x14ac:dyDescent="0.25">
      <c r="A531" s="47"/>
      <c r="B531" s="86" t="s">
        <v>266</v>
      </c>
      <c r="C531" s="87"/>
      <c r="D531" s="156" t="s">
        <v>267</v>
      </c>
      <c r="E531" s="156"/>
      <c r="F531" s="88">
        <f>F533</f>
        <v>2607.04</v>
      </c>
      <c r="G531" s="89"/>
      <c r="H531" s="88">
        <f t="shared" ref="H531" si="689">H533</f>
        <v>2700</v>
      </c>
      <c r="I531" s="89"/>
      <c r="J531" s="88">
        <f t="shared" ref="J531" si="690">J533</f>
        <v>2700</v>
      </c>
      <c r="K531" s="89"/>
      <c r="L531" s="88">
        <f t="shared" ref="L531" si="691">L533</f>
        <v>2700</v>
      </c>
      <c r="M531" s="89"/>
      <c r="N531" s="88">
        <f t="shared" ref="N531" si="692">N533</f>
        <v>2700</v>
      </c>
      <c r="O531" s="89"/>
      <c r="P531" s="44"/>
    </row>
    <row r="532" spans="1:16" ht="21" customHeight="1" x14ac:dyDescent="0.25">
      <c r="A532" s="74"/>
      <c r="B532" s="96" t="s">
        <v>112</v>
      </c>
      <c r="C532" s="97"/>
      <c r="D532" s="98" t="s">
        <v>25</v>
      </c>
      <c r="E532" s="98"/>
      <c r="F532" s="99">
        <v>2607.04</v>
      </c>
      <c r="G532" s="100"/>
      <c r="H532" s="99">
        <v>2700</v>
      </c>
      <c r="I532" s="100"/>
      <c r="J532" s="99">
        <v>2700</v>
      </c>
      <c r="K532" s="100"/>
      <c r="L532" s="99"/>
      <c r="M532" s="100"/>
      <c r="N532" s="99"/>
      <c r="O532" s="100"/>
      <c r="P532" s="72"/>
    </row>
    <row r="533" spans="1:16" ht="17.25" customHeight="1" x14ac:dyDescent="0.25">
      <c r="A533" s="46"/>
      <c r="B533" s="108">
        <v>3</v>
      </c>
      <c r="C533" s="109"/>
      <c r="D533" s="110" t="s">
        <v>39</v>
      </c>
      <c r="E533" s="110"/>
      <c r="F533" s="111">
        <f>F534</f>
        <v>2607.04</v>
      </c>
      <c r="G533" s="112"/>
      <c r="H533" s="111">
        <f t="shared" ref="H533" si="693">H534</f>
        <v>2700</v>
      </c>
      <c r="I533" s="112"/>
      <c r="J533" s="111">
        <f t="shared" ref="J533" si="694">J534</f>
        <v>2700</v>
      </c>
      <c r="K533" s="112"/>
      <c r="L533" s="111">
        <f t="shared" ref="L533" si="695">L534</f>
        <v>2700</v>
      </c>
      <c r="M533" s="112"/>
      <c r="N533" s="111">
        <f t="shared" ref="N533" si="696">N534</f>
        <v>2700</v>
      </c>
      <c r="O533" s="112"/>
      <c r="P533" s="44"/>
    </row>
    <row r="534" spans="1:16" x14ac:dyDescent="0.25">
      <c r="A534" s="45"/>
      <c r="B534" s="90">
        <v>35</v>
      </c>
      <c r="C534" s="91"/>
      <c r="D534" s="113" t="s">
        <v>43</v>
      </c>
      <c r="E534" s="113"/>
      <c r="F534" s="94">
        <v>2607.04</v>
      </c>
      <c r="G534" s="95"/>
      <c r="H534" s="123">
        <v>2700</v>
      </c>
      <c r="I534" s="123"/>
      <c r="J534" s="94">
        <v>2700</v>
      </c>
      <c r="K534" s="95"/>
      <c r="L534" s="123">
        <v>2700</v>
      </c>
      <c r="M534" s="123"/>
      <c r="N534" s="94">
        <v>2700</v>
      </c>
      <c r="O534" s="95"/>
      <c r="P534" s="44" t="s">
        <v>381</v>
      </c>
    </row>
    <row r="535" spans="1:16" x14ac:dyDescent="0.25">
      <c r="A535" s="49"/>
      <c r="B535" s="82" t="s">
        <v>268</v>
      </c>
      <c r="C535" s="83"/>
      <c r="D535" s="150" t="s">
        <v>269</v>
      </c>
      <c r="E535" s="150"/>
      <c r="F535" s="84">
        <f>F536+F540</f>
        <v>5408.45</v>
      </c>
      <c r="G535" s="85"/>
      <c r="H535" s="84">
        <f t="shared" ref="H535" si="697">H536+H540</f>
        <v>0</v>
      </c>
      <c r="I535" s="85"/>
      <c r="J535" s="84">
        <f t="shared" ref="J535" si="698">J536+J540</f>
        <v>6600</v>
      </c>
      <c r="K535" s="85"/>
      <c r="L535" s="84">
        <f t="shared" ref="L535" si="699">L536+L540</f>
        <v>0</v>
      </c>
      <c r="M535" s="85"/>
      <c r="N535" s="84">
        <f t="shared" ref="N535" si="700">N536+N540</f>
        <v>0</v>
      </c>
      <c r="O535" s="85"/>
      <c r="P535" s="42"/>
    </row>
    <row r="536" spans="1:16" ht="33" customHeight="1" x14ac:dyDescent="0.25">
      <c r="A536" s="47"/>
      <c r="B536" s="86" t="s">
        <v>270</v>
      </c>
      <c r="C536" s="87"/>
      <c r="D536" s="156" t="s">
        <v>271</v>
      </c>
      <c r="E536" s="156"/>
      <c r="F536" s="88">
        <f>F538</f>
        <v>0</v>
      </c>
      <c r="G536" s="89"/>
      <c r="H536" s="88">
        <f t="shared" ref="H536" si="701">H538</f>
        <v>0</v>
      </c>
      <c r="I536" s="89"/>
      <c r="J536" s="88">
        <f t="shared" ref="J536" si="702">J538</f>
        <v>6600</v>
      </c>
      <c r="K536" s="89"/>
      <c r="L536" s="88">
        <f t="shared" ref="L536" si="703">L538</f>
        <v>0</v>
      </c>
      <c r="M536" s="89"/>
      <c r="N536" s="88">
        <f t="shared" ref="N536" si="704">N538</f>
        <v>0</v>
      </c>
      <c r="O536" s="89"/>
      <c r="P536" s="44"/>
    </row>
    <row r="537" spans="1:16" ht="18" customHeight="1" x14ac:dyDescent="0.25">
      <c r="A537" s="71"/>
      <c r="B537" s="96" t="s">
        <v>113</v>
      </c>
      <c r="C537" s="97"/>
      <c r="D537" s="98" t="s">
        <v>27</v>
      </c>
      <c r="E537" s="98"/>
      <c r="F537" s="99">
        <v>0</v>
      </c>
      <c r="G537" s="100"/>
      <c r="H537" s="122">
        <v>0</v>
      </c>
      <c r="I537" s="122"/>
      <c r="J537" s="99">
        <v>6600</v>
      </c>
      <c r="K537" s="100"/>
      <c r="L537" s="122"/>
      <c r="M537" s="122"/>
      <c r="N537" s="99"/>
      <c r="O537" s="100"/>
      <c r="P537" s="72"/>
    </row>
    <row r="538" spans="1:16" ht="15" customHeight="1" x14ac:dyDescent="0.25">
      <c r="A538" s="46"/>
      <c r="B538" s="108">
        <v>3</v>
      </c>
      <c r="C538" s="109"/>
      <c r="D538" s="110" t="s">
        <v>39</v>
      </c>
      <c r="E538" s="110"/>
      <c r="F538" s="111">
        <f>F539</f>
        <v>0</v>
      </c>
      <c r="G538" s="112"/>
      <c r="H538" s="111">
        <f t="shared" ref="H538" si="705">H539</f>
        <v>0</v>
      </c>
      <c r="I538" s="112"/>
      <c r="J538" s="111">
        <f t="shared" ref="J538" si="706">J539</f>
        <v>6600</v>
      </c>
      <c r="K538" s="112"/>
      <c r="L538" s="111">
        <f t="shared" ref="L538" si="707">L539</f>
        <v>0</v>
      </c>
      <c r="M538" s="112"/>
      <c r="N538" s="111">
        <f t="shared" ref="N538" si="708">N539</f>
        <v>0</v>
      </c>
      <c r="O538" s="112"/>
      <c r="P538" s="44"/>
    </row>
    <row r="539" spans="1:16" ht="15" customHeight="1" x14ac:dyDescent="0.25">
      <c r="A539" s="45"/>
      <c r="B539" s="90">
        <v>32</v>
      </c>
      <c r="C539" s="91"/>
      <c r="D539" s="113" t="s">
        <v>41</v>
      </c>
      <c r="E539" s="113"/>
      <c r="F539" s="94">
        <v>0</v>
      </c>
      <c r="G539" s="95"/>
      <c r="H539" s="123">
        <v>0</v>
      </c>
      <c r="I539" s="123"/>
      <c r="J539" s="94">
        <v>6600</v>
      </c>
      <c r="K539" s="95"/>
      <c r="L539" s="123">
        <v>0</v>
      </c>
      <c r="M539" s="123"/>
      <c r="N539" s="94">
        <v>0</v>
      </c>
      <c r="O539" s="95"/>
      <c r="P539" s="44" t="s">
        <v>381</v>
      </c>
    </row>
    <row r="540" spans="1:16" ht="43.5" customHeight="1" x14ac:dyDescent="0.25">
      <c r="A540" s="47"/>
      <c r="B540" s="86" t="s">
        <v>346</v>
      </c>
      <c r="C540" s="87"/>
      <c r="D540" s="156" t="s">
        <v>347</v>
      </c>
      <c r="E540" s="156"/>
      <c r="F540" s="88">
        <f>F543</f>
        <v>5408.45</v>
      </c>
      <c r="G540" s="89"/>
      <c r="H540" s="88">
        <f t="shared" ref="H540" si="709">H543</f>
        <v>0</v>
      </c>
      <c r="I540" s="89"/>
      <c r="J540" s="88">
        <f t="shared" ref="J540" si="710">J543</f>
        <v>0</v>
      </c>
      <c r="K540" s="89"/>
      <c r="L540" s="88">
        <f t="shared" ref="L540" si="711">L543</f>
        <v>0</v>
      </c>
      <c r="M540" s="89"/>
      <c r="N540" s="88">
        <f t="shared" ref="N540" si="712">N543</f>
        <v>0</v>
      </c>
      <c r="O540" s="89"/>
      <c r="P540" s="44"/>
    </row>
    <row r="541" spans="1:16" ht="18" customHeight="1" x14ac:dyDescent="0.25">
      <c r="A541" s="74"/>
      <c r="B541" s="96" t="s">
        <v>114</v>
      </c>
      <c r="C541" s="97"/>
      <c r="D541" s="98" t="s">
        <v>30</v>
      </c>
      <c r="E541" s="98"/>
      <c r="F541" s="99">
        <v>0</v>
      </c>
      <c r="G541" s="100"/>
      <c r="H541" s="99">
        <v>0</v>
      </c>
      <c r="I541" s="100"/>
      <c r="J541" s="99">
        <v>0</v>
      </c>
      <c r="K541" s="100"/>
      <c r="L541" s="99"/>
      <c r="M541" s="100"/>
      <c r="N541" s="99"/>
      <c r="O541" s="100"/>
      <c r="P541" s="72"/>
    </row>
    <row r="542" spans="1:16" ht="17.25" customHeight="1" x14ac:dyDescent="0.25">
      <c r="A542" s="74"/>
      <c r="B542" s="96" t="s">
        <v>113</v>
      </c>
      <c r="C542" s="97"/>
      <c r="D542" s="98" t="s">
        <v>27</v>
      </c>
      <c r="E542" s="98"/>
      <c r="F542" s="99">
        <v>5408.45</v>
      </c>
      <c r="G542" s="100"/>
      <c r="H542" s="99">
        <v>0</v>
      </c>
      <c r="I542" s="100"/>
      <c r="J542" s="99">
        <v>0</v>
      </c>
      <c r="K542" s="100"/>
      <c r="L542" s="99"/>
      <c r="M542" s="100"/>
      <c r="N542" s="99"/>
      <c r="O542" s="100"/>
      <c r="P542" s="72"/>
    </row>
    <row r="543" spans="1:16" ht="15.75" customHeight="1" x14ac:dyDescent="0.25">
      <c r="A543" s="46"/>
      <c r="B543" s="108">
        <v>3</v>
      </c>
      <c r="C543" s="109"/>
      <c r="D543" s="110" t="s">
        <v>39</v>
      </c>
      <c r="E543" s="110"/>
      <c r="F543" s="111">
        <f>F544</f>
        <v>5408.45</v>
      </c>
      <c r="G543" s="112"/>
      <c r="H543" s="111">
        <f>H544</f>
        <v>0</v>
      </c>
      <c r="I543" s="112"/>
      <c r="J543" s="111">
        <f t="shared" ref="J543" si="713">J544</f>
        <v>0</v>
      </c>
      <c r="K543" s="112"/>
      <c r="L543" s="111">
        <f t="shared" ref="L543" si="714">L544</f>
        <v>0</v>
      </c>
      <c r="M543" s="112"/>
      <c r="N543" s="111">
        <f t="shared" ref="N543" si="715">N544</f>
        <v>0</v>
      </c>
      <c r="O543" s="112"/>
      <c r="P543" s="44"/>
    </row>
    <row r="544" spans="1:16" ht="15" customHeight="1" x14ac:dyDescent="0.25">
      <c r="A544" s="45"/>
      <c r="B544" s="90">
        <v>32</v>
      </c>
      <c r="C544" s="91"/>
      <c r="D544" s="113" t="s">
        <v>41</v>
      </c>
      <c r="E544" s="113"/>
      <c r="F544" s="94">
        <v>5408.45</v>
      </c>
      <c r="G544" s="95"/>
      <c r="H544" s="123">
        <v>0</v>
      </c>
      <c r="I544" s="123"/>
      <c r="J544" s="94">
        <v>0</v>
      </c>
      <c r="K544" s="95"/>
      <c r="L544" s="123">
        <v>0</v>
      </c>
      <c r="M544" s="123"/>
      <c r="N544" s="94">
        <v>0</v>
      </c>
      <c r="O544" s="95"/>
      <c r="P544" s="44" t="s">
        <v>381</v>
      </c>
    </row>
    <row r="545" spans="1:16" ht="28.5" customHeight="1" x14ac:dyDescent="0.25">
      <c r="A545" s="49"/>
      <c r="B545" s="82" t="s">
        <v>272</v>
      </c>
      <c r="C545" s="83"/>
      <c r="D545" s="150" t="s">
        <v>273</v>
      </c>
      <c r="E545" s="150"/>
      <c r="F545" s="84">
        <f>F546+F551</f>
        <v>1883.07</v>
      </c>
      <c r="G545" s="85"/>
      <c r="H545" s="84">
        <f t="shared" ref="H545" si="716">H546+H551</f>
        <v>6700</v>
      </c>
      <c r="I545" s="85"/>
      <c r="J545" s="84">
        <f>J546+J551</f>
        <v>26000</v>
      </c>
      <c r="K545" s="85"/>
      <c r="L545" s="84">
        <f t="shared" ref="L545" si="717">L546+L551</f>
        <v>16700</v>
      </c>
      <c r="M545" s="85"/>
      <c r="N545" s="84">
        <f t="shared" ref="N545" si="718">N546+N551</f>
        <v>6700</v>
      </c>
      <c r="O545" s="85"/>
      <c r="P545" s="42"/>
    </row>
    <row r="546" spans="1:16" ht="42" customHeight="1" x14ac:dyDescent="0.25">
      <c r="A546" s="47"/>
      <c r="B546" s="86" t="s">
        <v>275</v>
      </c>
      <c r="C546" s="87"/>
      <c r="D546" s="156" t="s">
        <v>276</v>
      </c>
      <c r="E546" s="156"/>
      <c r="F546" s="88">
        <f>F549</f>
        <v>0</v>
      </c>
      <c r="G546" s="89"/>
      <c r="H546" s="88">
        <f t="shared" ref="H546" si="719">H549</f>
        <v>0</v>
      </c>
      <c r="I546" s="89"/>
      <c r="J546" s="88">
        <f t="shared" ref="J546" si="720">J549</f>
        <v>20000</v>
      </c>
      <c r="K546" s="89"/>
      <c r="L546" s="88">
        <f t="shared" ref="L546" si="721">L549</f>
        <v>10000</v>
      </c>
      <c r="M546" s="89"/>
      <c r="N546" s="88">
        <f t="shared" ref="N546" si="722">N549</f>
        <v>0</v>
      </c>
      <c r="O546" s="89"/>
      <c r="P546" s="44"/>
    </row>
    <row r="547" spans="1:16" ht="18" customHeight="1" x14ac:dyDescent="0.25">
      <c r="A547" s="74"/>
      <c r="B547" s="96" t="s">
        <v>112</v>
      </c>
      <c r="C547" s="97"/>
      <c r="D547" s="98" t="s">
        <v>25</v>
      </c>
      <c r="E547" s="98"/>
      <c r="F547" s="99">
        <v>0</v>
      </c>
      <c r="G547" s="100"/>
      <c r="H547" s="99">
        <v>0</v>
      </c>
      <c r="I547" s="100"/>
      <c r="J547" s="99">
        <v>20000</v>
      </c>
      <c r="K547" s="100"/>
      <c r="L547" s="99"/>
      <c r="M547" s="100"/>
      <c r="N547" s="99"/>
      <c r="O547" s="100"/>
      <c r="P547" s="72"/>
    </row>
    <row r="548" spans="1:16" ht="15.75" customHeight="1" x14ac:dyDescent="0.25">
      <c r="A548" s="74"/>
      <c r="B548" s="96" t="s">
        <v>113</v>
      </c>
      <c r="C548" s="97"/>
      <c r="D548" s="98" t="s">
        <v>27</v>
      </c>
      <c r="E548" s="98"/>
      <c r="F548" s="99">
        <v>0</v>
      </c>
      <c r="G548" s="100"/>
      <c r="H548" s="99">
        <v>0</v>
      </c>
      <c r="I548" s="100"/>
      <c r="J548" s="99">
        <v>0</v>
      </c>
      <c r="K548" s="100"/>
      <c r="L548" s="99"/>
      <c r="M548" s="100"/>
      <c r="N548" s="99"/>
      <c r="O548" s="100"/>
      <c r="P548" s="72"/>
    </row>
    <row r="549" spans="1:16" ht="32.25" customHeight="1" x14ac:dyDescent="0.25">
      <c r="A549" s="46"/>
      <c r="B549" s="108">
        <v>4</v>
      </c>
      <c r="C549" s="109"/>
      <c r="D549" s="110" t="s">
        <v>46</v>
      </c>
      <c r="E549" s="110"/>
      <c r="F549" s="111">
        <f>F550</f>
        <v>0</v>
      </c>
      <c r="G549" s="112"/>
      <c r="H549" s="111">
        <f t="shared" ref="H549" si="723">H550</f>
        <v>0</v>
      </c>
      <c r="I549" s="112"/>
      <c r="J549" s="111">
        <f t="shared" ref="J549" si="724">J550</f>
        <v>20000</v>
      </c>
      <c r="K549" s="112"/>
      <c r="L549" s="111">
        <f t="shared" ref="L549" si="725">L550</f>
        <v>10000</v>
      </c>
      <c r="M549" s="112"/>
      <c r="N549" s="111">
        <f t="shared" ref="N549" si="726">N550</f>
        <v>0</v>
      </c>
      <c r="O549" s="112"/>
      <c r="P549" s="44"/>
    </row>
    <row r="550" spans="1:16" ht="29.25" customHeight="1" x14ac:dyDescent="0.25">
      <c r="A550" s="45"/>
      <c r="B550" s="90">
        <v>42</v>
      </c>
      <c r="C550" s="91"/>
      <c r="D550" s="113" t="s">
        <v>52</v>
      </c>
      <c r="E550" s="113"/>
      <c r="F550" s="94">
        <v>0</v>
      </c>
      <c r="G550" s="95"/>
      <c r="H550" s="123">
        <v>0</v>
      </c>
      <c r="I550" s="123"/>
      <c r="J550" s="94">
        <v>20000</v>
      </c>
      <c r="K550" s="95"/>
      <c r="L550" s="123">
        <v>10000</v>
      </c>
      <c r="M550" s="123"/>
      <c r="N550" s="94">
        <v>0</v>
      </c>
      <c r="O550" s="95"/>
      <c r="P550" s="44" t="s">
        <v>381</v>
      </c>
    </row>
    <row r="551" spans="1:16" ht="32.25" customHeight="1" x14ac:dyDescent="0.25">
      <c r="A551" s="47"/>
      <c r="B551" s="86" t="s">
        <v>274</v>
      </c>
      <c r="C551" s="87"/>
      <c r="D551" s="156" t="s">
        <v>273</v>
      </c>
      <c r="E551" s="156"/>
      <c r="F551" s="88">
        <f>F553</f>
        <v>1883.07</v>
      </c>
      <c r="G551" s="89"/>
      <c r="H551" s="88">
        <f t="shared" ref="H551" si="727">H553</f>
        <v>6700</v>
      </c>
      <c r="I551" s="89"/>
      <c r="J551" s="88">
        <f t="shared" ref="J551" si="728">J553</f>
        <v>6000</v>
      </c>
      <c r="K551" s="89"/>
      <c r="L551" s="88">
        <f t="shared" ref="L551" si="729">L553</f>
        <v>6700</v>
      </c>
      <c r="M551" s="89"/>
      <c r="N551" s="88">
        <f t="shared" ref="N551" si="730">N553</f>
        <v>6700</v>
      </c>
      <c r="O551" s="89"/>
      <c r="P551" s="44"/>
    </row>
    <row r="552" spans="1:16" x14ac:dyDescent="0.25">
      <c r="A552" s="74"/>
      <c r="B552" s="96" t="s">
        <v>112</v>
      </c>
      <c r="C552" s="97"/>
      <c r="D552" s="98" t="s">
        <v>25</v>
      </c>
      <c r="E552" s="98"/>
      <c r="F552" s="99">
        <v>1883.07</v>
      </c>
      <c r="G552" s="100"/>
      <c r="H552" s="99">
        <v>6700</v>
      </c>
      <c r="I552" s="100"/>
      <c r="J552" s="99">
        <v>6000</v>
      </c>
      <c r="K552" s="100"/>
      <c r="L552" s="99"/>
      <c r="M552" s="100"/>
      <c r="N552" s="99"/>
      <c r="O552" s="100"/>
      <c r="P552" s="44"/>
    </row>
    <row r="553" spans="1:16" ht="18" customHeight="1" x14ac:dyDescent="0.25">
      <c r="A553" s="46"/>
      <c r="B553" s="108">
        <v>3</v>
      </c>
      <c r="C553" s="109"/>
      <c r="D553" s="110" t="s">
        <v>39</v>
      </c>
      <c r="E553" s="110"/>
      <c r="F553" s="111">
        <f>F554</f>
        <v>1883.07</v>
      </c>
      <c r="G553" s="112"/>
      <c r="H553" s="111">
        <f t="shared" ref="H553" si="731">H554</f>
        <v>6700</v>
      </c>
      <c r="I553" s="112"/>
      <c r="J553" s="111">
        <f t="shared" ref="J553" si="732">J554</f>
        <v>6000</v>
      </c>
      <c r="K553" s="112"/>
      <c r="L553" s="111">
        <f t="shared" ref="L553" si="733">L554</f>
        <v>6700</v>
      </c>
      <c r="M553" s="112"/>
      <c r="N553" s="111">
        <f t="shared" ref="N553" si="734">N554</f>
        <v>6700</v>
      </c>
      <c r="O553" s="112"/>
      <c r="P553" s="44"/>
    </row>
    <row r="554" spans="1:16" ht="17.25" customHeight="1" x14ac:dyDescent="0.25">
      <c r="A554" s="45"/>
      <c r="B554" s="90">
        <v>32</v>
      </c>
      <c r="C554" s="91"/>
      <c r="D554" s="113" t="s">
        <v>41</v>
      </c>
      <c r="E554" s="113"/>
      <c r="F554" s="94">
        <v>1883.07</v>
      </c>
      <c r="G554" s="95"/>
      <c r="H554" s="123">
        <v>6700</v>
      </c>
      <c r="I554" s="123"/>
      <c r="J554" s="94">
        <v>6000</v>
      </c>
      <c r="K554" s="95"/>
      <c r="L554" s="123">
        <v>6700</v>
      </c>
      <c r="M554" s="123"/>
      <c r="N554" s="94">
        <v>6700</v>
      </c>
      <c r="O554" s="95"/>
      <c r="P554" s="44" t="s">
        <v>381</v>
      </c>
    </row>
    <row r="555" spans="1:16" ht="45" customHeight="1" x14ac:dyDescent="0.25">
      <c r="A555" s="50"/>
      <c r="B555" s="180" t="s">
        <v>277</v>
      </c>
      <c r="C555" s="181"/>
      <c r="D555" s="182" t="s">
        <v>278</v>
      </c>
      <c r="E555" s="182"/>
      <c r="F555" s="183">
        <f>F556+F566</f>
        <v>9456.5</v>
      </c>
      <c r="G555" s="184"/>
      <c r="H555" s="183">
        <f t="shared" ref="H555" si="735">H556+H566</f>
        <v>18600</v>
      </c>
      <c r="I555" s="184"/>
      <c r="J555" s="183">
        <f>J556+J566+J572</f>
        <v>66000</v>
      </c>
      <c r="K555" s="184"/>
      <c r="L555" s="183">
        <f t="shared" ref="L555" si="736">L556+L566</f>
        <v>25000</v>
      </c>
      <c r="M555" s="184"/>
      <c r="N555" s="183">
        <f t="shared" ref="N555" si="737">N556+N566</f>
        <v>5000</v>
      </c>
      <c r="O555" s="184"/>
      <c r="P555" s="40"/>
    </row>
    <row r="556" spans="1:16" ht="44.25" customHeight="1" x14ac:dyDescent="0.25">
      <c r="A556" s="49"/>
      <c r="B556" s="82" t="s">
        <v>279</v>
      </c>
      <c r="C556" s="83"/>
      <c r="D556" s="150" t="s">
        <v>280</v>
      </c>
      <c r="E556" s="150"/>
      <c r="F556" s="84">
        <f>F557+F561</f>
        <v>9456.5</v>
      </c>
      <c r="G556" s="85"/>
      <c r="H556" s="84">
        <f t="shared" ref="H556" si="738">H557+H561</f>
        <v>18600</v>
      </c>
      <c r="I556" s="85"/>
      <c r="J556" s="84">
        <f t="shared" ref="J556" si="739">J557+J561</f>
        <v>5000</v>
      </c>
      <c r="K556" s="85"/>
      <c r="L556" s="84">
        <f t="shared" ref="L556" si="740">L557+L561</f>
        <v>5000</v>
      </c>
      <c r="M556" s="85"/>
      <c r="N556" s="84">
        <f t="shared" ref="N556" si="741">N557+N561</f>
        <v>5000</v>
      </c>
      <c r="O556" s="85"/>
      <c r="P556" s="42"/>
    </row>
    <row r="557" spans="1:16" ht="28.5" customHeight="1" x14ac:dyDescent="0.25">
      <c r="A557" s="47"/>
      <c r="B557" s="86" t="s">
        <v>281</v>
      </c>
      <c r="C557" s="87"/>
      <c r="D557" s="156" t="s">
        <v>282</v>
      </c>
      <c r="E557" s="156"/>
      <c r="F557" s="88">
        <f>F559</f>
        <v>0</v>
      </c>
      <c r="G557" s="89"/>
      <c r="H557" s="88">
        <f t="shared" ref="H557" si="742">H559</f>
        <v>1000</v>
      </c>
      <c r="I557" s="89"/>
      <c r="J557" s="88">
        <f t="shared" ref="J557" si="743">J559</f>
        <v>5000</v>
      </c>
      <c r="K557" s="89"/>
      <c r="L557" s="88">
        <f t="shared" ref="L557" si="744">L559</f>
        <v>5000</v>
      </c>
      <c r="M557" s="89"/>
      <c r="N557" s="88">
        <f t="shared" ref="N557" si="745">N559</f>
        <v>5000</v>
      </c>
      <c r="O557" s="89"/>
      <c r="P557" s="44"/>
    </row>
    <row r="558" spans="1:16" ht="18" customHeight="1" x14ac:dyDescent="0.25">
      <c r="A558" s="74"/>
      <c r="B558" s="96" t="s">
        <v>112</v>
      </c>
      <c r="C558" s="97"/>
      <c r="D558" s="98" t="s">
        <v>25</v>
      </c>
      <c r="E558" s="98"/>
      <c r="F558" s="99">
        <v>0</v>
      </c>
      <c r="G558" s="100"/>
      <c r="H558" s="99">
        <v>1000</v>
      </c>
      <c r="I558" s="100"/>
      <c r="J558" s="99">
        <v>5000</v>
      </c>
      <c r="K558" s="100"/>
      <c r="L558" s="99"/>
      <c r="M558" s="100"/>
      <c r="N558" s="99"/>
      <c r="O558" s="100"/>
      <c r="P558" s="72"/>
    </row>
    <row r="559" spans="1:16" x14ac:dyDescent="0.25">
      <c r="A559" s="46"/>
      <c r="B559" s="108">
        <v>3</v>
      </c>
      <c r="C559" s="109"/>
      <c r="D559" s="110" t="s">
        <v>39</v>
      </c>
      <c r="E559" s="110"/>
      <c r="F559" s="111">
        <f>F560</f>
        <v>0</v>
      </c>
      <c r="G559" s="112"/>
      <c r="H559" s="111">
        <f t="shared" ref="H559" si="746">H560</f>
        <v>1000</v>
      </c>
      <c r="I559" s="112"/>
      <c r="J559" s="111">
        <f t="shared" ref="J559" si="747">J560</f>
        <v>5000</v>
      </c>
      <c r="K559" s="112"/>
      <c r="L559" s="111">
        <f t="shared" ref="L559" si="748">L560</f>
        <v>5000</v>
      </c>
      <c r="M559" s="112"/>
      <c r="N559" s="111">
        <f t="shared" ref="N559" si="749">N560</f>
        <v>5000</v>
      </c>
      <c r="O559" s="112"/>
      <c r="P559" s="44"/>
    </row>
    <row r="560" spans="1:16" ht="18" customHeight="1" x14ac:dyDescent="0.25">
      <c r="A560" s="45"/>
      <c r="B560" s="90">
        <v>35</v>
      </c>
      <c r="C560" s="91"/>
      <c r="D560" s="113" t="s">
        <v>43</v>
      </c>
      <c r="E560" s="113"/>
      <c r="F560" s="94">
        <v>0</v>
      </c>
      <c r="G560" s="95"/>
      <c r="H560" s="123">
        <v>1000</v>
      </c>
      <c r="I560" s="123"/>
      <c r="J560" s="94">
        <v>5000</v>
      </c>
      <c r="K560" s="95"/>
      <c r="L560" s="123">
        <v>5000</v>
      </c>
      <c r="M560" s="123"/>
      <c r="N560" s="94">
        <v>5000</v>
      </c>
      <c r="O560" s="95"/>
      <c r="P560" s="44" t="s">
        <v>362</v>
      </c>
    </row>
    <row r="561" spans="1:16" ht="26.25" customHeight="1" x14ac:dyDescent="0.25">
      <c r="A561" s="45"/>
      <c r="B561" s="86" t="s">
        <v>396</v>
      </c>
      <c r="C561" s="87"/>
      <c r="D561" s="86" t="s">
        <v>397</v>
      </c>
      <c r="E561" s="87"/>
      <c r="F561" s="88">
        <f>F563</f>
        <v>9456.5</v>
      </c>
      <c r="G561" s="89"/>
      <c r="H561" s="88">
        <f t="shared" ref="H561" si="750">H563</f>
        <v>17600</v>
      </c>
      <c r="I561" s="89"/>
      <c r="J561" s="88">
        <f t="shared" ref="J561" si="751">J563</f>
        <v>0</v>
      </c>
      <c r="K561" s="89"/>
      <c r="L561" s="88">
        <f t="shared" ref="L561" si="752">L563</f>
        <v>0</v>
      </c>
      <c r="M561" s="89"/>
      <c r="N561" s="88">
        <f t="shared" ref="N561" si="753">N563</f>
        <v>0</v>
      </c>
      <c r="O561" s="89"/>
      <c r="P561" s="77"/>
    </row>
    <row r="562" spans="1:16" ht="18" customHeight="1" x14ac:dyDescent="0.25">
      <c r="A562" s="71"/>
      <c r="B562" s="96" t="s">
        <v>112</v>
      </c>
      <c r="C562" s="97"/>
      <c r="D562" s="98" t="s">
        <v>25</v>
      </c>
      <c r="E562" s="98"/>
      <c r="F562" s="185">
        <v>9456.5</v>
      </c>
      <c r="G562" s="186"/>
      <c r="H562" s="185">
        <v>17600</v>
      </c>
      <c r="I562" s="186"/>
      <c r="J562" s="185">
        <v>0</v>
      </c>
      <c r="K562" s="186"/>
      <c r="L562" s="185"/>
      <c r="M562" s="186"/>
      <c r="N562" s="185"/>
      <c r="O562" s="186"/>
      <c r="P562" s="72"/>
    </row>
    <row r="563" spans="1:16" ht="18" customHeight="1" x14ac:dyDescent="0.25">
      <c r="A563" s="45"/>
      <c r="B563" s="108">
        <v>3</v>
      </c>
      <c r="C563" s="109"/>
      <c r="D563" s="110" t="s">
        <v>39</v>
      </c>
      <c r="E563" s="110"/>
      <c r="F563" s="94">
        <f>F564+F565</f>
        <v>9456.5</v>
      </c>
      <c r="G563" s="95"/>
      <c r="H563" s="94">
        <f t="shared" ref="H563" si="754">H564+H565</f>
        <v>17600</v>
      </c>
      <c r="I563" s="95"/>
      <c r="J563" s="94">
        <f t="shared" ref="J563" si="755">J564+J565</f>
        <v>0</v>
      </c>
      <c r="K563" s="95"/>
      <c r="L563" s="94">
        <f t="shared" ref="L563" si="756">L564+L565</f>
        <v>0</v>
      </c>
      <c r="M563" s="95"/>
      <c r="N563" s="94">
        <f t="shared" ref="N563" si="757">N564+N565</f>
        <v>0</v>
      </c>
      <c r="O563" s="95"/>
      <c r="P563" s="44"/>
    </row>
    <row r="564" spans="1:16" ht="18" customHeight="1" x14ac:dyDescent="0.25">
      <c r="A564" s="45"/>
      <c r="B564" s="90">
        <v>35</v>
      </c>
      <c r="C564" s="91"/>
      <c r="D564" s="113" t="s">
        <v>43</v>
      </c>
      <c r="E564" s="113"/>
      <c r="F564" s="94">
        <v>9456.5</v>
      </c>
      <c r="G564" s="95"/>
      <c r="H564" s="94">
        <v>5500</v>
      </c>
      <c r="I564" s="95"/>
      <c r="J564" s="94">
        <v>0</v>
      </c>
      <c r="K564" s="95"/>
      <c r="L564" s="94">
        <v>0</v>
      </c>
      <c r="M564" s="95"/>
      <c r="N564" s="94">
        <v>0</v>
      </c>
      <c r="O564" s="95"/>
      <c r="P564" s="44" t="s">
        <v>364</v>
      </c>
    </row>
    <row r="565" spans="1:16" ht="18" customHeight="1" x14ac:dyDescent="0.25">
      <c r="A565" s="45"/>
      <c r="B565" s="90">
        <v>38</v>
      </c>
      <c r="C565" s="91"/>
      <c r="D565" s="92" t="s">
        <v>45</v>
      </c>
      <c r="E565" s="93"/>
      <c r="F565" s="94">
        <v>0</v>
      </c>
      <c r="G565" s="95"/>
      <c r="H565" s="94">
        <v>12100</v>
      </c>
      <c r="I565" s="95"/>
      <c r="J565" s="94">
        <v>0</v>
      </c>
      <c r="K565" s="95"/>
      <c r="L565" s="94">
        <v>0</v>
      </c>
      <c r="M565" s="95"/>
      <c r="N565" s="94">
        <v>0</v>
      </c>
      <c r="O565" s="95"/>
      <c r="P565" s="44" t="s">
        <v>364</v>
      </c>
    </row>
    <row r="566" spans="1:16" ht="23.25" customHeight="1" x14ac:dyDescent="0.25">
      <c r="A566" s="49"/>
      <c r="B566" s="82" t="s">
        <v>283</v>
      </c>
      <c r="C566" s="83"/>
      <c r="D566" s="150" t="s">
        <v>284</v>
      </c>
      <c r="E566" s="150"/>
      <c r="F566" s="84">
        <f>F567</f>
        <v>0</v>
      </c>
      <c r="G566" s="85"/>
      <c r="H566" s="84">
        <f t="shared" ref="H566" si="758">H567</f>
        <v>0</v>
      </c>
      <c r="I566" s="85"/>
      <c r="J566" s="84">
        <f t="shared" ref="J566" si="759">J567</f>
        <v>26000</v>
      </c>
      <c r="K566" s="85"/>
      <c r="L566" s="84">
        <f t="shared" ref="L566" si="760">L567</f>
        <v>20000</v>
      </c>
      <c r="M566" s="85"/>
      <c r="N566" s="84">
        <f t="shared" ref="N566" si="761">N567</f>
        <v>0</v>
      </c>
      <c r="O566" s="85"/>
      <c r="P566" s="42"/>
    </row>
    <row r="567" spans="1:16" ht="45.75" customHeight="1" x14ac:dyDescent="0.25">
      <c r="A567" s="47"/>
      <c r="B567" s="86" t="s">
        <v>285</v>
      </c>
      <c r="C567" s="87"/>
      <c r="D567" s="156" t="s">
        <v>284</v>
      </c>
      <c r="E567" s="156"/>
      <c r="F567" s="88">
        <f>F570</f>
        <v>0</v>
      </c>
      <c r="G567" s="89"/>
      <c r="H567" s="88">
        <f t="shared" ref="H567" si="762">H570</f>
        <v>0</v>
      </c>
      <c r="I567" s="89"/>
      <c r="J567" s="88">
        <f t="shared" ref="J567" si="763">J570</f>
        <v>26000</v>
      </c>
      <c r="K567" s="89"/>
      <c r="L567" s="88">
        <f t="shared" ref="L567" si="764">L570</f>
        <v>20000</v>
      </c>
      <c r="M567" s="89"/>
      <c r="N567" s="88">
        <f t="shared" ref="N567" si="765">N570</f>
        <v>0</v>
      </c>
      <c r="O567" s="89"/>
      <c r="P567" s="44"/>
    </row>
    <row r="568" spans="1:16" ht="18.75" customHeight="1" x14ac:dyDescent="0.25">
      <c r="A568" s="74"/>
      <c r="B568" s="96" t="s">
        <v>112</v>
      </c>
      <c r="C568" s="97"/>
      <c r="D568" s="98" t="s">
        <v>25</v>
      </c>
      <c r="E568" s="98"/>
      <c r="F568" s="99">
        <v>0</v>
      </c>
      <c r="G568" s="100"/>
      <c r="H568" s="99">
        <v>0</v>
      </c>
      <c r="I568" s="100"/>
      <c r="J568" s="99">
        <v>0</v>
      </c>
      <c r="K568" s="100"/>
      <c r="L568" s="99"/>
      <c r="M568" s="100"/>
      <c r="N568" s="99"/>
      <c r="O568" s="100"/>
      <c r="P568" s="72"/>
    </row>
    <row r="569" spans="1:16" ht="18.75" customHeight="1" x14ac:dyDescent="0.25">
      <c r="A569" s="74"/>
      <c r="B569" s="96" t="s">
        <v>113</v>
      </c>
      <c r="C569" s="97"/>
      <c r="D569" s="98" t="s">
        <v>27</v>
      </c>
      <c r="E569" s="98"/>
      <c r="F569" s="99">
        <v>0</v>
      </c>
      <c r="G569" s="100"/>
      <c r="H569" s="99">
        <v>0</v>
      </c>
      <c r="I569" s="100"/>
      <c r="J569" s="99">
        <v>26000</v>
      </c>
      <c r="K569" s="100"/>
      <c r="L569" s="99"/>
      <c r="M569" s="100"/>
      <c r="N569" s="99"/>
      <c r="O569" s="100"/>
      <c r="P569" s="72"/>
    </row>
    <row r="570" spans="1:16" ht="30.75" customHeight="1" x14ac:dyDescent="0.25">
      <c r="A570" s="46"/>
      <c r="B570" s="108">
        <v>4</v>
      </c>
      <c r="C570" s="109"/>
      <c r="D570" s="110" t="s">
        <v>46</v>
      </c>
      <c r="E570" s="110"/>
      <c r="F570" s="111">
        <f>F571</f>
        <v>0</v>
      </c>
      <c r="G570" s="112"/>
      <c r="H570" s="111">
        <f t="shared" ref="H570" si="766">H571</f>
        <v>0</v>
      </c>
      <c r="I570" s="112"/>
      <c r="J570" s="111">
        <f t="shared" ref="J570" si="767">J571</f>
        <v>26000</v>
      </c>
      <c r="K570" s="112"/>
      <c r="L570" s="111">
        <f t="shared" ref="L570" si="768">L571</f>
        <v>20000</v>
      </c>
      <c r="M570" s="112"/>
      <c r="N570" s="111">
        <f t="shared" ref="N570" si="769">N571</f>
        <v>0</v>
      </c>
      <c r="O570" s="112"/>
      <c r="P570" s="44"/>
    </row>
    <row r="571" spans="1:16" ht="29.25" customHeight="1" x14ac:dyDescent="0.25">
      <c r="A571" s="45"/>
      <c r="B571" s="90">
        <v>42</v>
      </c>
      <c r="C571" s="91"/>
      <c r="D571" s="113" t="s">
        <v>52</v>
      </c>
      <c r="E571" s="113"/>
      <c r="F571" s="94">
        <v>0</v>
      </c>
      <c r="G571" s="95"/>
      <c r="H571" s="123">
        <v>0</v>
      </c>
      <c r="I571" s="123"/>
      <c r="J571" s="94">
        <v>26000</v>
      </c>
      <c r="K571" s="95"/>
      <c r="L571" s="123">
        <v>20000</v>
      </c>
      <c r="M571" s="123"/>
      <c r="N571" s="94">
        <v>0</v>
      </c>
      <c r="O571" s="95"/>
      <c r="P571" s="44" t="s">
        <v>382</v>
      </c>
    </row>
    <row r="572" spans="1:16" ht="21.75" customHeight="1" x14ac:dyDescent="0.25">
      <c r="A572" s="41"/>
      <c r="B572" s="82" t="s">
        <v>405</v>
      </c>
      <c r="C572" s="83"/>
      <c r="D572" s="82" t="s">
        <v>406</v>
      </c>
      <c r="E572" s="83"/>
      <c r="F572" s="84">
        <f>F573</f>
        <v>0</v>
      </c>
      <c r="G572" s="85"/>
      <c r="H572" s="84">
        <f t="shared" ref="H572" si="770">H573</f>
        <v>0</v>
      </c>
      <c r="I572" s="85"/>
      <c r="J572" s="84">
        <f t="shared" ref="J572" si="771">J573</f>
        <v>35000</v>
      </c>
      <c r="K572" s="85"/>
      <c r="L572" s="84">
        <f t="shared" ref="L572" si="772">L573</f>
        <v>0</v>
      </c>
      <c r="M572" s="85"/>
      <c r="N572" s="84">
        <f t="shared" ref="N572" si="773">N573</f>
        <v>0</v>
      </c>
      <c r="O572" s="85"/>
      <c r="P572" s="81"/>
    </row>
    <row r="573" spans="1:16" ht="29.25" customHeight="1" x14ac:dyDescent="0.25">
      <c r="A573" s="45"/>
      <c r="B573" s="86" t="s">
        <v>407</v>
      </c>
      <c r="C573" s="87"/>
      <c r="D573" s="86" t="s">
        <v>406</v>
      </c>
      <c r="E573" s="87"/>
      <c r="F573" s="88">
        <f>F575</f>
        <v>0</v>
      </c>
      <c r="G573" s="89"/>
      <c r="H573" s="88">
        <f t="shared" ref="H573" si="774">H575</f>
        <v>0</v>
      </c>
      <c r="I573" s="89"/>
      <c r="J573" s="88">
        <f t="shared" ref="J573" si="775">J575</f>
        <v>35000</v>
      </c>
      <c r="K573" s="89"/>
      <c r="L573" s="88">
        <f t="shared" ref="L573" si="776">L575</f>
        <v>0</v>
      </c>
      <c r="M573" s="89"/>
      <c r="N573" s="88">
        <f t="shared" ref="N573" si="777">N575</f>
        <v>0</v>
      </c>
      <c r="O573" s="89"/>
      <c r="P573" s="77"/>
    </row>
    <row r="574" spans="1:16" ht="19.5" customHeight="1" x14ac:dyDescent="0.25">
      <c r="A574" s="74"/>
      <c r="B574" s="96" t="s">
        <v>112</v>
      </c>
      <c r="C574" s="97"/>
      <c r="D574" s="98" t="s">
        <v>25</v>
      </c>
      <c r="E574" s="98"/>
      <c r="F574" s="99">
        <v>0</v>
      </c>
      <c r="G574" s="100"/>
      <c r="H574" s="99">
        <v>0</v>
      </c>
      <c r="I574" s="100"/>
      <c r="J574" s="99">
        <v>35000</v>
      </c>
      <c r="K574" s="100"/>
      <c r="L574" s="99"/>
      <c r="M574" s="100"/>
      <c r="N574" s="99"/>
      <c r="O574" s="100"/>
      <c r="P574" s="76"/>
    </row>
    <row r="575" spans="1:16" ht="22.5" customHeight="1" x14ac:dyDescent="0.25">
      <c r="A575" s="45"/>
      <c r="B575" s="92">
        <v>3</v>
      </c>
      <c r="C575" s="93"/>
      <c r="D575" s="92" t="s">
        <v>39</v>
      </c>
      <c r="E575" s="93"/>
      <c r="F575" s="94">
        <f>F576</f>
        <v>0</v>
      </c>
      <c r="G575" s="95"/>
      <c r="H575" s="94">
        <f t="shared" ref="H575" si="778">H576</f>
        <v>0</v>
      </c>
      <c r="I575" s="95"/>
      <c r="J575" s="94">
        <f t="shared" ref="J575" si="779">J576</f>
        <v>35000</v>
      </c>
      <c r="K575" s="95"/>
      <c r="L575" s="94">
        <f t="shared" ref="L575" si="780">L576</f>
        <v>0</v>
      </c>
      <c r="M575" s="95"/>
      <c r="N575" s="94">
        <f t="shared" ref="N575" si="781">N576</f>
        <v>0</v>
      </c>
      <c r="O575" s="95"/>
      <c r="P575" s="44"/>
    </row>
    <row r="576" spans="1:16" ht="23.25" customHeight="1" x14ac:dyDescent="0.25">
      <c r="A576" s="45"/>
      <c r="B576" s="90">
        <v>38</v>
      </c>
      <c r="C576" s="91"/>
      <c r="D576" s="92" t="s">
        <v>45</v>
      </c>
      <c r="E576" s="93"/>
      <c r="F576" s="94">
        <v>0</v>
      </c>
      <c r="G576" s="95"/>
      <c r="H576" s="94">
        <v>0</v>
      </c>
      <c r="I576" s="95"/>
      <c r="J576" s="94">
        <v>35000</v>
      </c>
      <c r="K576" s="95"/>
      <c r="L576" s="94">
        <v>0</v>
      </c>
      <c r="M576" s="95"/>
      <c r="N576" s="94">
        <v>0</v>
      </c>
      <c r="O576" s="95"/>
      <c r="P576" s="44" t="s">
        <v>362</v>
      </c>
    </row>
    <row r="577" spans="1:16" x14ac:dyDescent="0.25">
      <c r="A577" s="48"/>
      <c r="B577" s="137" t="s">
        <v>286</v>
      </c>
      <c r="C577" s="138"/>
      <c r="D577" s="139" t="s">
        <v>287</v>
      </c>
      <c r="E577" s="139"/>
      <c r="F577" s="140">
        <f>F578+F621</f>
        <v>220494.99000000002</v>
      </c>
      <c r="G577" s="141"/>
      <c r="H577" s="140">
        <f>H578+H621</f>
        <v>174400</v>
      </c>
      <c r="I577" s="141"/>
      <c r="J577" s="140">
        <f>J578+J621</f>
        <v>510100</v>
      </c>
      <c r="K577" s="141"/>
      <c r="L577" s="140">
        <f>L578+L621</f>
        <v>185100</v>
      </c>
      <c r="M577" s="141"/>
      <c r="N577" s="140">
        <f>N578+N621</f>
        <v>185100</v>
      </c>
      <c r="O577" s="141"/>
      <c r="P577" s="38"/>
    </row>
    <row r="578" spans="1:16" ht="15" customHeight="1" x14ac:dyDescent="0.25">
      <c r="A578" s="50"/>
      <c r="B578" s="180" t="s">
        <v>288</v>
      </c>
      <c r="C578" s="181"/>
      <c r="D578" s="182" t="s">
        <v>309</v>
      </c>
      <c r="E578" s="182"/>
      <c r="F578" s="183">
        <f>F579+F603+F613</f>
        <v>218902.32</v>
      </c>
      <c r="G578" s="184"/>
      <c r="H578" s="183">
        <f>H579+H603+H613</f>
        <v>174400</v>
      </c>
      <c r="I578" s="184"/>
      <c r="J578" s="183">
        <f>J579+J603+J613</f>
        <v>510100</v>
      </c>
      <c r="K578" s="184"/>
      <c r="L578" s="183">
        <f>L579+L603+L613</f>
        <v>185100</v>
      </c>
      <c r="M578" s="184"/>
      <c r="N578" s="183">
        <f>N579+N603+N613</f>
        <v>185100</v>
      </c>
      <c r="O578" s="184"/>
      <c r="P578" s="40"/>
    </row>
    <row r="579" spans="1:16" ht="28.5" customHeight="1" x14ac:dyDescent="0.25">
      <c r="A579" s="49"/>
      <c r="B579" s="82" t="s">
        <v>289</v>
      </c>
      <c r="C579" s="83"/>
      <c r="D579" s="150" t="s">
        <v>398</v>
      </c>
      <c r="E579" s="150"/>
      <c r="F579" s="84">
        <f>F580+F587+F593+F598</f>
        <v>114063.11</v>
      </c>
      <c r="G579" s="85"/>
      <c r="H579" s="84">
        <f t="shared" ref="H579" si="782">H580+H587+H593+H598</f>
        <v>173000</v>
      </c>
      <c r="I579" s="85"/>
      <c r="J579" s="84">
        <f>J580+J587+J593+J598</f>
        <v>183700</v>
      </c>
      <c r="K579" s="85"/>
      <c r="L579" s="84">
        <f t="shared" ref="L579" si="783">L580+L587+L593+L598</f>
        <v>183700</v>
      </c>
      <c r="M579" s="85"/>
      <c r="N579" s="84">
        <f t="shared" ref="N579" si="784">N580+N587+N593+N598</f>
        <v>183700</v>
      </c>
      <c r="O579" s="85"/>
      <c r="P579" s="42"/>
    </row>
    <row r="580" spans="1:16" ht="32.25" customHeight="1" x14ac:dyDescent="0.25">
      <c r="A580" s="47"/>
      <c r="B580" s="86" t="s">
        <v>290</v>
      </c>
      <c r="C580" s="87"/>
      <c r="D580" s="156" t="s">
        <v>40</v>
      </c>
      <c r="E580" s="156"/>
      <c r="F580" s="88">
        <f>F584</f>
        <v>92999.180000000008</v>
      </c>
      <c r="G580" s="89"/>
      <c r="H580" s="88">
        <f t="shared" ref="H580" si="785">H584</f>
        <v>134000</v>
      </c>
      <c r="I580" s="89"/>
      <c r="J580" s="88">
        <f t="shared" ref="J580" si="786">J584</f>
        <v>139800</v>
      </c>
      <c r="K580" s="89"/>
      <c r="L580" s="88">
        <f t="shared" ref="L580" si="787">L584</f>
        <v>139800</v>
      </c>
      <c r="M580" s="89"/>
      <c r="N580" s="88">
        <f t="shared" ref="N580" si="788">N584</f>
        <v>139800</v>
      </c>
      <c r="O580" s="89"/>
      <c r="P580" s="44"/>
    </row>
    <row r="581" spans="1:16" x14ac:dyDescent="0.25">
      <c r="A581" s="74"/>
      <c r="B581" s="96" t="s">
        <v>112</v>
      </c>
      <c r="C581" s="97"/>
      <c r="D581" s="98" t="s">
        <v>25</v>
      </c>
      <c r="E581" s="98"/>
      <c r="F581" s="99">
        <v>92999.18</v>
      </c>
      <c r="G581" s="100"/>
      <c r="H581" s="99">
        <v>110000</v>
      </c>
      <c r="I581" s="100"/>
      <c r="J581" s="99">
        <v>139800</v>
      </c>
      <c r="K581" s="100"/>
      <c r="L581" s="99"/>
      <c r="M581" s="100"/>
      <c r="N581" s="99"/>
      <c r="O581" s="100"/>
      <c r="P581" s="72"/>
    </row>
    <row r="582" spans="1:16" x14ac:dyDescent="0.25">
      <c r="A582" s="74"/>
      <c r="B582" s="96" t="s">
        <v>291</v>
      </c>
      <c r="C582" s="97"/>
      <c r="D582" s="98" t="s">
        <v>33</v>
      </c>
      <c r="E582" s="98"/>
      <c r="F582" s="99">
        <v>0</v>
      </c>
      <c r="G582" s="100"/>
      <c r="H582" s="99">
        <v>24000</v>
      </c>
      <c r="I582" s="100"/>
      <c r="J582" s="99">
        <v>0</v>
      </c>
      <c r="K582" s="100"/>
      <c r="L582" s="99"/>
      <c r="M582" s="100"/>
      <c r="N582" s="99"/>
      <c r="O582" s="100"/>
      <c r="P582" s="72"/>
    </row>
    <row r="583" spans="1:16" ht="17.25" customHeight="1" x14ac:dyDescent="0.25">
      <c r="A583" s="74"/>
      <c r="B583" s="96" t="s">
        <v>113</v>
      </c>
      <c r="C583" s="97"/>
      <c r="D583" s="98" t="s">
        <v>27</v>
      </c>
      <c r="E583" s="98"/>
      <c r="F583" s="99">
        <v>0</v>
      </c>
      <c r="G583" s="100"/>
      <c r="H583" s="99">
        <v>0</v>
      </c>
      <c r="I583" s="100"/>
      <c r="J583" s="99">
        <v>0</v>
      </c>
      <c r="K583" s="100"/>
      <c r="L583" s="99"/>
      <c r="M583" s="100"/>
      <c r="N583" s="99"/>
      <c r="O583" s="100"/>
      <c r="P583" s="72"/>
    </row>
    <row r="584" spans="1:16" x14ac:dyDescent="0.25">
      <c r="A584" s="46"/>
      <c r="B584" s="92">
        <v>3</v>
      </c>
      <c r="C584" s="93"/>
      <c r="D584" s="92" t="s">
        <v>39</v>
      </c>
      <c r="E584" s="93"/>
      <c r="F584" s="94">
        <f>SUM(F585:G586)</f>
        <v>92999.180000000008</v>
      </c>
      <c r="G584" s="95"/>
      <c r="H584" s="94">
        <f t="shared" ref="H584" si="789">SUM(H585:I586)</f>
        <v>134000</v>
      </c>
      <c r="I584" s="95"/>
      <c r="J584" s="94">
        <f>J585+J586</f>
        <v>139800</v>
      </c>
      <c r="K584" s="95"/>
      <c r="L584" s="94">
        <f t="shared" ref="L584" si="790">SUM(L585:M586)</f>
        <v>139800</v>
      </c>
      <c r="M584" s="95"/>
      <c r="N584" s="94">
        <f t="shared" ref="N584" si="791">SUM(N585:O586)</f>
        <v>139800</v>
      </c>
      <c r="O584" s="95"/>
      <c r="P584" s="44"/>
    </row>
    <row r="585" spans="1:16" ht="15" customHeight="1" x14ac:dyDescent="0.25">
      <c r="A585" s="45"/>
      <c r="B585" s="90">
        <v>31</v>
      </c>
      <c r="C585" s="91"/>
      <c r="D585" s="113" t="s">
        <v>40</v>
      </c>
      <c r="E585" s="113"/>
      <c r="F585" s="94">
        <v>90475.33</v>
      </c>
      <c r="G585" s="95"/>
      <c r="H585" s="123">
        <v>130000</v>
      </c>
      <c r="I585" s="123"/>
      <c r="J585" s="94">
        <v>136200</v>
      </c>
      <c r="K585" s="95"/>
      <c r="L585" s="123">
        <v>136200</v>
      </c>
      <c r="M585" s="123"/>
      <c r="N585" s="94">
        <v>136200</v>
      </c>
      <c r="O585" s="95"/>
      <c r="P585" s="44" t="s">
        <v>373</v>
      </c>
    </row>
    <row r="586" spans="1:16" x14ac:dyDescent="0.25">
      <c r="A586" s="45"/>
      <c r="B586" s="90">
        <v>32</v>
      </c>
      <c r="C586" s="91"/>
      <c r="D586" s="113" t="s">
        <v>41</v>
      </c>
      <c r="E586" s="113"/>
      <c r="F586" s="94">
        <v>2523.85</v>
      </c>
      <c r="G586" s="95"/>
      <c r="H586" s="123">
        <v>4000</v>
      </c>
      <c r="I586" s="123"/>
      <c r="J586" s="94">
        <v>3600</v>
      </c>
      <c r="K586" s="95"/>
      <c r="L586" s="123">
        <v>3600</v>
      </c>
      <c r="M586" s="123"/>
      <c r="N586" s="94">
        <v>3600</v>
      </c>
      <c r="O586" s="95"/>
      <c r="P586" s="44" t="s">
        <v>373</v>
      </c>
    </row>
    <row r="587" spans="1:16" ht="30.75" customHeight="1" x14ac:dyDescent="0.25">
      <c r="A587" s="47"/>
      <c r="B587" s="86" t="s">
        <v>293</v>
      </c>
      <c r="C587" s="87"/>
      <c r="D587" s="156" t="s">
        <v>292</v>
      </c>
      <c r="E587" s="156"/>
      <c r="F587" s="88">
        <f>F590</f>
        <v>18043.59</v>
      </c>
      <c r="G587" s="89"/>
      <c r="H587" s="88">
        <f t="shared" ref="H587" si="792">H590</f>
        <v>27000</v>
      </c>
      <c r="I587" s="89"/>
      <c r="J587" s="88">
        <f t="shared" ref="J587" si="793">J590</f>
        <v>33700</v>
      </c>
      <c r="K587" s="89"/>
      <c r="L587" s="88">
        <f t="shared" ref="L587" si="794">L590</f>
        <v>33700</v>
      </c>
      <c r="M587" s="89"/>
      <c r="N587" s="88">
        <f t="shared" ref="N587" si="795">N590</f>
        <v>33700</v>
      </c>
      <c r="O587" s="89"/>
      <c r="P587" s="44"/>
    </row>
    <row r="588" spans="1:16" x14ac:dyDescent="0.25">
      <c r="A588" s="74"/>
      <c r="B588" s="96" t="s">
        <v>112</v>
      </c>
      <c r="C588" s="97"/>
      <c r="D588" s="98" t="s">
        <v>25</v>
      </c>
      <c r="E588" s="98"/>
      <c r="F588" s="99">
        <v>3043.11</v>
      </c>
      <c r="G588" s="100"/>
      <c r="H588" s="99">
        <v>7000</v>
      </c>
      <c r="I588" s="100"/>
      <c r="J588" s="99">
        <v>16664</v>
      </c>
      <c r="K588" s="100"/>
      <c r="L588" s="99"/>
      <c r="M588" s="100"/>
      <c r="N588" s="99"/>
      <c r="O588" s="100"/>
      <c r="P588" s="72"/>
    </row>
    <row r="589" spans="1:16" ht="15.75" customHeight="1" x14ac:dyDescent="0.25">
      <c r="A589" s="74"/>
      <c r="B589" s="96" t="s">
        <v>291</v>
      </c>
      <c r="C589" s="97"/>
      <c r="D589" s="98" t="s">
        <v>33</v>
      </c>
      <c r="E589" s="98"/>
      <c r="F589" s="99">
        <v>15000.48</v>
      </c>
      <c r="G589" s="100"/>
      <c r="H589" s="99">
        <v>20000</v>
      </c>
      <c r="I589" s="100"/>
      <c r="J589" s="99">
        <v>17036</v>
      </c>
      <c r="K589" s="100"/>
      <c r="L589" s="99"/>
      <c r="M589" s="100"/>
      <c r="N589" s="99"/>
      <c r="O589" s="100"/>
      <c r="P589" s="72"/>
    </row>
    <row r="590" spans="1:16" ht="15" customHeight="1" x14ac:dyDescent="0.25">
      <c r="A590" s="46"/>
      <c r="B590" s="108">
        <v>3</v>
      </c>
      <c r="C590" s="109"/>
      <c r="D590" s="110" t="s">
        <v>39</v>
      </c>
      <c r="E590" s="110"/>
      <c r="F590" s="111">
        <f>SUM(F591:G592)</f>
        <v>18043.59</v>
      </c>
      <c r="G590" s="112"/>
      <c r="H590" s="111">
        <f t="shared" ref="H590" si="796">SUM(H591:I592)</f>
        <v>27000</v>
      </c>
      <c r="I590" s="112"/>
      <c r="J590" s="111">
        <f t="shared" ref="J590" si="797">SUM(J591:K592)</f>
        <v>33700</v>
      </c>
      <c r="K590" s="112"/>
      <c r="L590" s="111">
        <f t="shared" ref="L590" si="798">SUM(L591:M592)</f>
        <v>33700</v>
      </c>
      <c r="M590" s="112"/>
      <c r="N590" s="111">
        <f t="shared" ref="N590" si="799">SUM(N591:O592)</f>
        <v>33700</v>
      </c>
      <c r="O590" s="112"/>
      <c r="P590" s="44"/>
    </row>
    <row r="591" spans="1:16" ht="15" customHeight="1" x14ac:dyDescent="0.25">
      <c r="A591" s="45"/>
      <c r="B591" s="90">
        <v>32</v>
      </c>
      <c r="C591" s="91"/>
      <c r="D591" s="113" t="s">
        <v>41</v>
      </c>
      <c r="E591" s="113"/>
      <c r="F591" s="94">
        <v>17584.060000000001</v>
      </c>
      <c r="G591" s="95"/>
      <c r="H591" s="123">
        <v>26600</v>
      </c>
      <c r="I591" s="123"/>
      <c r="J591" s="94">
        <v>33000</v>
      </c>
      <c r="K591" s="95"/>
      <c r="L591" s="123">
        <v>33000</v>
      </c>
      <c r="M591" s="123"/>
      <c r="N591" s="94">
        <v>33000</v>
      </c>
      <c r="O591" s="95"/>
      <c r="P591" s="44" t="s">
        <v>373</v>
      </c>
    </row>
    <row r="592" spans="1:16" ht="18.75" customHeight="1" x14ac:dyDescent="0.25">
      <c r="A592" s="45"/>
      <c r="B592" s="90">
        <v>34</v>
      </c>
      <c r="C592" s="91"/>
      <c r="D592" s="113" t="s">
        <v>42</v>
      </c>
      <c r="E592" s="113"/>
      <c r="F592" s="94">
        <v>459.53</v>
      </c>
      <c r="G592" s="95"/>
      <c r="H592" s="123">
        <v>400</v>
      </c>
      <c r="I592" s="123"/>
      <c r="J592" s="94">
        <v>700</v>
      </c>
      <c r="K592" s="95"/>
      <c r="L592" s="123">
        <v>700</v>
      </c>
      <c r="M592" s="123"/>
      <c r="N592" s="94">
        <v>700</v>
      </c>
      <c r="O592" s="95"/>
      <c r="P592" s="44" t="s">
        <v>373</v>
      </c>
    </row>
    <row r="593" spans="1:16" ht="28.5" customHeight="1" x14ac:dyDescent="0.25">
      <c r="A593" s="47"/>
      <c r="B593" s="86" t="s">
        <v>294</v>
      </c>
      <c r="C593" s="87"/>
      <c r="D593" s="156" t="s">
        <v>295</v>
      </c>
      <c r="E593" s="156"/>
      <c r="F593" s="88">
        <f>F596</f>
        <v>3020.34</v>
      </c>
      <c r="G593" s="89"/>
      <c r="H593" s="88">
        <f t="shared" ref="H593" si="800">H596</f>
        <v>9000</v>
      </c>
      <c r="I593" s="89"/>
      <c r="J593" s="88">
        <f t="shared" ref="J593" si="801">J596</f>
        <v>2700</v>
      </c>
      <c r="K593" s="89"/>
      <c r="L593" s="88">
        <f t="shared" ref="L593" si="802">L596</f>
        <v>2700</v>
      </c>
      <c r="M593" s="89"/>
      <c r="N593" s="88">
        <f t="shared" ref="N593" si="803">N596</f>
        <v>2700</v>
      </c>
      <c r="O593" s="89"/>
      <c r="P593" s="44"/>
    </row>
    <row r="594" spans="1:16" ht="28.5" customHeight="1" x14ac:dyDescent="0.25">
      <c r="A594" s="74"/>
      <c r="B594" s="96" t="s">
        <v>112</v>
      </c>
      <c r="C594" s="97"/>
      <c r="D594" s="98" t="s">
        <v>25</v>
      </c>
      <c r="E594" s="98"/>
      <c r="F594" s="99">
        <v>3020.34</v>
      </c>
      <c r="G594" s="100"/>
      <c r="H594" s="99">
        <v>5000</v>
      </c>
      <c r="I594" s="100"/>
      <c r="J594" s="99">
        <v>2700</v>
      </c>
      <c r="K594" s="100"/>
      <c r="L594" s="99"/>
      <c r="M594" s="100"/>
      <c r="N594" s="99"/>
      <c r="O594" s="100"/>
      <c r="P594" s="72"/>
    </row>
    <row r="595" spans="1:16" ht="15" customHeight="1" x14ac:dyDescent="0.25">
      <c r="A595" s="74"/>
      <c r="B595" s="96" t="s">
        <v>291</v>
      </c>
      <c r="C595" s="97"/>
      <c r="D595" s="98" t="s">
        <v>33</v>
      </c>
      <c r="E595" s="98"/>
      <c r="F595" s="99"/>
      <c r="G595" s="100"/>
      <c r="H595" s="99">
        <v>4000</v>
      </c>
      <c r="I595" s="100"/>
      <c r="J595" s="99">
        <v>0</v>
      </c>
      <c r="K595" s="100"/>
      <c r="L595" s="99"/>
      <c r="M595" s="100"/>
      <c r="N595" s="99"/>
      <c r="O595" s="100"/>
      <c r="P595" s="72"/>
    </row>
    <row r="596" spans="1:16" ht="17.25" customHeight="1" x14ac:dyDescent="0.25">
      <c r="A596" s="46"/>
      <c r="B596" s="108">
        <v>3</v>
      </c>
      <c r="C596" s="109"/>
      <c r="D596" s="110" t="s">
        <v>39</v>
      </c>
      <c r="E596" s="110"/>
      <c r="F596" s="111">
        <f>SUM(F597:G597)</f>
        <v>3020.34</v>
      </c>
      <c r="G596" s="112"/>
      <c r="H596" s="111">
        <f>SUM(H597:I597)</f>
        <v>9000</v>
      </c>
      <c r="I596" s="112"/>
      <c r="J596" s="111">
        <f>SUM(J597:K597)</f>
        <v>2700</v>
      </c>
      <c r="K596" s="112"/>
      <c r="L596" s="111">
        <f>SUM(L597:M597)</f>
        <v>2700</v>
      </c>
      <c r="M596" s="112"/>
      <c r="N596" s="111">
        <f>SUM(N597:O597)</f>
        <v>2700</v>
      </c>
      <c r="O596" s="112"/>
      <c r="P596" s="44"/>
    </row>
    <row r="597" spans="1:16" ht="26.25" customHeight="1" x14ac:dyDescent="0.25">
      <c r="A597" s="45"/>
      <c r="B597" s="90">
        <v>32</v>
      </c>
      <c r="C597" s="91"/>
      <c r="D597" s="113" t="s">
        <v>41</v>
      </c>
      <c r="E597" s="113"/>
      <c r="F597" s="94">
        <v>3020.34</v>
      </c>
      <c r="G597" s="95"/>
      <c r="H597" s="123">
        <v>9000</v>
      </c>
      <c r="I597" s="123"/>
      <c r="J597" s="94">
        <v>2700</v>
      </c>
      <c r="K597" s="95"/>
      <c r="L597" s="123">
        <v>2700</v>
      </c>
      <c r="M597" s="123"/>
      <c r="N597" s="94">
        <v>2700</v>
      </c>
      <c r="O597" s="95"/>
      <c r="P597" s="44" t="s">
        <v>373</v>
      </c>
    </row>
    <row r="598" spans="1:16" ht="28.5" customHeight="1" x14ac:dyDescent="0.25">
      <c r="A598" s="47"/>
      <c r="B598" s="86" t="s">
        <v>296</v>
      </c>
      <c r="C598" s="87"/>
      <c r="D598" s="156" t="s">
        <v>297</v>
      </c>
      <c r="E598" s="156"/>
      <c r="F598" s="88">
        <f>F601</f>
        <v>0</v>
      </c>
      <c r="G598" s="89"/>
      <c r="H598" s="88">
        <f t="shared" ref="H598" si="804">H601</f>
        <v>3000</v>
      </c>
      <c r="I598" s="89"/>
      <c r="J598" s="88">
        <f t="shared" ref="J598" si="805">J601</f>
        <v>7500</v>
      </c>
      <c r="K598" s="89"/>
      <c r="L598" s="88">
        <f t="shared" ref="L598" si="806">L601</f>
        <v>7500</v>
      </c>
      <c r="M598" s="89"/>
      <c r="N598" s="88">
        <f t="shared" ref="N598" si="807">N601</f>
        <v>7500</v>
      </c>
      <c r="O598" s="89"/>
      <c r="P598" s="44"/>
    </row>
    <row r="599" spans="1:16" x14ac:dyDescent="0.25">
      <c r="A599" s="74"/>
      <c r="B599" s="96" t="s">
        <v>112</v>
      </c>
      <c r="C599" s="97"/>
      <c r="D599" s="98" t="s">
        <v>25</v>
      </c>
      <c r="E599" s="98"/>
      <c r="F599" s="99">
        <v>0</v>
      </c>
      <c r="G599" s="100"/>
      <c r="H599" s="99">
        <v>2000</v>
      </c>
      <c r="I599" s="100"/>
      <c r="J599" s="99">
        <v>7500</v>
      </c>
      <c r="K599" s="100"/>
      <c r="L599" s="99"/>
      <c r="M599" s="100"/>
      <c r="N599" s="99"/>
      <c r="O599" s="100"/>
      <c r="P599" s="72"/>
    </row>
    <row r="600" spans="1:16" ht="18" customHeight="1" x14ac:dyDescent="0.25">
      <c r="A600" s="74"/>
      <c r="B600" s="96" t="s">
        <v>291</v>
      </c>
      <c r="C600" s="97"/>
      <c r="D600" s="98" t="s">
        <v>33</v>
      </c>
      <c r="E600" s="98"/>
      <c r="F600" s="99">
        <v>0</v>
      </c>
      <c r="G600" s="100"/>
      <c r="H600" s="99">
        <v>1000</v>
      </c>
      <c r="I600" s="100"/>
      <c r="J600" s="99">
        <v>0</v>
      </c>
      <c r="K600" s="100"/>
      <c r="L600" s="99"/>
      <c r="M600" s="100"/>
      <c r="N600" s="99"/>
      <c r="O600" s="100"/>
      <c r="P600" s="72"/>
    </row>
    <row r="601" spans="1:16" ht="27.75" customHeight="1" x14ac:dyDescent="0.25">
      <c r="A601" s="46"/>
      <c r="B601" s="108">
        <v>4</v>
      </c>
      <c r="C601" s="109"/>
      <c r="D601" s="110" t="s">
        <v>46</v>
      </c>
      <c r="E601" s="110"/>
      <c r="F601" s="111">
        <f>SUM(F602:G602)</f>
        <v>0</v>
      </c>
      <c r="G601" s="112"/>
      <c r="H601" s="111">
        <f>SUM(H602:I602)</f>
        <v>3000</v>
      </c>
      <c r="I601" s="112"/>
      <c r="J601" s="111">
        <f>SUM(J602:K602)</f>
        <v>7500</v>
      </c>
      <c r="K601" s="112"/>
      <c r="L601" s="111">
        <f>SUM(L602:M602)</f>
        <v>7500</v>
      </c>
      <c r="M601" s="112"/>
      <c r="N601" s="111">
        <f>SUM(N602:O602)</f>
        <v>7500</v>
      </c>
      <c r="O601" s="112"/>
      <c r="P601" s="44"/>
    </row>
    <row r="602" spans="1:16" ht="27" customHeight="1" x14ac:dyDescent="0.25">
      <c r="A602" s="45"/>
      <c r="B602" s="90">
        <v>42</v>
      </c>
      <c r="C602" s="91"/>
      <c r="D602" s="113" t="s">
        <v>52</v>
      </c>
      <c r="E602" s="113"/>
      <c r="F602" s="94">
        <v>0</v>
      </c>
      <c r="G602" s="95"/>
      <c r="H602" s="123">
        <v>3000</v>
      </c>
      <c r="I602" s="123"/>
      <c r="J602" s="94">
        <v>7500</v>
      </c>
      <c r="K602" s="95"/>
      <c r="L602" s="123">
        <v>7500</v>
      </c>
      <c r="M602" s="123"/>
      <c r="N602" s="94">
        <v>7500</v>
      </c>
      <c r="O602" s="95"/>
      <c r="P602" s="44" t="s">
        <v>373</v>
      </c>
    </row>
    <row r="603" spans="1:16" ht="27" customHeight="1" x14ac:dyDescent="0.25">
      <c r="A603" s="49"/>
      <c r="B603" s="82" t="s">
        <v>298</v>
      </c>
      <c r="C603" s="83"/>
      <c r="D603" s="150" t="s">
        <v>299</v>
      </c>
      <c r="E603" s="150"/>
      <c r="F603" s="84">
        <f>F604+F608</f>
        <v>10727.91</v>
      </c>
      <c r="G603" s="85"/>
      <c r="H603" s="84">
        <f>H604+H608</f>
        <v>1400</v>
      </c>
      <c r="I603" s="85"/>
      <c r="J603" s="84">
        <f>J604+J608</f>
        <v>1400</v>
      </c>
      <c r="K603" s="85"/>
      <c r="L603" s="84">
        <f>L604+L608</f>
        <v>1400</v>
      </c>
      <c r="M603" s="85"/>
      <c r="N603" s="84">
        <f>N604+N608</f>
        <v>1400</v>
      </c>
      <c r="O603" s="85"/>
      <c r="P603" s="42"/>
    </row>
    <row r="604" spans="1:16" ht="27" customHeight="1" x14ac:dyDescent="0.25">
      <c r="A604" s="47"/>
      <c r="B604" s="86" t="s">
        <v>300</v>
      </c>
      <c r="C604" s="87"/>
      <c r="D604" s="86" t="s">
        <v>301</v>
      </c>
      <c r="E604" s="87"/>
      <c r="F604" s="88">
        <f>F606</f>
        <v>9908.42</v>
      </c>
      <c r="G604" s="89"/>
      <c r="H604" s="88">
        <f t="shared" ref="H604" si="808">H606</f>
        <v>0</v>
      </c>
      <c r="I604" s="89"/>
      <c r="J604" s="88">
        <f t="shared" ref="J604" si="809">J606</f>
        <v>0</v>
      </c>
      <c r="K604" s="89"/>
      <c r="L604" s="88">
        <f t="shared" ref="L604" si="810">L606</f>
        <v>0</v>
      </c>
      <c r="M604" s="89"/>
      <c r="N604" s="88">
        <f t="shared" ref="N604" si="811">N606</f>
        <v>0</v>
      </c>
      <c r="O604" s="89"/>
      <c r="P604" s="44"/>
    </row>
    <row r="605" spans="1:16" ht="17.25" customHeight="1" x14ac:dyDescent="0.25">
      <c r="A605" s="74"/>
      <c r="B605" s="96" t="s">
        <v>112</v>
      </c>
      <c r="C605" s="97"/>
      <c r="D605" s="96" t="s">
        <v>25</v>
      </c>
      <c r="E605" s="97"/>
      <c r="F605" s="99">
        <v>9908.42</v>
      </c>
      <c r="G605" s="100"/>
      <c r="H605" s="99">
        <v>0</v>
      </c>
      <c r="I605" s="100"/>
      <c r="J605" s="99">
        <v>0</v>
      </c>
      <c r="K605" s="100"/>
      <c r="L605" s="99"/>
      <c r="M605" s="100"/>
      <c r="N605" s="99"/>
      <c r="O605" s="100"/>
      <c r="P605" s="72"/>
    </row>
    <row r="606" spans="1:16" ht="17.25" customHeight="1" x14ac:dyDescent="0.25">
      <c r="A606" s="46"/>
      <c r="B606" s="92">
        <v>3</v>
      </c>
      <c r="C606" s="93"/>
      <c r="D606" s="92" t="s">
        <v>39</v>
      </c>
      <c r="E606" s="93"/>
      <c r="F606" s="94">
        <f>SUM(F607:G607)</f>
        <v>9908.42</v>
      </c>
      <c r="G606" s="95"/>
      <c r="H606" s="94">
        <f>SUM(H607:I607)</f>
        <v>0</v>
      </c>
      <c r="I606" s="95"/>
      <c r="J606" s="94">
        <f>SUM(J607:K607)</f>
        <v>0</v>
      </c>
      <c r="K606" s="95"/>
      <c r="L606" s="94">
        <f>SUM(L607:M607)</f>
        <v>0</v>
      </c>
      <c r="M606" s="95"/>
      <c r="N606" s="94">
        <f>SUM(N607:O607)</f>
        <v>0</v>
      </c>
      <c r="O606" s="95"/>
      <c r="P606" s="44"/>
    </row>
    <row r="607" spans="1:16" x14ac:dyDescent="0.25">
      <c r="A607" s="45"/>
      <c r="B607" s="90">
        <v>37</v>
      </c>
      <c r="C607" s="91"/>
      <c r="D607" s="92" t="s">
        <v>221</v>
      </c>
      <c r="E607" s="93"/>
      <c r="F607" s="94">
        <v>9908.42</v>
      </c>
      <c r="G607" s="95"/>
      <c r="H607" s="94">
        <v>0</v>
      </c>
      <c r="I607" s="95"/>
      <c r="J607" s="94">
        <v>0</v>
      </c>
      <c r="K607" s="95"/>
      <c r="L607" s="94">
        <v>0</v>
      </c>
      <c r="M607" s="95"/>
      <c r="N607" s="94">
        <v>0</v>
      </c>
      <c r="O607" s="95"/>
      <c r="P607" s="44" t="s">
        <v>373</v>
      </c>
    </row>
    <row r="608" spans="1:16" ht="26.25" customHeight="1" x14ac:dyDescent="0.25">
      <c r="A608" s="47"/>
      <c r="B608" s="86" t="s">
        <v>302</v>
      </c>
      <c r="C608" s="87"/>
      <c r="D608" s="156" t="s">
        <v>299</v>
      </c>
      <c r="E608" s="156"/>
      <c r="F608" s="88">
        <f>F611</f>
        <v>819.49</v>
      </c>
      <c r="G608" s="89"/>
      <c r="H608" s="88">
        <f t="shared" ref="H608" si="812">H611</f>
        <v>1400</v>
      </c>
      <c r="I608" s="89"/>
      <c r="J608" s="88">
        <f t="shared" ref="J608" si="813">J611</f>
        <v>1400</v>
      </c>
      <c r="K608" s="89"/>
      <c r="L608" s="88">
        <f t="shared" ref="L608" si="814">L611</f>
        <v>1400</v>
      </c>
      <c r="M608" s="89"/>
      <c r="N608" s="88">
        <f t="shared" ref="N608" si="815">N611</f>
        <v>1400</v>
      </c>
      <c r="O608" s="89"/>
      <c r="P608" s="44"/>
    </row>
    <row r="609" spans="1:16" ht="19.5" customHeight="1" x14ac:dyDescent="0.25">
      <c r="A609" s="74"/>
      <c r="B609" s="96" t="s">
        <v>112</v>
      </c>
      <c r="C609" s="97"/>
      <c r="D609" s="98" t="s">
        <v>25</v>
      </c>
      <c r="E609" s="98"/>
      <c r="F609" s="99">
        <v>819.49</v>
      </c>
      <c r="G609" s="100"/>
      <c r="H609" s="99">
        <v>0</v>
      </c>
      <c r="I609" s="100"/>
      <c r="J609" s="99">
        <v>1136</v>
      </c>
      <c r="K609" s="100"/>
      <c r="L609" s="99"/>
      <c r="M609" s="100"/>
      <c r="N609" s="99"/>
      <c r="O609" s="100"/>
      <c r="P609" s="72"/>
    </row>
    <row r="610" spans="1:16" ht="16.5" customHeight="1" x14ac:dyDescent="0.25">
      <c r="A610" s="74"/>
      <c r="B610" s="96" t="s">
        <v>113</v>
      </c>
      <c r="C610" s="97"/>
      <c r="D610" s="98" t="s">
        <v>27</v>
      </c>
      <c r="E610" s="98"/>
      <c r="F610" s="99">
        <v>0</v>
      </c>
      <c r="G610" s="100"/>
      <c r="H610" s="99">
        <v>1400</v>
      </c>
      <c r="I610" s="100"/>
      <c r="J610" s="99">
        <v>264</v>
      </c>
      <c r="K610" s="100"/>
      <c r="L610" s="99"/>
      <c r="M610" s="100"/>
      <c r="N610" s="99"/>
      <c r="O610" s="100"/>
      <c r="P610" s="72"/>
    </row>
    <row r="611" spans="1:16" ht="17.25" customHeight="1" x14ac:dyDescent="0.25">
      <c r="A611" s="46"/>
      <c r="B611" s="108">
        <v>3</v>
      </c>
      <c r="C611" s="109"/>
      <c r="D611" s="110" t="s">
        <v>39</v>
      </c>
      <c r="E611" s="110"/>
      <c r="F611" s="111">
        <f>SUM(F612:G612)</f>
        <v>819.49</v>
      </c>
      <c r="G611" s="112"/>
      <c r="H611" s="111">
        <f>SUM(H612:I612)</f>
        <v>1400</v>
      </c>
      <c r="I611" s="112"/>
      <c r="J611" s="111">
        <f>SUM(J612:K612)</f>
        <v>1400</v>
      </c>
      <c r="K611" s="112"/>
      <c r="L611" s="111">
        <f>SUM(L612:M612)</f>
        <v>1400</v>
      </c>
      <c r="M611" s="112"/>
      <c r="N611" s="111">
        <f>SUM(N612:O612)</f>
        <v>1400</v>
      </c>
      <c r="O611" s="112"/>
      <c r="P611" s="44"/>
    </row>
    <row r="612" spans="1:16" ht="14.25" customHeight="1" x14ac:dyDescent="0.25">
      <c r="A612" s="45"/>
      <c r="B612" s="90">
        <v>38</v>
      </c>
      <c r="C612" s="91"/>
      <c r="D612" s="113" t="s">
        <v>45</v>
      </c>
      <c r="E612" s="113"/>
      <c r="F612" s="94">
        <v>819.49</v>
      </c>
      <c r="G612" s="95"/>
      <c r="H612" s="123">
        <v>1400</v>
      </c>
      <c r="I612" s="123"/>
      <c r="J612" s="94">
        <v>1400</v>
      </c>
      <c r="K612" s="95"/>
      <c r="L612" s="123">
        <v>1400</v>
      </c>
      <c r="M612" s="123"/>
      <c r="N612" s="94">
        <v>1400</v>
      </c>
      <c r="O612" s="95"/>
      <c r="P612" s="44" t="s">
        <v>373</v>
      </c>
    </row>
    <row r="613" spans="1:16" ht="15.75" customHeight="1" x14ac:dyDescent="0.25">
      <c r="A613" s="49"/>
      <c r="B613" s="82" t="s">
        <v>303</v>
      </c>
      <c r="C613" s="83"/>
      <c r="D613" s="150" t="s">
        <v>304</v>
      </c>
      <c r="E613" s="150"/>
      <c r="F613" s="84">
        <f>F614</f>
        <v>94111.3</v>
      </c>
      <c r="G613" s="85"/>
      <c r="H613" s="84">
        <f t="shared" ref="H613" si="816">H614</f>
        <v>0</v>
      </c>
      <c r="I613" s="85"/>
      <c r="J613" s="84">
        <f t="shared" ref="J613" si="817">J614</f>
        <v>325000</v>
      </c>
      <c r="K613" s="85"/>
      <c r="L613" s="84">
        <f t="shared" ref="L613" si="818">L614</f>
        <v>0</v>
      </c>
      <c r="M613" s="85"/>
      <c r="N613" s="84">
        <f t="shared" ref="N613" si="819">N614</f>
        <v>0</v>
      </c>
      <c r="O613" s="85"/>
      <c r="P613" s="42"/>
    </row>
    <row r="614" spans="1:16" ht="43.5" customHeight="1" x14ac:dyDescent="0.25">
      <c r="A614" s="47"/>
      <c r="B614" s="86" t="s">
        <v>305</v>
      </c>
      <c r="C614" s="87"/>
      <c r="D614" s="156" t="s">
        <v>306</v>
      </c>
      <c r="E614" s="156"/>
      <c r="F614" s="88">
        <f>F619</f>
        <v>94111.3</v>
      </c>
      <c r="G614" s="89"/>
      <c r="H614" s="88">
        <f t="shared" ref="H614" si="820">H619</f>
        <v>0</v>
      </c>
      <c r="I614" s="89"/>
      <c r="J614" s="88">
        <f t="shared" ref="J614" si="821">J619</f>
        <v>325000</v>
      </c>
      <c r="K614" s="89"/>
      <c r="L614" s="88">
        <f t="shared" ref="L614" si="822">L619</f>
        <v>0</v>
      </c>
      <c r="M614" s="89"/>
      <c r="N614" s="88">
        <f t="shared" ref="N614" si="823">N619</f>
        <v>0</v>
      </c>
      <c r="O614" s="89"/>
      <c r="P614" s="44"/>
    </row>
    <row r="615" spans="1:16" ht="18.75" customHeight="1" x14ac:dyDescent="0.25">
      <c r="A615" s="74"/>
      <c r="B615" s="96" t="s">
        <v>112</v>
      </c>
      <c r="C615" s="97"/>
      <c r="D615" s="98" t="s">
        <v>25</v>
      </c>
      <c r="E615" s="98"/>
      <c r="F615" s="99">
        <v>2040.13</v>
      </c>
      <c r="G615" s="100"/>
      <c r="H615" s="99">
        <v>0</v>
      </c>
      <c r="I615" s="100"/>
      <c r="J615" s="99">
        <v>0</v>
      </c>
      <c r="K615" s="100"/>
      <c r="L615" s="99"/>
      <c r="M615" s="100"/>
      <c r="N615" s="99"/>
      <c r="O615" s="100"/>
      <c r="P615" s="72"/>
    </row>
    <row r="616" spans="1:16" ht="18.75" customHeight="1" x14ac:dyDescent="0.25">
      <c r="A616" s="74"/>
      <c r="B616" s="96" t="s">
        <v>114</v>
      </c>
      <c r="C616" s="97"/>
      <c r="D616" s="98" t="s">
        <v>30</v>
      </c>
      <c r="E616" s="98"/>
      <c r="F616" s="99">
        <v>92071.17</v>
      </c>
      <c r="G616" s="100"/>
      <c r="H616" s="99">
        <v>0</v>
      </c>
      <c r="I616" s="100"/>
      <c r="J616" s="99">
        <v>0</v>
      </c>
      <c r="K616" s="100"/>
      <c r="L616" s="99"/>
      <c r="M616" s="100"/>
      <c r="N616" s="99"/>
      <c r="O616" s="100"/>
      <c r="P616" s="72"/>
    </row>
    <row r="617" spans="1:16" x14ac:dyDescent="0.25">
      <c r="A617" s="74"/>
      <c r="B617" s="96" t="s">
        <v>113</v>
      </c>
      <c r="C617" s="97"/>
      <c r="D617" s="98" t="s">
        <v>27</v>
      </c>
      <c r="E617" s="98"/>
      <c r="F617" s="99">
        <v>0</v>
      </c>
      <c r="G617" s="100"/>
      <c r="H617" s="99">
        <v>0</v>
      </c>
      <c r="I617" s="100"/>
      <c r="J617" s="99">
        <v>325000</v>
      </c>
      <c r="K617" s="100"/>
      <c r="L617" s="99"/>
      <c r="M617" s="100"/>
      <c r="N617" s="99"/>
      <c r="O617" s="100"/>
      <c r="P617" s="72"/>
    </row>
    <row r="618" spans="1:16" x14ac:dyDescent="0.25">
      <c r="A618" s="74"/>
      <c r="B618" s="96" t="s">
        <v>343</v>
      </c>
      <c r="C618" s="97"/>
      <c r="D618" s="98" t="s">
        <v>344</v>
      </c>
      <c r="E618" s="98"/>
      <c r="F618" s="99">
        <v>0</v>
      </c>
      <c r="G618" s="100"/>
      <c r="H618" s="99">
        <v>0</v>
      </c>
      <c r="I618" s="100"/>
      <c r="J618" s="99">
        <v>0</v>
      </c>
      <c r="K618" s="100"/>
      <c r="L618" s="99"/>
      <c r="M618" s="100"/>
      <c r="N618" s="99"/>
      <c r="O618" s="100"/>
      <c r="P618" s="72"/>
    </row>
    <row r="619" spans="1:16" ht="25.5" customHeight="1" x14ac:dyDescent="0.25">
      <c r="A619" s="46"/>
      <c r="B619" s="108">
        <v>4</v>
      </c>
      <c r="C619" s="109"/>
      <c r="D619" s="110" t="s">
        <v>46</v>
      </c>
      <c r="E619" s="110"/>
      <c r="F619" s="111">
        <f>SUM(F620:G620)</f>
        <v>94111.3</v>
      </c>
      <c r="G619" s="112"/>
      <c r="H619" s="111">
        <f>SUM(H620:I620)</f>
        <v>0</v>
      </c>
      <c r="I619" s="112"/>
      <c r="J619" s="111">
        <f>SUM(J620:K620)</f>
        <v>325000</v>
      </c>
      <c r="K619" s="112"/>
      <c r="L619" s="111">
        <f>SUM(L620:M620)</f>
        <v>0</v>
      </c>
      <c r="M619" s="112"/>
      <c r="N619" s="111">
        <f>SUM(N620:O620)</f>
        <v>0</v>
      </c>
      <c r="O619" s="112"/>
      <c r="P619" s="44"/>
    </row>
    <row r="620" spans="1:16" ht="29.25" customHeight="1" x14ac:dyDescent="0.25">
      <c r="A620" s="45"/>
      <c r="B620" s="90">
        <v>42</v>
      </c>
      <c r="C620" s="91"/>
      <c r="D620" s="113" t="s">
        <v>52</v>
      </c>
      <c r="E620" s="113"/>
      <c r="F620" s="94">
        <v>94111.3</v>
      </c>
      <c r="G620" s="95"/>
      <c r="H620" s="123">
        <v>0</v>
      </c>
      <c r="I620" s="123"/>
      <c r="J620" s="94">
        <v>325000</v>
      </c>
      <c r="K620" s="95"/>
      <c r="L620" s="123">
        <v>0</v>
      </c>
      <c r="M620" s="123"/>
      <c r="N620" s="94">
        <v>0</v>
      </c>
      <c r="O620" s="95"/>
      <c r="P620" s="44" t="s">
        <v>373</v>
      </c>
    </row>
    <row r="621" spans="1:16" x14ac:dyDescent="0.25">
      <c r="A621" s="50"/>
      <c r="B621" s="180" t="s">
        <v>307</v>
      </c>
      <c r="C621" s="181"/>
      <c r="D621" s="182" t="s">
        <v>308</v>
      </c>
      <c r="E621" s="182"/>
      <c r="F621" s="183">
        <f>F622</f>
        <v>1592.67</v>
      </c>
      <c r="G621" s="184"/>
      <c r="H621" s="183">
        <f t="shared" ref="H621" si="824">H622</f>
        <v>0</v>
      </c>
      <c r="I621" s="184"/>
      <c r="J621" s="183">
        <f t="shared" ref="J621" si="825">J622</f>
        <v>0</v>
      </c>
      <c r="K621" s="184"/>
      <c r="L621" s="183">
        <f t="shared" ref="L621" si="826">L622</f>
        <v>0</v>
      </c>
      <c r="M621" s="184"/>
      <c r="N621" s="183">
        <f t="shared" ref="N621" si="827">N622</f>
        <v>0</v>
      </c>
      <c r="O621" s="184"/>
      <c r="P621" s="40"/>
    </row>
    <row r="622" spans="1:16" ht="18" customHeight="1" x14ac:dyDescent="0.25">
      <c r="A622" s="49"/>
      <c r="B622" s="82" t="s">
        <v>310</v>
      </c>
      <c r="C622" s="83"/>
      <c r="D622" s="150" t="s">
        <v>311</v>
      </c>
      <c r="E622" s="150"/>
      <c r="F622" s="84">
        <f>F623</f>
        <v>1592.67</v>
      </c>
      <c r="G622" s="85"/>
      <c r="H622" s="84">
        <f t="shared" ref="H622" si="828">H623</f>
        <v>0</v>
      </c>
      <c r="I622" s="85"/>
      <c r="J622" s="84">
        <f t="shared" ref="J622" si="829">J623</f>
        <v>0</v>
      </c>
      <c r="K622" s="85"/>
      <c r="L622" s="84">
        <f t="shared" ref="L622" si="830">L623</f>
        <v>0</v>
      </c>
      <c r="M622" s="85"/>
      <c r="N622" s="84">
        <f t="shared" ref="N622" si="831">N623</f>
        <v>0</v>
      </c>
      <c r="O622" s="85"/>
      <c r="P622" s="42"/>
    </row>
    <row r="623" spans="1:16" x14ac:dyDescent="0.25">
      <c r="A623" s="47"/>
      <c r="B623" s="86" t="s">
        <v>321</v>
      </c>
      <c r="C623" s="87"/>
      <c r="D623" s="156" t="s">
        <v>311</v>
      </c>
      <c r="E623" s="156"/>
      <c r="F623" s="88">
        <f>F625</f>
        <v>1592.67</v>
      </c>
      <c r="G623" s="89"/>
      <c r="H623" s="88">
        <f t="shared" ref="H623" si="832">H625</f>
        <v>0</v>
      </c>
      <c r="I623" s="89"/>
      <c r="J623" s="88">
        <f t="shared" ref="J623" si="833">J625</f>
        <v>0</v>
      </c>
      <c r="K623" s="89"/>
      <c r="L623" s="88">
        <f t="shared" ref="L623" si="834">L625</f>
        <v>0</v>
      </c>
      <c r="M623" s="89"/>
      <c r="N623" s="88">
        <f t="shared" ref="N623" si="835">N625</f>
        <v>0</v>
      </c>
      <c r="O623" s="89"/>
      <c r="P623" s="44"/>
    </row>
    <row r="624" spans="1:16" x14ac:dyDescent="0.25">
      <c r="A624" s="74"/>
      <c r="B624" s="96" t="s">
        <v>112</v>
      </c>
      <c r="C624" s="97"/>
      <c r="D624" s="98" t="s">
        <v>25</v>
      </c>
      <c r="E624" s="98"/>
      <c r="F624" s="99">
        <v>1592.67</v>
      </c>
      <c r="G624" s="100"/>
      <c r="H624" s="99">
        <v>0</v>
      </c>
      <c r="I624" s="100"/>
      <c r="J624" s="99">
        <v>0</v>
      </c>
      <c r="K624" s="100"/>
      <c r="L624" s="99"/>
      <c r="M624" s="100"/>
      <c r="N624" s="99"/>
      <c r="O624" s="100"/>
      <c r="P624" s="72"/>
    </row>
    <row r="625" spans="1:16" x14ac:dyDescent="0.25">
      <c r="A625" s="46"/>
      <c r="B625" s="108">
        <v>3</v>
      </c>
      <c r="C625" s="109"/>
      <c r="D625" s="110" t="s">
        <v>39</v>
      </c>
      <c r="E625" s="110"/>
      <c r="F625" s="111">
        <f>SUM(F626:G626)</f>
        <v>1592.67</v>
      </c>
      <c r="G625" s="112"/>
      <c r="H625" s="111">
        <f>SUM(H626:I626)</f>
        <v>0</v>
      </c>
      <c r="I625" s="112"/>
      <c r="J625" s="111">
        <f>SUM(J626:K626)</f>
        <v>0</v>
      </c>
      <c r="K625" s="112"/>
      <c r="L625" s="111">
        <f>SUM(L626:M626)</f>
        <v>0</v>
      </c>
      <c r="M625" s="112"/>
      <c r="N625" s="111">
        <f>SUM(N626:O626)</f>
        <v>0</v>
      </c>
      <c r="O625" s="112"/>
      <c r="P625" s="44"/>
    </row>
    <row r="626" spans="1:16" ht="18" customHeight="1" x14ac:dyDescent="0.25">
      <c r="A626" s="45"/>
      <c r="B626" s="90">
        <v>38</v>
      </c>
      <c r="C626" s="91"/>
      <c r="D626" s="113" t="s">
        <v>45</v>
      </c>
      <c r="E626" s="113"/>
      <c r="F626" s="94">
        <v>1592.67</v>
      </c>
      <c r="G626" s="95"/>
      <c r="H626" s="123">
        <v>0</v>
      </c>
      <c r="I626" s="123"/>
      <c r="J626" s="94">
        <v>0</v>
      </c>
      <c r="K626" s="95"/>
      <c r="L626" s="123"/>
      <c r="M626" s="123"/>
      <c r="N626" s="94"/>
      <c r="O626" s="95"/>
      <c r="P626" s="44" t="s">
        <v>373</v>
      </c>
    </row>
    <row r="627" spans="1:16" ht="17.25" customHeight="1" x14ac:dyDescent="0.25">
      <c r="A627" s="48"/>
      <c r="B627" s="137" t="s">
        <v>312</v>
      </c>
      <c r="C627" s="138"/>
      <c r="D627" s="139" t="s">
        <v>313</v>
      </c>
      <c r="E627" s="139"/>
      <c r="F627" s="140">
        <f>F628+F653</f>
        <v>40063.97</v>
      </c>
      <c r="G627" s="141"/>
      <c r="H627" s="140">
        <f t="shared" ref="H627" si="836">H628+H653</f>
        <v>138300</v>
      </c>
      <c r="I627" s="141"/>
      <c r="J627" s="140">
        <f t="shared" ref="J627" si="837">J628+J653</f>
        <v>265700</v>
      </c>
      <c r="K627" s="141"/>
      <c r="L627" s="140">
        <f t="shared" ref="L627" si="838">L628+L653</f>
        <v>65700</v>
      </c>
      <c r="M627" s="141"/>
      <c r="N627" s="140">
        <f t="shared" ref="N627" si="839">N628+N653</f>
        <v>65700</v>
      </c>
      <c r="O627" s="141"/>
      <c r="P627" s="38"/>
    </row>
    <row r="628" spans="1:16" x14ac:dyDescent="0.25">
      <c r="A628" s="50"/>
      <c r="B628" s="180" t="s">
        <v>314</v>
      </c>
      <c r="C628" s="181"/>
      <c r="D628" s="182" t="s">
        <v>315</v>
      </c>
      <c r="E628" s="182"/>
      <c r="F628" s="183">
        <f>F629</f>
        <v>39400.36</v>
      </c>
      <c r="G628" s="184"/>
      <c r="H628" s="183">
        <f t="shared" ref="H628" si="840">H629</f>
        <v>137600</v>
      </c>
      <c r="I628" s="184"/>
      <c r="J628" s="183">
        <f>J629</f>
        <v>265000</v>
      </c>
      <c r="K628" s="184"/>
      <c r="L628" s="183">
        <f t="shared" ref="L628" si="841">L629</f>
        <v>65000</v>
      </c>
      <c r="M628" s="184"/>
      <c r="N628" s="183">
        <f t="shared" ref="N628" si="842">N629</f>
        <v>65000</v>
      </c>
      <c r="O628" s="184"/>
      <c r="P628" s="40"/>
    </row>
    <row r="629" spans="1:16" x14ac:dyDescent="0.25">
      <c r="A629" s="49"/>
      <c r="B629" s="82" t="s">
        <v>316</v>
      </c>
      <c r="C629" s="83"/>
      <c r="D629" s="150" t="s">
        <v>317</v>
      </c>
      <c r="E629" s="150"/>
      <c r="F629" s="84">
        <f>F630+F635+F641+F646</f>
        <v>39400.36</v>
      </c>
      <c r="G629" s="85"/>
      <c r="H629" s="84">
        <f t="shared" ref="H629" si="843">H630+H635+H641+H646</f>
        <v>137600</v>
      </c>
      <c r="I629" s="85"/>
      <c r="J629" s="84">
        <f>J630+J635+J641+J646</f>
        <v>265000</v>
      </c>
      <c r="K629" s="85"/>
      <c r="L629" s="84">
        <f t="shared" ref="L629" si="844">L630+L635+L641+L646</f>
        <v>65000</v>
      </c>
      <c r="M629" s="85"/>
      <c r="N629" s="84">
        <f t="shared" ref="N629" si="845">N630+N635+N641+N646</f>
        <v>65000</v>
      </c>
      <c r="O629" s="85"/>
      <c r="P629" s="42"/>
    </row>
    <row r="630" spans="1:16" ht="30" customHeight="1" x14ac:dyDescent="0.25">
      <c r="A630" s="47"/>
      <c r="B630" s="86" t="s">
        <v>318</v>
      </c>
      <c r="C630" s="87"/>
      <c r="D630" s="156" t="s">
        <v>40</v>
      </c>
      <c r="E630" s="156"/>
      <c r="F630" s="88">
        <f>F632</f>
        <v>34237.61</v>
      </c>
      <c r="G630" s="89"/>
      <c r="H630" s="88">
        <f t="shared" ref="H630" si="846">H632</f>
        <v>47400</v>
      </c>
      <c r="I630" s="89"/>
      <c r="J630" s="88">
        <f t="shared" ref="J630" si="847">J632</f>
        <v>46500</v>
      </c>
      <c r="K630" s="89"/>
      <c r="L630" s="88">
        <f t="shared" ref="L630" si="848">L632</f>
        <v>46500</v>
      </c>
      <c r="M630" s="89"/>
      <c r="N630" s="88">
        <f t="shared" ref="N630" si="849">N632</f>
        <v>46500</v>
      </c>
      <c r="O630" s="89"/>
      <c r="P630" s="44"/>
    </row>
    <row r="631" spans="1:16" ht="19.5" customHeight="1" x14ac:dyDescent="0.25">
      <c r="A631" s="74"/>
      <c r="B631" s="96" t="s">
        <v>112</v>
      </c>
      <c r="C631" s="97"/>
      <c r="D631" s="98" t="s">
        <v>25</v>
      </c>
      <c r="E631" s="98"/>
      <c r="F631" s="99">
        <v>34237.61</v>
      </c>
      <c r="G631" s="100"/>
      <c r="H631" s="99">
        <v>47400</v>
      </c>
      <c r="I631" s="100"/>
      <c r="J631" s="99">
        <v>46500</v>
      </c>
      <c r="K631" s="100"/>
      <c r="L631" s="99"/>
      <c r="M631" s="100"/>
      <c r="N631" s="99"/>
      <c r="O631" s="100"/>
      <c r="P631" s="72"/>
    </row>
    <row r="632" spans="1:16" x14ac:dyDescent="0.25">
      <c r="A632" s="46"/>
      <c r="B632" s="108">
        <v>3</v>
      </c>
      <c r="C632" s="109"/>
      <c r="D632" s="110" t="s">
        <v>39</v>
      </c>
      <c r="E632" s="110"/>
      <c r="F632" s="111">
        <f>SUM(F633:G634)</f>
        <v>34237.61</v>
      </c>
      <c r="G632" s="112"/>
      <c r="H632" s="111">
        <f t="shared" ref="H632" si="850">SUM(H633:I634)</f>
        <v>47400</v>
      </c>
      <c r="I632" s="112"/>
      <c r="J632" s="111">
        <f t="shared" ref="J632" si="851">SUM(J633:K634)</f>
        <v>46500</v>
      </c>
      <c r="K632" s="112"/>
      <c r="L632" s="111">
        <f t="shared" ref="L632" si="852">SUM(L633:M634)</f>
        <v>46500</v>
      </c>
      <c r="M632" s="112"/>
      <c r="N632" s="111">
        <f t="shared" ref="N632" si="853">SUM(N633:O634)</f>
        <v>46500</v>
      </c>
      <c r="O632" s="112"/>
      <c r="P632" s="44"/>
    </row>
    <row r="633" spans="1:16" ht="15.75" customHeight="1" x14ac:dyDescent="0.25">
      <c r="A633" s="45"/>
      <c r="B633" s="90">
        <v>31</v>
      </c>
      <c r="C633" s="91"/>
      <c r="D633" s="113" t="s">
        <v>40</v>
      </c>
      <c r="E633" s="113"/>
      <c r="F633" s="94">
        <v>33666.9</v>
      </c>
      <c r="G633" s="95"/>
      <c r="H633" s="123">
        <v>46000</v>
      </c>
      <c r="I633" s="123"/>
      <c r="J633" s="94">
        <v>46000</v>
      </c>
      <c r="K633" s="95"/>
      <c r="L633" s="123">
        <v>46000</v>
      </c>
      <c r="M633" s="123"/>
      <c r="N633" s="94">
        <v>46000</v>
      </c>
      <c r="O633" s="95"/>
      <c r="P633" s="44" t="s">
        <v>378</v>
      </c>
    </row>
    <row r="634" spans="1:16" x14ac:dyDescent="0.25">
      <c r="A634" s="45"/>
      <c r="B634" s="90">
        <v>32</v>
      </c>
      <c r="C634" s="91"/>
      <c r="D634" s="113" t="s">
        <v>41</v>
      </c>
      <c r="E634" s="113"/>
      <c r="F634" s="94">
        <v>570.71</v>
      </c>
      <c r="G634" s="95"/>
      <c r="H634" s="123">
        <v>1400</v>
      </c>
      <c r="I634" s="123"/>
      <c r="J634" s="94">
        <v>500</v>
      </c>
      <c r="K634" s="95"/>
      <c r="L634" s="123">
        <v>500</v>
      </c>
      <c r="M634" s="123"/>
      <c r="N634" s="94">
        <v>500</v>
      </c>
      <c r="O634" s="95"/>
      <c r="P634" s="44" t="s">
        <v>378</v>
      </c>
    </row>
    <row r="635" spans="1:16" ht="27.75" customHeight="1" x14ac:dyDescent="0.25">
      <c r="A635" s="47"/>
      <c r="B635" s="86" t="s">
        <v>319</v>
      </c>
      <c r="C635" s="87"/>
      <c r="D635" s="156" t="s">
        <v>292</v>
      </c>
      <c r="E635" s="156"/>
      <c r="F635" s="88">
        <f>F638</f>
        <v>2315.6800000000003</v>
      </c>
      <c r="G635" s="89"/>
      <c r="H635" s="88">
        <f t="shared" ref="H635" si="854">H638</f>
        <v>6200</v>
      </c>
      <c r="I635" s="89"/>
      <c r="J635" s="88">
        <f t="shared" ref="J635" si="855">J638</f>
        <v>8500</v>
      </c>
      <c r="K635" s="89"/>
      <c r="L635" s="88">
        <f t="shared" ref="L635" si="856">L638</f>
        <v>8500</v>
      </c>
      <c r="M635" s="89"/>
      <c r="N635" s="88">
        <f t="shared" ref="N635" si="857">N638</f>
        <v>8500</v>
      </c>
      <c r="O635" s="89"/>
      <c r="P635" s="44"/>
    </row>
    <row r="636" spans="1:16" ht="18" customHeight="1" x14ac:dyDescent="0.25">
      <c r="A636" s="74"/>
      <c r="B636" s="96" t="s">
        <v>112</v>
      </c>
      <c r="C636" s="97"/>
      <c r="D636" s="98" t="s">
        <v>25</v>
      </c>
      <c r="E636" s="98"/>
      <c r="F636" s="99">
        <v>1930.79</v>
      </c>
      <c r="G636" s="100"/>
      <c r="H636" s="99">
        <v>5200</v>
      </c>
      <c r="I636" s="100"/>
      <c r="J636" s="99">
        <v>8500</v>
      </c>
      <c r="K636" s="100"/>
      <c r="L636" s="99"/>
      <c r="M636" s="100"/>
      <c r="N636" s="99"/>
      <c r="O636" s="100"/>
      <c r="P636" s="72"/>
    </row>
    <row r="637" spans="1:16" ht="16.5" customHeight="1" x14ac:dyDescent="0.25">
      <c r="A637" s="74"/>
      <c r="B637" s="96" t="s">
        <v>291</v>
      </c>
      <c r="C637" s="97"/>
      <c r="D637" s="98" t="s">
        <v>33</v>
      </c>
      <c r="E637" s="98"/>
      <c r="F637" s="99">
        <v>384.89</v>
      </c>
      <c r="G637" s="100"/>
      <c r="H637" s="99">
        <v>1000</v>
      </c>
      <c r="I637" s="100"/>
      <c r="J637" s="99">
        <v>0</v>
      </c>
      <c r="K637" s="100"/>
      <c r="L637" s="99"/>
      <c r="M637" s="100"/>
      <c r="N637" s="99"/>
      <c r="O637" s="100"/>
      <c r="P637" s="72"/>
    </row>
    <row r="638" spans="1:16" ht="18" customHeight="1" x14ac:dyDescent="0.25">
      <c r="A638" s="46"/>
      <c r="B638" s="108">
        <v>3</v>
      </c>
      <c r="C638" s="109"/>
      <c r="D638" s="110" t="s">
        <v>39</v>
      </c>
      <c r="E638" s="110"/>
      <c r="F638" s="111">
        <f>SUM(F639:G640)</f>
        <v>2315.6800000000003</v>
      </c>
      <c r="G638" s="112"/>
      <c r="H638" s="111">
        <f t="shared" ref="H638" si="858">SUM(H639:I640)</f>
        <v>6200</v>
      </c>
      <c r="I638" s="112"/>
      <c r="J638" s="111">
        <f t="shared" ref="J638" si="859">SUM(J639:K640)</f>
        <v>8500</v>
      </c>
      <c r="K638" s="112"/>
      <c r="L638" s="111">
        <f t="shared" ref="L638" si="860">SUM(L639:M640)</f>
        <v>8500</v>
      </c>
      <c r="M638" s="112"/>
      <c r="N638" s="111">
        <f t="shared" ref="N638" si="861">SUM(N639:O640)</f>
        <v>8500</v>
      </c>
      <c r="O638" s="112"/>
      <c r="P638" s="44"/>
    </row>
    <row r="639" spans="1:16" x14ac:dyDescent="0.25">
      <c r="A639" s="45"/>
      <c r="B639" s="90">
        <v>32</v>
      </c>
      <c r="C639" s="91"/>
      <c r="D639" s="113" t="s">
        <v>41</v>
      </c>
      <c r="E639" s="113"/>
      <c r="F639" s="94">
        <v>2125.0100000000002</v>
      </c>
      <c r="G639" s="95"/>
      <c r="H639" s="123">
        <v>5900</v>
      </c>
      <c r="I639" s="123"/>
      <c r="J639" s="94">
        <v>7500</v>
      </c>
      <c r="K639" s="95"/>
      <c r="L639" s="123">
        <v>7500</v>
      </c>
      <c r="M639" s="123"/>
      <c r="N639" s="94">
        <v>7500</v>
      </c>
      <c r="O639" s="95"/>
      <c r="P639" s="44" t="s">
        <v>378</v>
      </c>
    </row>
    <row r="640" spans="1:16" ht="27" customHeight="1" x14ac:dyDescent="0.25">
      <c r="A640" s="45"/>
      <c r="B640" s="90">
        <v>34</v>
      </c>
      <c r="C640" s="91"/>
      <c r="D640" s="113" t="s">
        <v>42</v>
      </c>
      <c r="E640" s="113"/>
      <c r="F640" s="94">
        <v>190.67</v>
      </c>
      <c r="G640" s="95"/>
      <c r="H640" s="123">
        <v>300</v>
      </c>
      <c r="I640" s="123"/>
      <c r="J640" s="94">
        <v>1000</v>
      </c>
      <c r="K640" s="95"/>
      <c r="L640" s="123">
        <v>1000</v>
      </c>
      <c r="M640" s="123"/>
      <c r="N640" s="94">
        <v>1000</v>
      </c>
      <c r="O640" s="95"/>
      <c r="P640" s="44" t="s">
        <v>378</v>
      </c>
    </row>
    <row r="641" spans="1:16" ht="30" customHeight="1" x14ac:dyDescent="0.25">
      <c r="A641" s="47"/>
      <c r="B641" s="86" t="s">
        <v>320</v>
      </c>
      <c r="C641" s="87"/>
      <c r="D641" s="156" t="s">
        <v>401</v>
      </c>
      <c r="E641" s="156"/>
      <c r="F641" s="88">
        <f>F644</f>
        <v>2847.07</v>
      </c>
      <c r="G641" s="89"/>
      <c r="H641" s="88">
        <f t="shared" ref="H641" si="862">H644</f>
        <v>4000</v>
      </c>
      <c r="I641" s="89"/>
      <c r="J641" s="88">
        <f t="shared" ref="J641" si="863">J644</f>
        <v>10000</v>
      </c>
      <c r="K641" s="89"/>
      <c r="L641" s="88">
        <f t="shared" ref="L641" si="864">L644</f>
        <v>10000</v>
      </c>
      <c r="M641" s="89"/>
      <c r="N641" s="88">
        <f t="shared" ref="N641" si="865">N644</f>
        <v>10000</v>
      </c>
      <c r="O641" s="89"/>
      <c r="P641" s="44"/>
    </row>
    <row r="642" spans="1:16" ht="20.25" customHeight="1" x14ac:dyDescent="0.25">
      <c r="A642" s="74"/>
      <c r="B642" s="96" t="s">
        <v>112</v>
      </c>
      <c r="C642" s="97"/>
      <c r="D642" s="98" t="s">
        <v>25</v>
      </c>
      <c r="E642" s="98"/>
      <c r="F642" s="99">
        <v>192.62</v>
      </c>
      <c r="G642" s="100"/>
      <c r="H642" s="99">
        <v>2000</v>
      </c>
      <c r="I642" s="100"/>
      <c r="J642" s="99">
        <v>6300</v>
      </c>
      <c r="K642" s="100"/>
      <c r="L642" s="99"/>
      <c r="M642" s="100"/>
      <c r="N642" s="99"/>
      <c r="O642" s="100"/>
      <c r="P642" s="72"/>
    </row>
    <row r="643" spans="1:16" x14ac:dyDescent="0.25">
      <c r="A643" s="74"/>
      <c r="B643" s="96" t="s">
        <v>113</v>
      </c>
      <c r="C643" s="97"/>
      <c r="D643" s="98" t="s">
        <v>27</v>
      </c>
      <c r="E643" s="98"/>
      <c r="F643" s="99">
        <v>2654.45</v>
      </c>
      <c r="G643" s="100"/>
      <c r="H643" s="99">
        <v>2000</v>
      </c>
      <c r="I643" s="100"/>
      <c r="J643" s="99">
        <v>3700</v>
      </c>
      <c r="K643" s="100"/>
      <c r="L643" s="99"/>
      <c r="M643" s="100"/>
      <c r="N643" s="99"/>
      <c r="O643" s="100"/>
      <c r="P643" s="72"/>
    </row>
    <row r="644" spans="1:16" ht="27" customHeight="1" x14ac:dyDescent="0.25">
      <c r="A644" s="46"/>
      <c r="B644" s="108">
        <v>4</v>
      </c>
      <c r="C644" s="109"/>
      <c r="D644" s="110" t="s">
        <v>46</v>
      </c>
      <c r="E644" s="110"/>
      <c r="F644" s="111">
        <f>SUM(F645:G645)</f>
        <v>2847.07</v>
      </c>
      <c r="G644" s="112"/>
      <c r="H644" s="111">
        <f>SUM(H645:I645)</f>
        <v>4000</v>
      </c>
      <c r="I644" s="112"/>
      <c r="J644" s="111">
        <f>SUM(J645:K645)</f>
        <v>10000</v>
      </c>
      <c r="K644" s="112"/>
      <c r="L644" s="111">
        <f>SUM(L645:M645)</f>
        <v>10000</v>
      </c>
      <c r="M644" s="112"/>
      <c r="N644" s="111">
        <f>SUM(N645:O645)</f>
        <v>10000</v>
      </c>
      <c r="O644" s="112"/>
      <c r="P644" s="44"/>
    </row>
    <row r="645" spans="1:16" ht="32.25" customHeight="1" x14ac:dyDescent="0.25">
      <c r="A645" s="45"/>
      <c r="B645" s="90">
        <v>42</v>
      </c>
      <c r="C645" s="91"/>
      <c r="D645" s="113" t="s">
        <v>52</v>
      </c>
      <c r="E645" s="113"/>
      <c r="F645" s="94">
        <v>2847.07</v>
      </c>
      <c r="G645" s="95"/>
      <c r="H645" s="123">
        <v>4000</v>
      </c>
      <c r="I645" s="123"/>
      <c r="J645" s="94">
        <v>10000</v>
      </c>
      <c r="K645" s="95"/>
      <c r="L645" s="123">
        <v>10000</v>
      </c>
      <c r="M645" s="123"/>
      <c r="N645" s="94">
        <v>10000</v>
      </c>
      <c r="O645" s="95"/>
      <c r="P645" s="44" t="s">
        <v>378</v>
      </c>
    </row>
    <row r="646" spans="1:16" ht="42.75" customHeight="1" x14ac:dyDescent="0.25">
      <c r="A646" s="47"/>
      <c r="B646" s="86" t="s">
        <v>322</v>
      </c>
      <c r="C646" s="87"/>
      <c r="D646" s="156" t="s">
        <v>323</v>
      </c>
      <c r="E646" s="156"/>
      <c r="F646" s="88">
        <f>F650</f>
        <v>0</v>
      </c>
      <c r="G646" s="89"/>
      <c r="H646" s="88">
        <f t="shared" ref="H646" si="866">H650</f>
        <v>80000</v>
      </c>
      <c r="I646" s="89"/>
      <c r="J646" s="88">
        <f t="shared" ref="J646" si="867">J650</f>
        <v>200000</v>
      </c>
      <c r="K646" s="89"/>
      <c r="L646" s="88">
        <f t="shared" ref="L646" si="868">L650</f>
        <v>0</v>
      </c>
      <c r="M646" s="89"/>
      <c r="N646" s="88">
        <f t="shared" ref="N646" si="869">N650</f>
        <v>0</v>
      </c>
      <c r="O646" s="89"/>
      <c r="P646" s="44"/>
    </row>
    <row r="647" spans="1:16" ht="29.25" customHeight="1" x14ac:dyDescent="0.25">
      <c r="A647" s="74"/>
      <c r="B647" s="96" t="s">
        <v>112</v>
      </c>
      <c r="C647" s="97"/>
      <c r="D647" s="98" t="s">
        <v>25</v>
      </c>
      <c r="E647" s="98"/>
      <c r="F647" s="99">
        <v>0</v>
      </c>
      <c r="G647" s="100"/>
      <c r="H647" s="99">
        <v>0</v>
      </c>
      <c r="I647" s="100"/>
      <c r="J647" s="99">
        <v>20000</v>
      </c>
      <c r="K647" s="100"/>
      <c r="L647" s="99"/>
      <c r="M647" s="100"/>
      <c r="N647" s="99"/>
      <c r="O647" s="100"/>
      <c r="P647" s="72"/>
    </row>
    <row r="648" spans="1:16" x14ac:dyDescent="0.25">
      <c r="A648" s="74"/>
      <c r="B648" s="96" t="s">
        <v>114</v>
      </c>
      <c r="C648" s="97"/>
      <c r="D648" s="98" t="s">
        <v>30</v>
      </c>
      <c r="E648" s="98"/>
      <c r="F648" s="99">
        <v>0</v>
      </c>
      <c r="G648" s="100"/>
      <c r="H648" s="99">
        <v>0</v>
      </c>
      <c r="I648" s="100"/>
      <c r="J648" s="99">
        <v>30000</v>
      </c>
      <c r="K648" s="100"/>
      <c r="L648" s="99"/>
      <c r="M648" s="100"/>
      <c r="N648" s="99"/>
      <c r="O648" s="100"/>
      <c r="P648" s="72"/>
    </row>
    <row r="649" spans="1:16" x14ac:dyDescent="0.25">
      <c r="A649" s="74"/>
      <c r="B649" s="96" t="s">
        <v>113</v>
      </c>
      <c r="C649" s="97"/>
      <c r="D649" s="98" t="s">
        <v>27</v>
      </c>
      <c r="E649" s="98"/>
      <c r="F649" s="99">
        <v>0</v>
      </c>
      <c r="G649" s="100"/>
      <c r="H649" s="99">
        <v>80000</v>
      </c>
      <c r="I649" s="100"/>
      <c r="J649" s="99">
        <v>150000</v>
      </c>
      <c r="K649" s="100"/>
      <c r="L649" s="99"/>
      <c r="M649" s="100"/>
      <c r="N649" s="99"/>
      <c r="O649" s="100"/>
      <c r="P649" s="72"/>
    </row>
    <row r="650" spans="1:16" ht="27.75" customHeight="1" x14ac:dyDescent="0.25">
      <c r="A650" s="45"/>
      <c r="B650" s="92">
        <v>4</v>
      </c>
      <c r="C650" s="93"/>
      <c r="D650" s="113" t="s">
        <v>46</v>
      </c>
      <c r="E650" s="113"/>
      <c r="F650" s="94">
        <f>SUM(F651:G652)</f>
        <v>0</v>
      </c>
      <c r="G650" s="95"/>
      <c r="H650" s="94">
        <f t="shared" ref="H650" si="870">SUM(H651:I652)</f>
        <v>80000</v>
      </c>
      <c r="I650" s="95"/>
      <c r="J650" s="94">
        <f t="shared" ref="J650" si="871">SUM(J651:K652)</f>
        <v>200000</v>
      </c>
      <c r="K650" s="95"/>
      <c r="L650" s="94">
        <f t="shared" ref="L650" si="872">SUM(L651:M652)</f>
        <v>0</v>
      </c>
      <c r="M650" s="95"/>
      <c r="N650" s="94">
        <f t="shared" ref="N650" si="873">SUM(N651:O652)</f>
        <v>0</v>
      </c>
      <c r="O650" s="95"/>
      <c r="P650" s="44"/>
    </row>
    <row r="651" spans="1:16" ht="30.75" customHeight="1" x14ac:dyDescent="0.25">
      <c r="A651" s="46"/>
      <c r="B651" s="116">
        <v>42</v>
      </c>
      <c r="C651" s="117"/>
      <c r="D651" s="113" t="s">
        <v>52</v>
      </c>
      <c r="E651" s="113"/>
      <c r="F651" s="118">
        <v>0</v>
      </c>
      <c r="G651" s="119"/>
      <c r="H651" s="118">
        <v>0</v>
      </c>
      <c r="I651" s="119"/>
      <c r="J651" s="118">
        <v>20000</v>
      </c>
      <c r="K651" s="119"/>
      <c r="L651" s="118">
        <v>0</v>
      </c>
      <c r="M651" s="119"/>
      <c r="N651" s="118">
        <v>0</v>
      </c>
      <c r="O651" s="119"/>
      <c r="P651" s="44" t="s">
        <v>378</v>
      </c>
    </row>
    <row r="652" spans="1:16" ht="30" customHeight="1" x14ac:dyDescent="0.25">
      <c r="A652" s="45"/>
      <c r="B652" s="90">
        <v>45</v>
      </c>
      <c r="C652" s="91"/>
      <c r="D652" s="113" t="s">
        <v>132</v>
      </c>
      <c r="E652" s="113"/>
      <c r="F652" s="94">
        <v>0</v>
      </c>
      <c r="G652" s="95"/>
      <c r="H652" s="123">
        <v>80000</v>
      </c>
      <c r="I652" s="123"/>
      <c r="J652" s="94">
        <v>180000</v>
      </c>
      <c r="K652" s="95"/>
      <c r="L652" s="123">
        <v>0</v>
      </c>
      <c r="M652" s="123"/>
      <c r="N652" s="94">
        <v>0</v>
      </c>
      <c r="O652" s="95"/>
      <c r="P652" s="44" t="s">
        <v>378</v>
      </c>
    </row>
    <row r="653" spans="1:16" x14ac:dyDescent="0.25">
      <c r="A653" s="50"/>
      <c r="B653" s="180" t="s">
        <v>324</v>
      </c>
      <c r="C653" s="181"/>
      <c r="D653" s="182" t="s">
        <v>325</v>
      </c>
      <c r="E653" s="182"/>
      <c r="F653" s="183">
        <f>F654</f>
        <v>663.61</v>
      </c>
      <c r="G653" s="184"/>
      <c r="H653" s="183">
        <f t="shared" ref="H653" si="874">H654</f>
        <v>700</v>
      </c>
      <c r="I653" s="184"/>
      <c r="J653" s="183">
        <f t="shared" ref="J653" si="875">J654</f>
        <v>700</v>
      </c>
      <c r="K653" s="184"/>
      <c r="L653" s="183">
        <f t="shared" ref="L653" si="876">L654</f>
        <v>700</v>
      </c>
      <c r="M653" s="184"/>
      <c r="N653" s="183">
        <f t="shared" ref="N653" si="877">N654</f>
        <v>700</v>
      </c>
      <c r="O653" s="184"/>
      <c r="P653" s="40"/>
    </row>
    <row r="654" spans="1:16" ht="17.25" customHeight="1" x14ac:dyDescent="0.25">
      <c r="A654" s="49"/>
      <c r="B654" s="82" t="s">
        <v>326</v>
      </c>
      <c r="C654" s="83"/>
      <c r="D654" s="150" t="s">
        <v>327</v>
      </c>
      <c r="E654" s="150"/>
      <c r="F654" s="84">
        <f>F655</f>
        <v>663.61</v>
      </c>
      <c r="G654" s="85"/>
      <c r="H654" s="84">
        <f t="shared" ref="H654" si="878">H655</f>
        <v>700</v>
      </c>
      <c r="I654" s="85"/>
      <c r="J654" s="84">
        <f t="shared" ref="J654" si="879">J655</f>
        <v>700</v>
      </c>
      <c r="K654" s="85"/>
      <c r="L654" s="84">
        <f t="shared" ref="L654" si="880">L655</f>
        <v>700</v>
      </c>
      <c r="M654" s="85"/>
      <c r="N654" s="84">
        <f t="shared" ref="N654" si="881">N655</f>
        <v>700</v>
      </c>
      <c r="O654" s="85"/>
      <c r="P654" s="42"/>
    </row>
    <row r="655" spans="1:16" ht="29.25" customHeight="1" x14ac:dyDescent="0.25">
      <c r="A655" s="47"/>
      <c r="B655" s="86" t="s">
        <v>328</v>
      </c>
      <c r="C655" s="87"/>
      <c r="D655" s="156" t="s">
        <v>329</v>
      </c>
      <c r="E655" s="156"/>
      <c r="F655" s="88">
        <f>F657</f>
        <v>663.61</v>
      </c>
      <c r="G655" s="89"/>
      <c r="H655" s="88">
        <f t="shared" ref="H655" si="882">H657</f>
        <v>700</v>
      </c>
      <c r="I655" s="89"/>
      <c r="J655" s="88">
        <f t="shared" ref="J655" si="883">J657</f>
        <v>700</v>
      </c>
      <c r="K655" s="89"/>
      <c r="L655" s="88">
        <f t="shared" ref="L655" si="884">L657</f>
        <v>700</v>
      </c>
      <c r="M655" s="89"/>
      <c r="N655" s="88">
        <f t="shared" ref="N655" si="885">N657</f>
        <v>700</v>
      </c>
      <c r="O655" s="89"/>
      <c r="P655" s="44"/>
    </row>
    <row r="656" spans="1:16" x14ac:dyDescent="0.25">
      <c r="A656" s="74"/>
      <c r="B656" s="96" t="s">
        <v>112</v>
      </c>
      <c r="C656" s="97"/>
      <c r="D656" s="98" t="s">
        <v>25</v>
      </c>
      <c r="E656" s="98"/>
      <c r="F656" s="99">
        <v>663.61</v>
      </c>
      <c r="G656" s="100"/>
      <c r="H656" s="99">
        <v>700</v>
      </c>
      <c r="I656" s="100"/>
      <c r="J656" s="99">
        <v>700</v>
      </c>
      <c r="K656" s="100"/>
      <c r="L656" s="99"/>
      <c r="M656" s="100"/>
      <c r="N656" s="99"/>
      <c r="O656" s="100"/>
      <c r="P656" s="72"/>
    </row>
    <row r="657" spans="1:18" x14ac:dyDescent="0.25">
      <c r="A657" s="46"/>
      <c r="B657" s="108">
        <v>3</v>
      </c>
      <c r="C657" s="109"/>
      <c r="D657" s="110" t="s">
        <v>39</v>
      </c>
      <c r="E657" s="110"/>
      <c r="F657" s="111">
        <f>SUM(F658:G658)</f>
        <v>663.61</v>
      </c>
      <c r="G657" s="112"/>
      <c r="H657" s="111">
        <f>SUM(H658:I658)</f>
        <v>700</v>
      </c>
      <c r="I657" s="112"/>
      <c r="J657" s="111">
        <f>SUM(J658:K658)</f>
        <v>700</v>
      </c>
      <c r="K657" s="112"/>
      <c r="L657" s="111">
        <f>SUM(L658:M658)</f>
        <v>700</v>
      </c>
      <c r="M657" s="112"/>
      <c r="N657" s="111">
        <f>SUM(N658:O658)</f>
        <v>700</v>
      </c>
      <c r="O657" s="112"/>
      <c r="P657" s="44"/>
    </row>
    <row r="658" spans="1:18" x14ac:dyDescent="0.25">
      <c r="A658" s="45"/>
      <c r="B658" s="90">
        <v>32</v>
      </c>
      <c r="C658" s="91"/>
      <c r="D658" s="113" t="s">
        <v>41</v>
      </c>
      <c r="E658" s="113"/>
      <c r="F658" s="94">
        <v>663.61</v>
      </c>
      <c r="G658" s="95"/>
      <c r="H658" s="123">
        <v>700</v>
      </c>
      <c r="I658" s="123"/>
      <c r="J658" s="94">
        <v>700</v>
      </c>
      <c r="K658" s="95"/>
      <c r="L658" s="123">
        <v>700</v>
      </c>
      <c r="M658" s="123"/>
      <c r="N658" s="94">
        <v>700</v>
      </c>
      <c r="O658" s="95"/>
      <c r="P658" s="44" t="s">
        <v>378</v>
      </c>
    </row>
    <row r="659" spans="1:18" x14ac:dyDescent="0.25">
      <c r="A659" s="48"/>
      <c r="B659" s="137" t="s">
        <v>330</v>
      </c>
      <c r="C659" s="138"/>
      <c r="D659" s="139" t="s">
        <v>331</v>
      </c>
      <c r="E659" s="139"/>
      <c r="F659" s="140">
        <f>F660</f>
        <v>23739.62</v>
      </c>
      <c r="G659" s="141"/>
      <c r="H659" s="140">
        <f t="shared" ref="H659:H661" si="886">H660</f>
        <v>51000</v>
      </c>
      <c r="I659" s="141"/>
      <c r="J659" s="140">
        <f t="shared" ref="J659:J661" si="887">J660</f>
        <v>51000</v>
      </c>
      <c r="K659" s="141"/>
      <c r="L659" s="140">
        <f t="shared" ref="L659:L661" si="888">L660</f>
        <v>51000</v>
      </c>
      <c r="M659" s="141"/>
      <c r="N659" s="140">
        <f t="shared" ref="N659:N661" si="889">N660</f>
        <v>51000</v>
      </c>
      <c r="O659" s="141"/>
      <c r="P659" s="38"/>
    </row>
    <row r="660" spans="1:18" x14ac:dyDescent="0.25">
      <c r="A660" s="50"/>
      <c r="B660" s="180" t="s">
        <v>332</v>
      </c>
      <c r="C660" s="181"/>
      <c r="D660" s="182" t="s">
        <v>333</v>
      </c>
      <c r="E660" s="182"/>
      <c r="F660" s="183">
        <f>F661</f>
        <v>23739.62</v>
      </c>
      <c r="G660" s="184"/>
      <c r="H660" s="183">
        <f t="shared" si="886"/>
        <v>51000</v>
      </c>
      <c r="I660" s="184"/>
      <c r="J660" s="183">
        <f t="shared" si="887"/>
        <v>51000</v>
      </c>
      <c r="K660" s="184"/>
      <c r="L660" s="183">
        <f t="shared" si="888"/>
        <v>51000</v>
      </c>
      <c r="M660" s="184"/>
      <c r="N660" s="183">
        <f t="shared" si="889"/>
        <v>51000</v>
      </c>
      <c r="O660" s="184"/>
      <c r="P660" s="40"/>
    </row>
    <row r="661" spans="1:18" x14ac:dyDescent="0.25">
      <c r="A661" s="49"/>
      <c r="B661" s="82" t="s">
        <v>264</v>
      </c>
      <c r="C661" s="83"/>
      <c r="D661" s="150" t="s">
        <v>334</v>
      </c>
      <c r="E661" s="150"/>
      <c r="F661" s="84">
        <f>F662</f>
        <v>23739.62</v>
      </c>
      <c r="G661" s="85"/>
      <c r="H661" s="84">
        <f t="shared" si="886"/>
        <v>51000</v>
      </c>
      <c r="I661" s="85"/>
      <c r="J661" s="84">
        <f t="shared" si="887"/>
        <v>51000</v>
      </c>
      <c r="K661" s="85"/>
      <c r="L661" s="84">
        <f t="shared" si="888"/>
        <v>51000</v>
      </c>
      <c r="M661" s="85"/>
      <c r="N661" s="84">
        <f t="shared" si="889"/>
        <v>51000</v>
      </c>
      <c r="O661" s="85"/>
      <c r="P661" s="42"/>
    </row>
    <row r="662" spans="1:18" ht="31.5" customHeight="1" x14ac:dyDescent="0.25">
      <c r="A662" s="47"/>
      <c r="B662" s="86" t="s">
        <v>266</v>
      </c>
      <c r="C662" s="87"/>
      <c r="D662" s="156" t="s">
        <v>335</v>
      </c>
      <c r="E662" s="156"/>
      <c r="F662" s="88">
        <f>F666</f>
        <v>23739.62</v>
      </c>
      <c r="G662" s="89"/>
      <c r="H662" s="88">
        <f t="shared" ref="H662" si="890">H666</f>
        <v>51000</v>
      </c>
      <c r="I662" s="89"/>
      <c r="J662" s="88">
        <f t="shared" ref="J662" si="891">J666</f>
        <v>51000</v>
      </c>
      <c r="K662" s="89"/>
      <c r="L662" s="88">
        <f t="shared" ref="L662" si="892">L666</f>
        <v>51000</v>
      </c>
      <c r="M662" s="89"/>
      <c r="N662" s="88">
        <f t="shared" ref="N662" si="893">N666</f>
        <v>51000</v>
      </c>
      <c r="O662" s="89"/>
      <c r="P662" s="44"/>
    </row>
    <row r="663" spans="1:18" x14ac:dyDescent="0.25">
      <c r="A663" s="74"/>
      <c r="B663" s="96" t="s">
        <v>112</v>
      </c>
      <c r="C663" s="97"/>
      <c r="D663" s="98" t="s">
        <v>25</v>
      </c>
      <c r="E663" s="98"/>
      <c r="F663" s="99">
        <v>4108.96</v>
      </c>
      <c r="G663" s="100"/>
      <c r="H663" s="99">
        <v>20600</v>
      </c>
      <c r="I663" s="100"/>
      <c r="J663" s="99">
        <v>19000</v>
      </c>
      <c r="K663" s="100"/>
      <c r="L663" s="99"/>
      <c r="M663" s="100"/>
      <c r="N663" s="99"/>
      <c r="O663" s="100"/>
      <c r="P663" s="72"/>
    </row>
    <row r="664" spans="1:18" x14ac:dyDescent="0.25">
      <c r="A664" s="74"/>
      <c r="B664" s="96" t="s">
        <v>114</v>
      </c>
      <c r="C664" s="97"/>
      <c r="D664" s="98" t="s">
        <v>30</v>
      </c>
      <c r="E664" s="98"/>
      <c r="F664" s="99">
        <v>18303.43</v>
      </c>
      <c r="G664" s="100"/>
      <c r="H664" s="99">
        <v>20400</v>
      </c>
      <c r="I664" s="100"/>
      <c r="J664" s="99">
        <v>27000</v>
      </c>
      <c r="K664" s="100"/>
      <c r="L664" s="99"/>
      <c r="M664" s="100"/>
      <c r="N664" s="99"/>
      <c r="O664" s="100"/>
      <c r="P664" s="72"/>
    </row>
    <row r="665" spans="1:18" x14ac:dyDescent="0.25">
      <c r="A665" s="74"/>
      <c r="B665" s="96" t="s">
        <v>154</v>
      </c>
      <c r="C665" s="97"/>
      <c r="D665" s="98" t="s">
        <v>34</v>
      </c>
      <c r="E665" s="98"/>
      <c r="F665" s="99">
        <v>1327.23</v>
      </c>
      <c r="G665" s="100"/>
      <c r="H665" s="99">
        <v>10000</v>
      </c>
      <c r="I665" s="100"/>
      <c r="J665" s="99">
        <v>5000</v>
      </c>
      <c r="K665" s="100"/>
      <c r="L665" s="99"/>
      <c r="M665" s="100"/>
      <c r="N665" s="99"/>
      <c r="O665" s="100"/>
      <c r="P665" s="72"/>
      <c r="R665" s="2"/>
    </row>
    <row r="666" spans="1:18" x14ac:dyDescent="0.25">
      <c r="A666" s="46"/>
      <c r="B666" s="108">
        <v>3</v>
      </c>
      <c r="C666" s="109"/>
      <c r="D666" s="110" t="s">
        <v>39</v>
      </c>
      <c r="E666" s="110"/>
      <c r="F666" s="111">
        <f>SUM(F667:G668)</f>
        <v>23739.62</v>
      </c>
      <c r="G666" s="112"/>
      <c r="H666" s="111">
        <f t="shared" ref="H666" si="894">SUM(H667:I668)</f>
        <v>51000</v>
      </c>
      <c r="I666" s="112"/>
      <c r="J666" s="111">
        <f t="shared" ref="J666" si="895">SUM(J667:K668)</f>
        <v>51000</v>
      </c>
      <c r="K666" s="112"/>
      <c r="L666" s="111">
        <f t="shared" ref="L666" si="896">SUM(L667:M668)</f>
        <v>51000</v>
      </c>
      <c r="M666" s="112"/>
      <c r="N666" s="111">
        <f t="shared" ref="N666" si="897">SUM(N667:O668)</f>
        <v>51000</v>
      </c>
      <c r="O666" s="112"/>
      <c r="P666" s="44"/>
    </row>
    <row r="667" spans="1:18" x14ac:dyDescent="0.25">
      <c r="A667" s="45"/>
      <c r="B667" s="90">
        <v>32</v>
      </c>
      <c r="C667" s="91"/>
      <c r="D667" s="113" t="s">
        <v>41</v>
      </c>
      <c r="E667" s="113"/>
      <c r="F667" s="94">
        <v>18303.43</v>
      </c>
      <c r="G667" s="95"/>
      <c r="H667" s="123">
        <v>27000</v>
      </c>
      <c r="I667" s="123"/>
      <c r="J667" s="94">
        <v>27000</v>
      </c>
      <c r="K667" s="95"/>
      <c r="L667" s="123">
        <v>27000</v>
      </c>
      <c r="M667" s="123"/>
      <c r="N667" s="94">
        <v>27000</v>
      </c>
      <c r="O667" s="95"/>
      <c r="P667" s="44" t="s">
        <v>383</v>
      </c>
    </row>
    <row r="668" spans="1:18" x14ac:dyDescent="0.25">
      <c r="A668" s="45"/>
      <c r="B668" s="90">
        <v>38</v>
      </c>
      <c r="C668" s="91"/>
      <c r="D668" s="113" t="s">
        <v>45</v>
      </c>
      <c r="E668" s="113"/>
      <c r="F668" s="94">
        <v>5436.19</v>
      </c>
      <c r="G668" s="95"/>
      <c r="H668" s="123">
        <v>24000</v>
      </c>
      <c r="I668" s="123"/>
      <c r="J668" s="94">
        <v>24000</v>
      </c>
      <c r="K668" s="95"/>
      <c r="L668" s="123">
        <v>24000</v>
      </c>
      <c r="M668" s="123"/>
      <c r="N668" s="94">
        <v>24000</v>
      </c>
      <c r="O668" s="95"/>
      <c r="P668" s="44" t="s">
        <v>362</v>
      </c>
    </row>
    <row r="669" spans="1:18" ht="15.75" thickBot="1" x14ac:dyDescent="0.3">
      <c r="A669" s="311" t="s">
        <v>336</v>
      </c>
      <c r="B669" s="312"/>
      <c r="C669" s="312"/>
      <c r="D669" s="312"/>
      <c r="E669" s="313"/>
      <c r="F669" s="314">
        <f>F202+F218+F577+F627+F659</f>
        <v>1240625.8200000003</v>
      </c>
      <c r="G669" s="315"/>
      <c r="H669" s="314">
        <f>H202+H218+H577+H627+H659</f>
        <v>2222535</v>
      </c>
      <c r="I669" s="315"/>
      <c r="J669" s="314">
        <f>J202+J218+J577+J627+J659</f>
        <v>7223400</v>
      </c>
      <c r="K669" s="315"/>
      <c r="L669" s="314">
        <f>L202+L218+L577+L627+L659</f>
        <v>3677900</v>
      </c>
      <c r="M669" s="315"/>
      <c r="N669" s="314">
        <f>N202+N218+N577+N627+N659</f>
        <v>3427400</v>
      </c>
      <c r="O669" s="315"/>
      <c r="P669" s="53"/>
    </row>
    <row r="671" spans="1:18" x14ac:dyDescent="0.25">
      <c r="A671" s="133" t="s">
        <v>352</v>
      </c>
      <c r="B671" s="133"/>
      <c r="C671" s="133"/>
      <c r="D671" s="133"/>
      <c r="E671" s="133"/>
      <c r="F671" s="133"/>
      <c r="G671" s="133"/>
      <c r="H671" s="133"/>
      <c r="I671" s="133"/>
      <c r="J671" s="133"/>
      <c r="K671" s="133"/>
      <c r="L671" s="133"/>
      <c r="M671" s="133"/>
      <c r="N671" s="133"/>
      <c r="O671" s="133"/>
    </row>
    <row r="672" spans="1:18" ht="28.5" customHeight="1" x14ac:dyDescent="0.25">
      <c r="A672" s="134" t="s">
        <v>404</v>
      </c>
      <c r="B672" s="134"/>
      <c r="C672" s="134"/>
      <c r="D672" s="134"/>
      <c r="E672" s="134"/>
      <c r="F672" s="134"/>
      <c r="G672" s="134"/>
      <c r="H672" s="134"/>
      <c r="I672" s="134"/>
      <c r="J672" s="134"/>
      <c r="K672" s="134"/>
      <c r="L672" s="134"/>
      <c r="M672" s="134"/>
      <c r="N672" s="134"/>
      <c r="O672" s="134"/>
    </row>
    <row r="674" spans="1:14" x14ac:dyDescent="0.25">
      <c r="A674" s="135" t="s">
        <v>411</v>
      </c>
      <c r="B674" s="135"/>
      <c r="C674" s="135"/>
      <c r="D674" s="135"/>
      <c r="E674" s="135"/>
    </row>
    <row r="675" spans="1:14" x14ac:dyDescent="0.25">
      <c r="A675" s="135" t="s">
        <v>412</v>
      </c>
      <c r="B675" s="135"/>
      <c r="C675" s="135"/>
      <c r="D675" s="135"/>
      <c r="E675" s="135"/>
    </row>
    <row r="676" spans="1:14" x14ac:dyDescent="0.25">
      <c r="A676" s="135" t="s">
        <v>413</v>
      </c>
      <c r="B676" s="135"/>
      <c r="C676" s="135"/>
      <c r="D676" s="135"/>
      <c r="E676" s="135"/>
      <c r="J676" s="29"/>
      <c r="K676" s="2"/>
    </row>
    <row r="677" spans="1:14" x14ac:dyDescent="0.25">
      <c r="J677" s="29"/>
      <c r="K677" s="2"/>
    </row>
    <row r="678" spans="1:14" x14ac:dyDescent="0.25">
      <c r="J678" s="136" t="s">
        <v>353</v>
      </c>
      <c r="K678" s="136"/>
      <c r="L678" s="136"/>
      <c r="M678" s="136"/>
      <c r="N678" s="136"/>
    </row>
    <row r="679" spans="1:14" x14ac:dyDescent="0.25">
      <c r="J679" s="136" t="s">
        <v>354</v>
      </c>
      <c r="K679" s="136"/>
      <c r="L679" s="136"/>
      <c r="M679" s="136"/>
      <c r="N679" s="136"/>
    </row>
    <row r="680" spans="1:14" x14ac:dyDescent="0.25">
      <c r="J680" s="136" t="s">
        <v>355</v>
      </c>
      <c r="K680" s="136"/>
      <c r="L680" s="136"/>
      <c r="M680" s="136"/>
      <c r="N680" s="136"/>
    </row>
  </sheetData>
  <mergeCells count="4179">
    <mergeCell ref="D122:E122"/>
    <mergeCell ref="F122:G122"/>
    <mergeCell ref="H122:I122"/>
    <mergeCell ref="J122:K122"/>
    <mergeCell ref="B563:C563"/>
    <mergeCell ref="D563:E563"/>
    <mergeCell ref="F563:G563"/>
    <mergeCell ref="H563:I563"/>
    <mergeCell ref="J563:K563"/>
    <mergeCell ref="L563:M563"/>
    <mergeCell ref="N563:O563"/>
    <mergeCell ref="B564:C564"/>
    <mergeCell ref="D564:E564"/>
    <mergeCell ref="F564:G564"/>
    <mergeCell ref="H564:I564"/>
    <mergeCell ref="J564:K564"/>
    <mergeCell ref="L564:M564"/>
    <mergeCell ref="N564:O564"/>
    <mergeCell ref="B368:C368"/>
    <mergeCell ref="D368:E368"/>
    <mergeCell ref="F368:G368"/>
    <mergeCell ref="H368:I368"/>
    <mergeCell ref="J368:K368"/>
    <mergeCell ref="L368:M368"/>
    <mergeCell ref="N368:O368"/>
    <mergeCell ref="B425:C425"/>
    <mergeCell ref="D425:E425"/>
    <mergeCell ref="F425:G425"/>
    <mergeCell ref="H425:I425"/>
    <mergeCell ref="J425:K425"/>
    <mergeCell ref="L425:M425"/>
    <mergeCell ref="N425:O425"/>
    <mergeCell ref="B465:C465"/>
    <mergeCell ref="D465:E465"/>
    <mergeCell ref="F465:G465"/>
    <mergeCell ref="H465:I465"/>
    <mergeCell ref="L463:M463"/>
    <mergeCell ref="N463:O463"/>
    <mergeCell ref="J561:K561"/>
    <mergeCell ref="L561:M561"/>
    <mergeCell ref="N561:O561"/>
    <mergeCell ref="B562:C562"/>
    <mergeCell ref="D562:E562"/>
    <mergeCell ref="F562:G562"/>
    <mergeCell ref="H562:I562"/>
    <mergeCell ref="J562:K562"/>
    <mergeCell ref="L562:M562"/>
    <mergeCell ref="N562:O562"/>
    <mergeCell ref="J465:K465"/>
    <mergeCell ref="L465:M465"/>
    <mergeCell ref="N465:O465"/>
    <mergeCell ref="B561:C561"/>
    <mergeCell ref="D561:E561"/>
    <mergeCell ref="F561:G561"/>
    <mergeCell ref="H561:I561"/>
    <mergeCell ref="N470:O470"/>
    <mergeCell ref="B471:C471"/>
    <mergeCell ref="D471:E471"/>
    <mergeCell ref="F471:G471"/>
    <mergeCell ref="H471:I471"/>
    <mergeCell ref="J471:K471"/>
    <mergeCell ref="L471:M471"/>
    <mergeCell ref="N471:O471"/>
    <mergeCell ref="B519:C519"/>
    <mergeCell ref="D519:E519"/>
    <mergeCell ref="F519:G519"/>
    <mergeCell ref="H519:I519"/>
    <mergeCell ref="J519:K519"/>
    <mergeCell ref="L83:M83"/>
    <mergeCell ref="N83:O83"/>
    <mergeCell ref="D84:E84"/>
    <mergeCell ref="F84:G84"/>
    <mergeCell ref="H84:I84"/>
    <mergeCell ref="J84:K84"/>
    <mergeCell ref="L84:M84"/>
    <mergeCell ref="N84:O84"/>
    <mergeCell ref="J83:K83"/>
    <mergeCell ref="D92:E92"/>
    <mergeCell ref="F92:G92"/>
    <mergeCell ref="B464:C464"/>
    <mergeCell ref="D464:E464"/>
    <mergeCell ref="F464:G464"/>
    <mergeCell ref="H464:I464"/>
    <mergeCell ref="J464:K464"/>
    <mergeCell ref="L464:M464"/>
    <mergeCell ref="N464:O464"/>
    <mergeCell ref="B461:C461"/>
    <mergeCell ref="D461:E461"/>
    <mergeCell ref="F461:G461"/>
    <mergeCell ref="H461:I461"/>
    <mergeCell ref="J461:K461"/>
    <mergeCell ref="L461:M461"/>
    <mergeCell ref="N461:O461"/>
    <mergeCell ref="B462:C462"/>
    <mergeCell ref="D462:E462"/>
    <mergeCell ref="F462:G462"/>
    <mergeCell ref="H462:I462"/>
    <mergeCell ref="J462:K462"/>
    <mergeCell ref="L462:M462"/>
    <mergeCell ref="N462:O462"/>
    <mergeCell ref="D100:E100"/>
    <mergeCell ref="F100:G100"/>
    <mergeCell ref="H100:I100"/>
    <mergeCell ref="J100:K100"/>
    <mergeCell ref="L100:M100"/>
    <mergeCell ref="N100:O100"/>
    <mergeCell ref="D93:E93"/>
    <mergeCell ref="F93:G93"/>
    <mergeCell ref="H93:I93"/>
    <mergeCell ref="J93:K93"/>
    <mergeCell ref="L93:M93"/>
    <mergeCell ref="N93:O93"/>
    <mergeCell ref="D107:E107"/>
    <mergeCell ref="F107:G107"/>
    <mergeCell ref="H107:I107"/>
    <mergeCell ref="J107:K107"/>
    <mergeCell ref="N107:O107"/>
    <mergeCell ref="H99:I99"/>
    <mergeCell ref="J99:K99"/>
    <mergeCell ref="L99:M99"/>
    <mergeCell ref="N99:O99"/>
    <mergeCell ref="D95:E95"/>
    <mergeCell ref="F95:G95"/>
    <mergeCell ref="H95:I95"/>
    <mergeCell ref="J95:K95"/>
    <mergeCell ref="L95:M95"/>
    <mergeCell ref="N95:O95"/>
    <mergeCell ref="D97:E97"/>
    <mergeCell ref="F97:G97"/>
    <mergeCell ref="H97:I97"/>
    <mergeCell ref="J97:K97"/>
    <mergeCell ref="L97:M97"/>
    <mergeCell ref="D191:E191"/>
    <mergeCell ref="F191:G191"/>
    <mergeCell ref="H191:I191"/>
    <mergeCell ref="J191:K191"/>
    <mergeCell ref="L191:M191"/>
    <mergeCell ref="N191:O191"/>
    <mergeCell ref="J132:K132"/>
    <mergeCell ref="B284:C284"/>
    <mergeCell ref="D284:E284"/>
    <mergeCell ref="F284:G284"/>
    <mergeCell ref="H284:I284"/>
    <mergeCell ref="J284:K284"/>
    <mergeCell ref="L284:M284"/>
    <mergeCell ref="N284:O284"/>
    <mergeCell ref="B490:C490"/>
    <mergeCell ref="D490:E490"/>
    <mergeCell ref="F490:G490"/>
    <mergeCell ref="H490:I490"/>
    <mergeCell ref="J490:K490"/>
    <mergeCell ref="L490:M490"/>
    <mergeCell ref="N490:O490"/>
    <mergeCell ref="J401:K401"/>
    <mergeCell ref="L401:M401"/>
    <mergeCell ref="N401:O401"/>
    <mergeCell ref="B402:C402"/>
    <mergeCell ref="D402:E402"/>
    <mergeCell ref="F402:G402"/>
    <mergeCell ref="H402:I402"/>
    <mergeCell ref="J402:K402"/>
    <mergeCell ref="L402:M402"/>
    <mergeCell ref="N402:O402"/>
    <mergeCell ref="B334:C334"/>
    <mergeCell ref="D334:E334"/>
    <mergeCell ref="F334:G334"/>
    <mergeCell ref="H334:I334"/>
    <mergeCell ref="J334:K334"/>
    <mergeCell ref="L334:M334"/>
    <mergeCell ref="N334:O334"/>
    <mergeCell ref="B358:C358"/>
    <mergeCell ref="D358:E358"/>
    <mergeCell ref="F358:G358"/>
    <mergeCell ref="H358:I358"/>
    <mergeCell ref="J358:K358"/>
    <mergeCell ref="L358:M358"/>
    <mergeCell ref="N358:O358"/>
    <mergeCell ref="B398:C398"/>
    <mergeCell ref="D398:E398"/>
    <mergeCell ref="F398:G398"/>
    <mergeCell ref="H398:I398"/>
    <mergeCell ref="J398:K398"/>
    <mergeCell ref="L398:M398"/>
    <mergeCell ref="N398:O398"/>
    <mergeCell ref="B397:C397"/>
    <mergeCell ref="N394:O394"/>
    <mergeCell ref="B392:C392"/>
    <mergeCell ref="D392:E392"/>
    <mergeCell ref="F392:G392"/>
    <mergeCell ref="H392:I392"/>
    <mergeCell ref="J392:K392"/>
    <mergeCell ref="L392:M392"/>
    <mergeCell ref="N392:O392"/>
    <mergeCell ref="B390:C390"/>
    <mergeCell ref="D390:E390"/>
    <mergeCell ref="F390:G390"/>
    <mergeCell ref="J251:K251"/>
    <mergeCell ref="L251:M251"/>
    <mergeCell ref="N251:O251"/>
    <mergeCell ref="B366:C366"/>
    <mergeCell ref="D366:E366"/>
    <mergeCell ref="F366:G366"/>
    <mergeCell ref="H366:I366"/>
    <mergeCell ref="J366:K366"/>
    <mergeCell ref="L366:M366"/>
    <mergeCell ref="N366:O366"/>
    <mergeCell ref="J321:K321"/>
    <mergeCell ref="L321:M321"/>
    <mergeCell ref="N321:O321"/>
    <mergeCell ref="D397:E397"/>
    <mergeCell ref="F397:G397"/>
    <mergeCell ref="H397:I397"/>
    <mergeCell ref="J397:K397"/>
    <mergeCell ref="L397:M397"/>
    <mergeCell ref="N397:O397"/>
    <mergeCell ref="B393:C393"/>
    <mergeCell ref="D393:E393"/>
    <mergeCell ref="F393:G393"/>
    <mergeCell ref="H393:I393"/>
    <mergeCell ref="J393:K393"/>
    <mergeCell ref="L393:M393"/>
    <mergeCell ref="N393:O393"/>
    <mergeCell ref="B394:C394"/>
    <mergeCell ref="D394:E394"/>
    <mergeCell ref="F394:G394"/>
    <mergeCell ref="H394:I394"/>
    <mergeCell ref="J394:K394"/>
    <mergeCell ref="L394:M394"/>
    <mergeCell ref="J595:K595"/>
    <mergeCell ref="L595:M595"/>
    <mergeCell ref="N595:O595"/>
    <mergeCell ref="B600:C600"/>
    <mergeCell ref="D600:E600"/>
    <mergeCell ref="F600:G600"/>
    <mergeCell ref="H600:I600"/>
    <mergeCell ref="J600:K600"/>
    <mergeCell ref="L600:M600"/>
    <mergeCell ref="N600:O600"/>
    <mergeCell ref="B610:C610"/>
    <mergeCell ref="D610:E610"/>
    <mergeCell ref="F610:G610"/>
    <mergeCell ref="H610:I610"/>
    <mergeCell ref="J610:K610"/>
    <mergeCell ref="H663:I663"/>
    <mergeCell ref="J663:K663"/>
    <mergeCell ref="L663:M663"/>
    <mergeCell ref="N663:O663"/>
    <mergeCell ref="J659:K659"/>
    <mergeCell ref="L659:M659"/>
    <mergeCell ref="N659:O659"/>
    <mergeCell ref="B660:C660"/>
    <mergeCell ref="D660:E660"/>
    <mergeCell ref="F660:G660"/>
    <mergeCell ref="J617:K617"/>
    <mergeCell ref="L617:M617"/>
    <mergeCell ref="N617:O617"/>
    <mergeCell ref="B618:C618"/>
    <mergeCell ref="D618:E618"/>
    <mergeCell ref="F618:G618"/>
    <mergeCell ref="H618:I618"/>
    <mergeCell ref="J618:K618"/>
    <mergeCell ref="L618:M618"/>
    <mergeCell ref="N618:O618"/>
    <mergeCell ref="B648:C648"/>
    <mergeCell ref="D648:E648"/>
    <mergeCell ref="F648:G648"/>
    <mergeCell ref="H648:I648"/>
    <mergeCell ref="J648:K648"/>
    <mergeCell ref="L648:M648"/>
    <mergeCell ref="N648:O648"/>
    <mergeCell ref="H661:I661"/>
    <mergeCell ref="J661:K661"/>
    <mergeCell ref="L661:M661"/>
    <mergeCell ref="N661:O661"/>
    <mergeCell ref="H657:I657"/>
    <mergeCell ref="J657:K657"/>
    <mergeCell ref="L657:M657"/>
    <mergeCell ref="N657:O657"/>
    <mergeCell ref="B653:C653"/>
    <mergeCell ref="D653:E653"/>
    <mergeCell ref="F653:G653"/>
    <mergeCell ref="H653:I653"/>
    <mergeCell ref="J653:K653"/>
    <mergeCell ref="L653:M653"/>
    <mergeCell ref="N653:O653"/>
    <mergeCell ref="B654:C654"/>
    <mergeCell ref="D654:E654"/>
    <mergeCell ref="F654:G654"/>
    <mergeCell ref="H654:I654"/>
    <mergeCell ref="J654:K654"/>
    <mergeCell ref="L654:M654"/>
    <mergeCell ref="N654:O654"/>
    <mergeCell ref="L662:M662"/>
    <mergeCell ref="N662:O662"/>
    <mergeCell ref="B663:C663"/>
    <mergeCell ref="F657:G657"/>
    <mergeCell ref="A669:E669"/>
    <mergeCell ref="F669:G669"/>
    <mergeCell ref="H669:I669"/>
    <mergeCell ref="J669:K669"/>
    <mergeCell ref="L669:M669"/>
    <mergeCell ref="N669:O669"/>
    <mergeCell ref="B668:C668"/>
    <mergeCell ref="D668:E668"/>
    <mergeCell ref="F668:G668"/>
    <mergeCell ref="H668:I668"/>
    <mergeCell ref="J668:K668"/>
    <mergeCell ref="L668:M668"/>
    <mergeCell ref="N668:O668"/>
    <mergeCell ref="D663:E663"/>
    <mergeCell ref="F663:G663"/>
    <mergeCell ref="B664:C664"/>
    <mergeCell ref="D664:E664"/>
    <mergeCell ref="F664:G664"/>
    <mergeCell ref="H664:I664"/>
    <mergeCell ref="B667:C667"/>
    <mergeCell ref="D667:E667"/>
    <mergeCell ref="F667:G667"/>
    <mergeCell ref="H667:I667"/>
    <mergeCell ref="J664:K664"/>
    <mergeCell ref="L664:M664"/>
    <mergeCell ref="N664:O664"/>
    <mergeCell ref="J667:K667"/>
    <mergeCell ref="B565:C565"/>
    <mergeCell ref="D565:E565"/>
    <mergeCell ref="F565:G565"/>
    <mergeCell ref="H565:I565"/>
    <mergeCell ref="J565:K565"/>
    <mergeCell ref="L565:M565"/>
    <mergeCell ref="N565:O565"/>
    <mergeCell ref="L610:M610"/>
    <mergeCell ref="N610:O610"/>
    <mergeCell ref="B583:C583"/>
    <mergeCell ref="D583:E583"/>
    <mergeCell ref="F583:G583"/>
    <mergeCell ref="H583:I583"/>
    <mergeCell ref="J583:K583"/>
    <mergeCell ref="L583:M583"/>
    <mergeCell ref="N583:O583"/>
    <mergeCell ref="B666:C666"/>
    <mergeCell ref="D666:E666"/>
    <mergeCell ref="F666:G666"/>
    <mergeCell ref="H666:I666"/>
    <mergeCell ref="J666:K666"/>
    <mergeCell ref="L666:M666"/>
    <mergeCell ref="N666:O666"/>
    <mergeCell ref="B656:C656"/>
    <mergeCell ref="D656:E656"/>
    <mergeCell ref="F656:G656"/>
    <mergeCell ref="H656:I656"/>
    <mergeCell ref="J656:K656"/>
    <mergeCell ref="L656:M656"/>
    <mergeCell ref="N656:O656"/>
    <mergeCell ref="B657:C657"/>
    <mergeCell ref="D657:E657"/>
    <mergeCell ref="L667:M667"/>
    <mergeCell ref="N667:O667"/>
    <mergeCell ref="B658:C658"/>
    <mergeCell ref="D658:E658"/>
    <mergeCell ref="F658:G658"/>
    <mergeCell ref="H658:I658"/>
    <mergeCell ref="J658:K658"/>
    <mergeCell ref="L658:M658"/>
    <mergeCell ref="N658:O658"/>
    <mergeCell ref="B659:C659"/>
    <mergeCell ref="D659:E659"/>
    <mergeCell ref="F659:G659"/>
    <mergeCell ref="H659:I659"/>
    <mergeCell ref="H660:I660"/>
    <mergeCell ref="J660:K660"/>
    <mergeCell ref="L660:M660"/>
    <mergeCell ref="N660:O660"/>
    <mergeCell ref="B665:C665"/>
    <mergeCell ref="D665:E665"/>
    <mergeCell ref="F665:G665"/>
    <mergeCell ref="H665:I665"/>
    <mergeCell ref="J665:K665"/>
    <mergeCell ref="L665:M665"/>
    <mergeCell ref="N665:O665"/>
    <mergeCell ref="B661:C661"/>
    <mergeCell ref="D661:E661"/>
    <mergeCell ref="F661:G661"/>
    <mergeCell ref="B662:C662"/>
    <mergeCell ref="D662:E662"/>
    <mergeCell ref="F662:G662"/>
    <mergeCell ref="H662:I662"/>
    <mergeCell ref="J662:K662"/>
    <mergeCell ref="B655:C655"/>
    <mergeCell ref="D655:E655"/>
    <mergeCell ref="F655:G655"/>
    <mergeCell ref="H655:I655"/>
    <mergeCell ref="J655:K655"/>
    <mergeCell ref="L655:M655"/>
    <mergeCell ref="N655:O655"/>
    <mergeCell ref="B647:C647"/>
    <mergeCell ref="D647:E647"/>
    <mergeCell ref="F647:G647"/>
    <mergeCell ref="H647:I647"/>
    <mergeCell ref="J647:K647"/>
    <mergeCell ref="L647:M647"/>
    <mergeCell ref="N647:O647"/>
    <mergeCell ref="B650:C650"/>
    <mergeCell ref="D650:E650"/>
    <mergeCell ref="F650:G650"/>
    <mergeCell ref="H650:I650"/>
    <mergeCell ref="J650:K650"/>
    <mergeCell ref="L650:M650"/>
    <mergeCell ref="N650:O650"/>
    <mergeCell ref="B652:C652"/>
    <mergeCell ref="D652:E652"/>
    <mergeCell ref="F652:G652"/>
    <mergeCell ref="H652:I652"/>
    <mergeCell ref="J652:K652"/>
    <mergeCell ref="L652:M652"/>
    <mergeCell ref="N652:O652"/>
    <mergeCell ref="B649:C649"/>
    <mergeCell ref="D649:E649"/>
    <mergeCell ref="F649:G649"/>
    <mergeCell ref="H649:I649"/>
    <mergeCell ref="J649:K649"/>
    <mergeCell ref="L649:M649"/>
    <mergeCell ref="N649:O649"/>
    <mergeCell ref="B645:C645"/>
    <mergeCell ref="D645:E645"/>
    <mergeCell ref="F645:G645"/>
    <mergeCell ref="H645:I645"/>
    <mergeCell ref="J645:K645"/>
    <mergeCell ref="L645:M645"/>
    <mergeCell ref="N645:O645"/>
    <mergeCell ref="B643:C643"/>
    <mergeCell ref="D643:E643"/>
    <mergeCell ref="F643:G643"/>
    <mergeCell ref="H643:I643"/>
    <mergeCell ref="J643:K643"/>
    <mergeCell ref="L643:M643"/>
    <mergeCell ref="N643:O643"/>
    <mergeCell ref="B646:C646"/>
    <mergeCell ref="D646:E646"/>
    <mergeCell ref="F646:G646"/>
    <mergeCell ref="H646:I646"/>
    <mergeCell ref="J646:K646"/>
    <mergeCell ref="L646:M646"/>
    <mergeCell ref="N646:O646"/>
    <mergeCell ref="B641:C641"/>
    <mergeCell ref="D641:E641"/>
    <mergeCell ref="F641:G641"/>
    <mergeCell ref="H641:I641"/>
    <mergeCell ref="J641:K641"/>
    <mergeCell ref="L641:M641"/>
    <mergeCell ref="N641:O641"/>
    <mergeCell ref="B642:C642"/>
    <mergeCell ref="D642:E642"/>
    <mergeCell ref="F642:G642"/>
    <mergeCell ref="H642:I642"/>
    <mergeCell ref="J642:K642"/>
    <mergeCell ref="L642:M642"/>
    <mergeCell ref="N642:O642"/>
    <mergeCell ref="B644:C644"/>
    <mergeCell ref="D644:E644"/>
    <mergeCell ref="F644:G644"/>
    <mergeCell ref="H644:I644"/>
    <mergeCell ref="J644:K644"/>
    <mergeCell ref="L644:M644"/>
    <mergeCell ref="N644:O644"/>
    <mergeCell ref="B638:C638"/>
    <mergeCell ref="D638:E638"/>
    <mergeCell ref="F638:G638"/>
    <mergeCell ref="H638:I638"/>
    <mergeCell ref="J638:K638"/>
    <mergeCell ref="L638:M638"/>
    <mergeCell ref="N638:O638"/>
    <mergeCell ref="B639:C639"/>
    <mergeCell ref="D639:E639"/>
    <mergeCell ref="F639:G639"/>
    <mergeCell ref="H639:I639"/>
    <mergeCell ref="J639:K639"/>
    <mergeCell ref="L639:M639"/>
    <mergeCell ref="N639:O639"/>
    <mergeCell ref="B640:C640"/>
    <mergeCell ref="D640:E640"/>
    <mergeCell ref="F640:G640"/>
    <mergeCell ref="H640:I640"/>
    <mergeCell ref="J640:K640"/>
    <mergeCell ref="L640:M640"/>
    <mergeCell ref="N640:O640"/>
    <mergeCell ref="B635:C635"/>
    <mergeCell ref="D635:E635"/>
    <mergeCell ref="F635:G635"/>
    <mergeCell ref="H635:I635"/>
    <mergeCell ref="J635:K635"/>
    <mergeCell ref="L635:M635"/>
    <mergeCell ref="N635:O635"/>
    <mergeCell ref="B636:C636"/>
    <mergeCell ref="D636:E636"/>
    <mergeCell ref="F636:G636"/>
    <mergeCell ref="H636:I636"/>
    <mergeCell ref="J636:K636"/>
    <mergeCell ref="L636:M636"/>
    <mergeCell ref="N636:O636"/>
    <mergeCell ref="B637:C637"/>
    <mergeCell ref="D637:E637"/>
    <mergeCell ref="F637:G637"/>
    <mergeCell ref="H637:I637"/>
    <mergeCell ref="J637:K637"/>
    <mergeCell ref="L637:M637"/>
    <mergeCell ref="N637:O637"/>
    <mergeCell ref="B632:C632"/>
    <mergeCell ref="D632:E632"/>
    <mergeCell ref="F632:G632"/>
    <mergeCell ref="H632:I632"/>
    <mergeCell ref="J632:K632"/>
    <mergeCell ref="L632:M632"/>
    <mergeCell ref="N632:O632"/>
    <mergeCell ref="B633:C633"/>
    <mergeCell ref="D633:E633"/>
    <mergeCell ref="F633:G633"/>
    <mergeCell ref="H633:I633"/>
    <mergeCell ref="J633:K633"/>
    <mergeCell ref="L633:M633"/>
    <mergeCell ref="N633:O633"/>
    <mergeCell ref="B634:C634"/>
    <mergeCell ref="D634:E634"/>
    <mergeCell ref="F634:G634"/>
    <mergeCell ref="H634:I634"/>
    <mergeCell ref="J634:K634"/>
    <mergeCell ref="L634:M634"/>
    <mergeCell ref="N634:O634"/>
    <mergeCell ref="B630:C630"/>
    <mergeCell ref="D630:E630"/>
    <mergeCell ref="F630:G630"/>
    <mergeCell ref="H630:I630"/>
    <mergeCell ref="J630:K630"/>
    <mergeCell ref="L630:M630"/>
    <mergeCell ref="N630:O630"/>
    <mergeCell ref="B631:C631"/>
    <mergeCell ref="D631:E631"/>
    <mergeCell ref="F631:G631"/>
    <mergeCell ref="H631:I631"/>
    <mergeCell ref="J631:K631"/>
    <mergeCell ref="L631:M631"/>
    <mergeCell ref="N631:O631"/>
    <mergeCell ref="B627:C627"/>
    <mergeCell ref="D627:E627"/>
    <mergeCell ref="F627:G627"/>
    <mergeCell ref="H627:I627"/>
    <mergeCell ref="J627:K627"/>
    <mergeCell ref="L627:M627"/>
    <mergeCell ref="N627:O627"/>
    <mergeCell ref="B628:C628"/>
    <mergeCell ref="D628:E628"/>
    <mergeCell ref="F628:G628"/>
    <mergeCell ref="H628:I628"/>
    <mergeCell ref="J628:K628"/>
    <mergeCell ref="L628:M628"/>
    <mergeCell ref="N628:O628"/>
    <mergeCell ref="B629:C629"/>
    <mergeCell ref="D629:E629"/>
    <mergeCell ref="F629:G629"/>
    <mergeCell ref="H629:I629"/>
    <mergeCell ref="J629:K629"/>
    <mergeCell ref="L629:M629"/>
    <mergeCell ref="N629:O629"/>
    <mergeCell ref="B624:C624"/>
    <mergeCell ref="D624:E624"/>
    <mergeCell ref="F624:G624"/>
    <mergeCell ref="H624:I624"/>
    <mergeCell ref="J624:K624"/>
    <mergeCell ref="L624:M624"/>
    <mergeCell ref="N624:O624"/>
    <mergeCell ref="B625:C625"/>
    <mergeCell ref="D625:E625"/>
    <mergeCell ref="F625:G625"/>
    <mergeCell ref="H625:I625"/>
    <mergeCell ref="J625:K625"/>
    <mergeCell ref="L625:M625"/>
    <mergeCell ref="N625:O625"/>
    <mergeCell ref="B626:C626"/>
    <mergeCell ref="D626:E626"/>
    <mergeCell ref="F626:G626"/>
    <mergeCell ref="H626:I626"/>
    <mergeCell ref="J626:K626"/>
    <mergeCell ref="L626:M626"/>
    <mergeCell ref="N626:O626"/>
    <mergeCell ref="B621:C621"/>
    <mergeCell ref="D621:E621"/>
    <mergeCell ref="F621:G621"/>
    <mergeCell ref="H621:I621"/>
    <mergeCell ref="J621:K621"/>
    <mergeCell ref="L621:M621"/>
    <mergeCell ref="N621:O621"/>
    <mergeCell ref="B622:C622"/>
    <mergeCell ref="D622:E622"/>
    <mergeCell ref="F622:G622"/>
    <mergeCell ref="H622:I622"/>
    <mergeCell ref="J622:K622"/>
    <mergeCell ref="L622:M622"/>
    <mergeCell ref="N622:O622"/>
    <mergeCell ref="B623:C623"/>
    <mergeCell ref="D623:E623"/>
    <mergeCell ref="F623:G623"/>
    <mergeCell ref="H623:I623"/>
    <mergeCell ref="J623:K623"/>
    <mergeCell ref="L623:M623"/>
    <mergeCell ref="N623:O623"/>
    <mergeCell ref="B615:C615"/>
    <mergeCell ref="D615:E615"/>
    <mergeCell ref="F615:G615"/>
    <mergeCell ref="H615:I615"/>
    <mergeCell ref="J615:K615"/>
    <mergeCell ref="L615:M615"/>
    <mergeCell ref="N615:O615"/>
    <mergeCell ref="B619:C619"/>
    <mergeCell ref="D619:E619"/>
    <mergeCell ref="F619:G619"/>
    <mergeCell ref="H619:I619"/>
    <mergeCell ref="J619:K619"/>
    <mergeCell ref="L619:M619"/>
    <mergeCell ref="N619:O619"/>
    <mergeCell ref="B620:C620"/>
    <mergeCell ref="D620:E620"/>
    <mergeCell ref="F620:G620"/>
    <mergeCell ref="H620:I620"/>
    <mergeCell ref="J620:K620"/>
    <mergeCell ref="L620:M620"/>
    <mergeCell ref="N620:O620"/>
    <mergeCell ref="B616:C616"/>
    <mergeCell ref="D616:E616"/>
    <mergeCell ref="F616:G616"/>
    <mergeCell ref="H616:I616"/>
    <mergeCell ref="J616:K616"/>
    <mergeCell ref="L616:M616"/>
    <mergeCell ref="N616:O616"/>
    <mergeCell ref="B617:C617"/>
    <mergeCell ref="D617:E617"/>
    <mergeCell ref="F617:G617"/>
    <mergeCell ref="H617:I617"/>
    <mergeCell ref="B612:C612"/>
    <mergeCell ref="D612:E612"/>
    <mergeCell ref="F612:G612"/>
    <mergeCell ref="H612:I612"/>
    <mergeCell ref="J612:K612"/>
    <mergeCell ref="L612:M612"/>
    <mergeCell ref="N612:O612"/>
    <mergeCell ref="B613:C613"/>
    <mergeCell ref="D613:E613"/>
    <mergeCell ref="F613:G613"/>
    <mergeCell ref="H613:I613"/>
    <mergeCell ref="J613:K613"/>
    <mergeCell ref="L613:M613"/>
    <mergeCell ref="N613:O613"/>
    <mergeCell ref="B614:C614"/>
    <mergeCell ref="D614:E614"/>
    <mergeCell ref="F614:G614"/>
    <mergeCell ref="H614:I614"/>
    <mergeCell ref="J614:K614"/>
    <mergeCell ref="L614:M614"/>
    <mergeCell ref="N614:O614"/>
    <mergeCell ref="B603:C603"/>
    <mergeCell ref="D603:E603"/>
    <mergeCell ref="F603:G603"/>
    <mergeCell ref="H603:I603"/>
    <mergeCell ref="J603:K603"/>
    <mergeCell ref="L603:M603"/>
    <mergeCell ref="N603:O603"/>
    <mergeCell ref="F609:G609"/>
    <mergeCell ref="H609:I609"/>
    <mergeCell ref="J609:K609"/>
    <mergeCell ref="L609:M609"/>
    <mergeCell ref="N609:O609"/>
    <mergeCell ref="B611:C611"/>
    <mergeCell ref="D611:E611"/>
    <mergeCell ref="F611:G611"/>
    <mergeCell ref="H611:I611"/>
    <mergeCell ref="J611:K611"/>
    <mergeCell ref="L611:M611"/>
    <mergeCell ref="N611:O611"/>
    <mergeCell ref="B608:C608"/>
    <mergeCell ref="D608:E608"/>
    <mergeCell ref="F608:G608"/>
    <mergeCell ref="H608:I608"/>
    <mergeCell ref="J608:K608"/>
    <mergeCell ref="L608:M608"/>
    <mergeCell ref="N608:O608"/>
    <mergeCell ref="B609:C609"/>
    <mergeCell ref="D609:E609"/>
    <mergeCell ref="F605:G605"/>
    <mergeCell ref="D605:E605"/>
    <mergeCell ref="B605:C605"/>
    <mergeCell ref="H605:I605"/>
    <mergeCell ref="B599:C599"/>
    <mergeCell ref="D599:E599"/>
    <mergeCell ref="F599:G599"/>
    <mergeCell ref="H599:I599"/>
    <mergeCell ref="J599:K599"/>
    <mergeCell ref="L599:M599"/>
    <mergeCell ref="N599:O599"/>
    <mergeCell ref="B601:C601"/>
    <mergeCell ref="D601:E601"/>
    <mergeCell ref="F601:G601"/>
    <mergeCell ref="H601:I601"/>
    <mergeCell ref="J601:K601"/>
    <mergeCell ref="L601:M601"/>
    <mergeCell ref="N601:O601"/>
    <mergeCell ref="B602:C602"/>
    <mergeCell ref="D602:E602"/>
    <mergeCell ref="F602:G602"/>
    <mergeCell ref="H602:I602"/>
    <mergeCell ref="J602:K602"/>
    <mergeCell ref="L602:M602"/>
    <mergeCell ref="N602:O602"/>
    <mergeCell ref="B597:C597"/>
    <mergeCell ref="D597:E597"/>
    <mergeCell ref="F597:G597"/>
    <mergeCell ref="H597:I597"/>
    <mergeCell ref="J597:K597"/>
    <mergeCell ref="L597:M597"/>
    <mergeCell ref="N597:O597"/>
    <mergeCell ref="B598:C598"/>
    <mergeCell ref="D598:E598"/>
    <mergeCell ref="F598:G598"/>
    <mergeCell ref="H598:I598"/>
    <mergeCell ref="J598:K598"/>
    <mergeCell ref="L598:M598"/>
    <mergeCell ref="N598:O598"/>
    <mergeCell ref="B594:C594"/>
    <mergeCell ref="D594:E594"/>
    <mergeCell ref="F594:G594"/>
    <mergeCell ref="H594:I594"/>
    <mergeCell ref="J594:K594"/>
    <mergeCell ref="L594:M594"/>
    <mergeCell ref="N594:O594"/>
    <mergeCell ref="B596:C596"/>
    <mergeCell ref="D596:E596"/>
    <mergeCell ref="F596:G596"/>
    <mergeCell ref="H596:I596"/>
    <mergeCell ref="J596:K596"/>
    <mergeCell ref="L596:M596"/>
    <mergeCell ref="N596:O596"/>
    <mergeCell ref="B595:C595"/>
    <mergeCell ref="D595:E595"/>
    <mergeCell ref="F595:G595"/>
    <mergeCell ref="H595:I595"/>
    <mergeCell ref="B591:C591"/>
    <mergeCell ref="D591:E591"/>
    <mergeCell ref="F591:G591"/>
    <mergeCell ref="H591:I591"/>
    <mergeCell ref="J591:K591"/>
    <mergeCell ref="L591:M591"/>
    <mergeCell ref="N591:O591"/>
    <mergeCell ref="B592:C592"/>
    <mergeCell ref="D592:E592"/>
    <mergeCell ref="F592:G592"/>
    <mergeCell ref="H592:I592"/>
    <mergeCell ref="J592:K592"/>
    <mergeCell ref="L592:M592"/>
    <mergeCell ref="N592:O592"/>
    <mergeCell ref="B593:C593"/>
    <mergeCell ref="D593:E593"/>
    <mergeCell ref="F593:G593"/>
    <mergeCell ref="H593:I593"/>
    <mergeCell ref="J593:K593"/>
    <mergeCell ref="L593:M593"/>
    <mergeCell ref="N593:O593"/>
    <mergeCell ref="B588:C588"/>
    <mergeCell ref="D588:E588"/>
    <mergeCell ref="F588:G588"/>
    <mergeCell ref="H588:I588"/>
    <mergeCell ref="J588:K588"/>
    <mergeCell ref="L588:M588"/>
    <mergeCell ref="N588:O588"/>
    <mergeCell ref="B589:C589"/>
    <mergeCell ref="D589:E589"/>
    <mergeCell ref="F589:G589"/>
    <mergeCell ref="H589:I589"/>
    <mergeCell ref="J589:K589"/>
    <mergeCell ref="L589:M589"/>
    <mergeCell ref="N589:O589"/>
    <mergeCell ref="B590:C590"/>
    <mergeCell ref="D590:E590"/>
    <mergeCell ref="F590:G590"/>
    <mergeCell ref="H590:I590"/>
    <mergeCell ref="J590:K590"/>
    <mergeCell ref="L590:M590"/>
    <mergeCell ref="N590:O590"/>
    <mergeCell ref="B586:C586"/>
    <mergeCell ref="D586:E586"/>
    <mergeCell ref="F586:G586"/>
    <mergeCell ref="H586:I586"/>
    <mergeCell ref="J586:K586"/>
    <mergeCell ref="L586:M586"/>
    <mergeCell ref="N586:O586"/>
    <mergeCell ref="B587:C587"/>
    <mergeCell ref="D587:E587"/>
    <mergeCell ref="F587:G587"/>
    <mergeCell ref="H587:I587"/>
    <mergeCell ref="J587:K587"/>
    <mergeCell ref="L587:M587"/>
    <mergeCell ref="N587:O587"/>
    <mergeCell ref="B581:C581"/>
    <mergeCell ref="D581:E581"/>
    <mergeCell ref="F581:G581"/>
    <mergeCell ref="H581:I581"/>
    <mergeCell ref="J581:K581"/>
    <mergeCell ref="L581:M581"/>
    <mergeCell ref="N581:O581"/>
    <mergeCell ref="B584:C584"/>
    <mergeCell ref="D584:E584"/>
    <mergeCell ref="F584:G584"/>
    <mergeCell ref="H584:I584"/>
    <mergeCell ref="J584:K584"/>
    <mergeCell ref="L584:M584"/>
    <mergeCell ref="N584:O584"/>
    <mergeCell ref="B585:C585"/>
    <mergeCell ref="D585:E585"/>
    <mergeCell ref="F585:G585"/>
    <mergeCell ref="H585:I585"/>
    <mergeCell ref="J585:K585"/>
    <mergeCell ref="L585:M585"/>
    <mergeCell ref="N585:O585"/>
    <mergeCell ref="B582:C582"/>
    <mergeCell ref="D582:E582"/>
    <mergeCell ref="F582:G582"/>
    <mergeCell ref="H582:I582"/>
    <mergeCell ref="J582:K582"/>
    <mergeCell ref="L582:M582"/>
    <mergeCell ref="N582:O582"/>
    <mergeCell ref="B578:C578"/>
    <mergeCell ref="D578:E578"/>
    <mergeCell ref="F578:G578"/>
    <mergeCell ref="H578:I578"/>
    <mergeCell ref="J578:K578"/>
    <mergeCell ref="L578:M578"/>
    <mergeCell ref="N578:O578"/>
    <mergeCell ref="B579:C579"/>
    <mergeCell ref="D579:E579"/>
    <mergeCell ref="F579:G579"/>
    <mergeCell ref="H579:I579"/>
    <mergeCell ref="J579:K579"/>
    <mergeCell ref="L579:M579"/>
    <mergeCell ref="N579:O579"/>
    <mergeCell ref="B580:C580"/>
    <mergeCell ref="D580:E580"/>
    <mergeCell ref="F580:G580"/>
    <mergeCell ref="H580:I580"/>
    <mergeCell ref="J580:K580"/>
    <mergeCell ref="L580:M580"/>
    <mergeCell ref="N580:O580"/>
    <mergeCell ref="B424:C424"/>
    <mergeCell ref="D424:E424"/>
    <mergeCell ref="F424:G424"/>
    <mergeCell ref="H424:I424"/>
    <mergeCell ref="J424:K424"/>
    <mergeCell ref="L424:M424"/>
    <mergeCell ref="N424:O424"/>
    <mergeCell ref="B419:C419"/>
    <mergeCell ref="D419:E419"/>
    <mergeCell ref="F419:G419"/>
    <mergeCell ref="H419:I419"/>
    <mergeCell ref="J419:K419"/>
    <mergeCell ref="L419:M419"/>
    <mergeCell ref="N419:O419"/>
    <mergeCell ref="B420:C420"/>
    <mergeCell ref="D420:E420"/>
    <mergeCell ref="F420:G420"/>
    <mergeCell ref="H420:I420"/>
    <mergeCell ref="J420:K420"/>
    <mergeCell ref="L420:M420"/>
    <mergeCell ref="N420:O420"/>
    <mergeCell ref="N423:O423"/>
    <mergeCell ref="D422:E422"/>
    <mergeCell ref="F422:G422"/>
    <mergeCell ref="H422:I422"/>
    <mergeCell ref="J422:K422"/>
    <mergeCell ref="L422:M422"/>
    <mergeCell ref="N422:O422"/>
    <mergeCell ref="B423:C423"/>
    <mergeCell ref="D423:E423"/>
    <mergeCell ref="F423:G423"/>
    <mergeCell ref="H423:I423"/>
    <mergeCell ref="B417:C417"/>
    <mergeCell ref="D417:E417"/>
    <mergeCell ref="F417:G417"/>
    <mergeCell ref="H417:I417"/>
    <mergeCell ref="J417:K417"/>
    <mergeCell ref="L417:M417"/>
    <mergeCell ref="N417:O417"/>
    <mergeCell ref="B418:C418"/>
    <mergeCell ref="D418:E418"/>
    <mergeCell ref="F418:G418"/>
    <mergeCell ref="H418:I418"/>
    <mergeCell ref="J418:K418"/>
    <mergeCell ref="L418:M418"/>
    <mergeCell ref="N418:O418"/>
    <mergeCell ref="B415:C415"/>
    <mergeCell ref="D415:E415"/>
    <mergeCell ref="F415:G415"/>
    <mergeCell ref="H415:I415"/>
    <mergeCell ref="J415:K415"/>
    <mergeCell ref="L415:M415"/>
    <mergeCell ref="N415:O415"/>
    <mergeCell ref="B416:C416"/>
    <mergeCell ref="D416:E416"/>
    <mergeCell ref="F416:G416"/>
    <mergeCell ref="H416:I416"/>
    <mergeCell ref="J416:K416"/>
    <mergeCell ref="L416:M416"/>
    <mergeCell ref="N416:O416"/>
    <mergeCell ref="B412:C412"/>
    <mergeCell ref="D412:E412"/>
    <mergeCell ref="F412:G412"/>
    <mergeCell ref="H412:I412"/>
    <mergeCell ref="J412:K412"/>
    <mergeCell ref="L412:M412"/>
    <mergeCell ref="N412:O412"/>
    <mergeCell ref="B413:C413"/>
    <mergeCell ref="D413:E413"/>
    <mergeCell ref="F413:G413"/>
    <mergeCell ref="H413:I413"/>
    <mergeCell ref="J413:K413"/>
    <mergeCell ref="L413:M413"/>
    <mergeCell ref="N413:O413"/>
    <mergeCell ref="B410:C410"/>
    <mergeCell ref="D410:E410"/>
    <mergeCell ref="F410:G410"/>
    <mergeCell ref="H410:I410"/>
    <mergeCell ref="J410:K410"/>
    <mergeCell ref="L410:M410"/>
    <mergeCell ref="N410:O410"/>
    <mergeCell ref="B411:C411"/>
    <mergeCell ref="D411:E411"/>
    <mergeCell ref="F411:G411"/>
    <mergeCell ref="H411:I411"/>
    <mergeCell ref="J411:K411"/>
    <mergeCell ref="L411:M411"/>
    <mergeCell ref="N411:O411"/>
    <mergeCell ref="B408:C408"/>
    <mergeCell ref="D408:E408"/>
    <mergeCell ref="F408:G408"/>
    <mergeCell ref="H408:I408"/>
    <mergeCell ref="J408:K408"/>
    <mergeCell ref="L408:M408"/>
    <mergeCell ref="N408:O408"/>
    <mergeCell ref="B409:C409"/>
    <mergeCell ref="D409:E409"/>
    <mergeCell ref="F409:G409"/>
    <mergeCell ref="H409:I409"/>
    <mergeCell ref="J409:K409"/>
    <mergeCell ref="L409:M409"/>
    <mergeCell ref="N409:O409"/>
    <mergeCell ref="B406:C406"/>
    <mergeCell ref="D406:E406"/>
    <mergeCell ref="F406:G406"/>
    <mergeCell ref="H406:I406"/>
    <mergeCell ref="J406:K406"/>
    <mergeCell ref="L406:M406"/>
    <mergeCell ref="N406:O406"/>
    <mergeCell ref="B407:C407"/>
    <mergeCell ref="D407:E407"/>
    <mergeCell ref="F407:G407"/>
    <mergeCell ref="H407:I407"/>
    <mergeCell ref="J407:K407"/>
    <mergeCell ref="L407:M407"/>
    <mergeCell ref="N407:O407"/>
    <mergeCell ref="B404:C404"/>
    <mergeCell ref="D404:E404"/>
    <mergeCell ref="F404:G404"/>
    <mergeCell ref="H404:I404"/>
    <mergeCell ref="J404:K404"/>
    <mergeCell ref="L404:M404"/>
    <mergeCell ref="N404:O404"/>
    <mergeCell ref="B405:C405"/>
    <mergeCell ref="D405:E405"/>
    <mergeCell ref="F405:G405"/>
    <mergeCell ref="H405:I405"/>
    <mergeCell ref="J405:K405"/>
    <mergeCell ref="L405:M405"/>
    <mergeCell ref="N405:O405"/>
    <mergeCell ref="B400:C400"/>
    <mergeCell ref="D400:E400"/>
    <mergeCell ref="F400:G400"/>
    <mergeCell ref="H400:I400"/>
    <mergeCell ref="J400:K400"/>
    <mergeCell ref="L400:M400"/>
    <mergeCell ref="N400:O400"/>
    <mergeCell ref="B403:C403"/>
    <mergeCell ref="D403:E403"/>
    <mergeCell ref="F403:G403"/>
    <mergeCell ref="H403:I403"/>
    <mergeCell ref="J403:K403"/>
    <mergeCell ref="L403:M403"/>
    <mergeCell ref="N403:O403"/>
    <mergeCell ref="B401:C401"/>
    <mergeCell ref="D401:E401"/>
    <mergeCell ref="F401:G401"/>
    <mergeCell ref="H401:I401"/>
    <mergeCell ref="B399:C399"/>
    <mergeCell ref="D399:E399"/>
    <mergeCell ref="F399:G399"/>
    <mergeCell ref="H399:I399"/>
    <mergeCell ref="J399:K399"/>
    <mergeCell ref="L399:M399"/>
    <mergeCell ref="N399:O399"/>
    <mergeCell ref="B395:C395"/>
    <mergeCell ref="D395:E395"/>
    <mergeCell ref="F395:G395"/>
    <mergeCell ref="H395:I395"/>
    <mergeCell ref="J395:K395"/>
    <mergeCell ref="L395:M395"/>
    <mergeCell ref="N395:O395"/>
    <mergeCell ref="B396:C396"/>
    <mergeCell ref="D396:E396"/>
    <mergeCell ref="F396:G396"/>
    <mergeCell ref="H396:I396"/>
    <mergeCell ref="J396:K396"/>
    <mergeCell ref="L396:M396"/>
    <mergeCell ref="N396:O396"/>
    <mergeCell ref="H390:I390"/>
    <mergeCell ref="J390:K390"/>
    <mergeCell ref="L390:M390"/>
    <mergeCell ref="N390:O390"/>
    <mergeCell ref="B388:C388"/>
    <mergeCell ref="D388:E388"/>
    <mergeCell ref="F388:G388"/>
    <mergeCell ref="H388:I388"/>
    <mergeCell ref="J388:K388"/>
    <mergeCell ref="L388:M388"/>
    <mergeCell ref="N388:O388"/>
    <mergeCell ref="B387:C387"/>
    <mergeCell ref="D387:E387"/>
    <mergeCell ref="B391:C391"/>
    <mergeCell ref="D391:E391"/>
    <mergeCell ref="F391:G391"/>
    <mergeCell ref="H391:I391"/>
    <mergeCell ref="J391:K391"/>
    <mergeCell ref="L391:M391"/>
    <mergeCell ref="N391:O391"/>
    <mergeCell ref="B389:C389"/>
    <mergeCell ref="D389:E389"/>
    <mergeCell ref="F389:G389"/>
    <mergeCell ref="H389:I389"/>
    <mergeCell ref="J389:K389"/>
    <mergeCell ref="L389:M389"/>
    <mergeCell ref="N389:O389"/>
    <mergeCell ref="L383:M383"/>
    <mergeCell ref="N383:O383"/>
    <mergeCell ref="B386:C386"/>
    <mergeCell ref="D386:E386"/>
    <mergeCell ref="F386:G386"/>
    <mergeCell ref="H386:I386"/>
    <mergeCell ref="J386:K386"/>
    <mergeCell ref="L386:M386"/>
    <mergeCell ref="N386:O386"/>
    <mergeCell ref="J387:K387"/>
    <mergeCell ref="L387:M387"/>
    <mergeCell ref="N387:O387"/>
    <mergeCell ref="D384:E384"/>
    <mergeCell ref="F384:G384"/>
    <mergeCell ref="H384:I384"/>
    <mergeCell ref="J384:K384"/>
    <mergeCell ref="L384:M384"/>
    <mergeCell ref="N384:O384"/>
    <mergeCell ref="B385:C385"/>
    <mergeCell ref="D385:E385"/>
    <mergeCell ref="F385:G385"/>
    <mergeCell ref="H385:I385"/>
    <mergeCell ref="J385:K385"/>
    <mergeCell ref="L385:M385"/>
    <mergeCell ref="N385:O385"/>
    <mergeCell ref="F387:G387"/>
    <mergeCell ref="H387:I387"/>
    <mergeCell ref="B383:C383"/>
    <mergeCell ref="D383:E383"/>
    <mergeCell ref="F383:G383"/>
    <mergeCell ref="H383:I383"/>
    <mergeCell ref="J383:K383"/>
    <mergeCell ref="B378:C378"/>
    <mergeCell ref="D378:E378"/>
    <mergeCell ref="F378:G378"/>
    <mergeCell ref="H378:I378"/>
    <mergeCell ref="J378:K378"/>
    <mergeCell ref="L378:M378"/>
    <mergeCell ref="N378:O378"/>
    <mergeCell ref="B379:C379"/>
    <mergeCell ref="D379:E379"/>
    <mergeCell ref="F379:G379"/>
    <mergeCell ref="H379:I379"/>
    <mergeCell ref="J379:K379"/>
    <mergeCell ref="L379:M379"/>
    <mergeCell ref="N379:O379"/>
    <mergeCell ref="B381:C381"/>
    <mergeCell ref="D381:E381"/>
    <mergeCell ref="F381:G381"/>
    <mergeCell ref="H381:I381"/>
    <mergeCell ref="B380:C380"/>
    <mergeCell ref="D380:E380"/>
    <mergeCell ref="F380:G380"/>
    <mergeCell ref="H380:I380"/>
    <mergeCell ref="J380:K380"/>
    <mergeCell ref="L380:M380"/>
    <mergeCell ref="N380:O380"/>
    <mergeCell ref="B377:C377"/>
    <mergeCell ref="D377:E377"/>
    <mergeCell ref="F377:G377"/>
    <mergeCell ref="H377:I377"/>
    <mergeCell ref="J377:K377"/>
    <mergeCell ref="L377:M377"/>
    <mergeCell ref="N377:O377"/>
    <mergeCell ref="B374:C374"/>
    <mergeCell ref="D374:E374"/>
    <mergeCell ref="F374:G374"/>
    <mergeCell ref="H374:I374"/>
    <mergeCell ref="J374:K374"/>
    <mergeCell ref="L374:M374"/>
    <mergeCell ref="N374:O374"/>
    <mergeCell ref="B375:C375"/>
    <mergeCell ref="D375:E375"/>
    <mergeCell ref="F375:G375"/>
    <mergeCell ref="H375:I375"/>
    <mergeCell ref="J375:K375"/>
    <mergeCell ref="L375:M375"/>
    <mergeCell ref="N375:O375"/>
    <mergeCell ref="D370:E370"/>
    <mergeCell ref="F370:G370"/>
    <mergeCell ref="H370:I370"/>
    <mergeCell ref="J370:K370"/>
    <mergeCell ref="L370:M370"/>
    <mergeCell ref="N370:O370"/>
    <mergeCell ref="B371:C371"/>
    <mergeCell ref="D371:E371"/>
    <mergeCell ref="F371:G371"/>
    <mergeCell ref="H371:I371"/>
    <mergeCell ref="J371:K371"/>
    <mergeCell ref="B376:C376"/>
    <mergeCell ref="D376:E376"/>
    <mergeCell ref="F376:G376"/>
    <mergeCell ref="H376:I376"/>
    <mergeCell ref="J376:K376"/>
    <mergeCell ref="L376:M376"/>
    <mergeCell ref="N376:O376"/>
    <mergeCell ref="H362:I362"/>
    <mergeCell ref="J362:K362"/>
    <mergeCell ref="L362:M362"/>
    <mergeCell ref="N362:O362"/>
    <mergeCell ref="B369:C369"/>
    <mergeCell ref="D369:E369"/>
    <mergeCell ref="F369:G369"/>
    <mergeCell ref="H369:I369"/>
    <mergeCell ref="J369:K369"/>
    <mergeCell ref="L369:M369"/>
    <mergeCell ref="N369:O369"/>
    <mergeCell ref="B373:C373"/>
    <mergeCell ref="D373:E373"/>
    <mergeCell ref="F373:G373"/>
    <mergeCell ref="H373:I373"/>
    <mergeCell ref="J373:K373"/>
    <mergeCell ref="L373:M373"/>
    <mergeCell ref="N373:O373"/>
    <mergeCell ref="B365:C365"/>
    <mergeCell ref="D365:E365"/>
    <mergeCell ref="F365:G365"/>
    <mergeCell ref="H365:I365"/>
    <mergeCell ref="J365:K365"/>
    <mergeCell ref="L365:M365"/>
    <mergeCell ref="N365:O365"/>
    <mergeCell ref="B367:C367"/>
    <mergeCell ref="D367:E367"/>
    <mergeCell ref="F367:G367"/>
    <mergeCell ref="H367:I367"/>
    <mergeCell ref="J367:K367"/>
    <mergeCell ref="L367:M367"/>
    <mergeCell ref="N367:O367"/>
    <mergeCell ref="D353:E353"/>
    <mergeCell ref="F353:G353"/>
    <mergeCell ref="H353:I353"/>
    <mergeCell ref="B360:C360"/>
    <mergeCell ref="D360:E360"/>
    <mergeCell ref="F360:G360"/>
    <mergeCell ref="H360:I360"/>
    <mergeCell ref="J360:K360"/>
    <mergeCell ref="L360:M360"/>
    <mergeCell ref="N360:O360"/>
    <mergeCell ref="B357:C357"/>
    <mergeCell ref="D357:E357"/>
    <mergeCell ref="F357:G357"/>
    <mergeCell ref="H357:I357"/>
    <mergeCell ref="J357:K357"/>
    <mergeCell ref="L357:M357"/>
    <mergeCell ref="N357:O357"/>
    <mergeCell ref="B359:C359"/>
    <mergeCell ref="D359:E359"/>
    <mergeCell ref="F359:G359"/>
    <mergeCell ref="H359:I359"/>
    <mergeCell ref="J359:K359"/>
    <mergeCell ref="L359:M359"/>
    <mergeCell ref="N359:O359"/>
    <mergeCell ref="B353:C353"/>
    <mergeCell ref="J353:K353"/>
    <mergeCell ref="L353:M353"/>
    <mergeCell ref="N353:O353"/>
    <mergeCell ref="B355:C355"/>
    <mergeCell ref="D355:E355"/>
    <mergeCell ref="F355:G355"/>
    <mergeCell ref="L356:M356"/>
    <mergeCell ref="B350:C350"/>
    <mergeCell ref="D350:E350"/>
    <mergeCell ref="F350:G350"/>
    <mergeCell ref="H350:I350"/>
    <mergeCell ref="J350:K350"/>
    <mergeCell ref="L350:M350"/>
    <mergeCell ref="N350:O350"/>
    <mergeCell ref="B351:C351"/>
    <mergeCell ref="D351:E351"/>
    <mergeCell ref="F351:G351"/>
    <mergeCell ref="H351:I351"/>
    <mergeCell ref="J351:K351"/>
    <mergeCell ref="L351:M351"/>
    <mergeCell ref="N351:O351"/>
    <mergeCell ref="B346:C346"/>
    <mergeCell ref="D346:E346"/>
    <mergeCell ref="F346:G346"/>
    <mergeCell ref="H346:I346"/>
    <mergeCell ref="J346:K346"/>
    <mergeCell ref="L346:M346"/>
    <mergeCell ref="N346:O346"/>
    <mergeCell ref="B347:C347"/>
    <mergeCell ref="D347:E347"/>
    <mergeCell ref="F347:G347"/>
    <mergeCell ref="H347:I347"/>
    <mergeCell ref="J347:K347"/>
    <mergeCell ref="L347:M347"/>
    <mergeCell ref="N347:O347"/>
    <mergeCell ref="B348:C348"/>
    <mergeCell ref="D348:E348"/>
    <mergeCell ref="F348:G348"/>
    <mergeCell ref="H348:I348"/>
    <mergeCell ref="B344:C344"/>
    <mergeCell ref="D344:E344"/>
    <mergeCell ref="F344:G344"/>
    <mergeCell ref="H344:I344"/>
    <mergeCell ref="J344:K344"/>
    <mergeCell ref="L344:M344"/>
    <mergeCell ref="N344:O344"/>
    <mergeCell ref="B341:C341"/>
    <mergeCell ref="D341:E341"/>
    <mergeCell ref="F341:G341"/>
    <mergeCell ref="H341:I341"/>
    <mergeCell ref="J341:K341"/>
    <mergeCell ref="L341:M341"/>
    <mergeCell ref="N341:O341"/>
    <mergeCell ref="B342:C342"/>
    <mergeCell ref="D342:E342"/>
    <mergeCell ref="F342:G342"/>
    <mergeCell ref="H342:I342"/>
    <mergeCell ref="J342:K342"/>
    <mergeCell ref="L342:M342"/>
    <mergeCell ref="N342:O342"/>
    <mergeCell ref="N337:O337"/>
    <mergeCell ref="B339:C339"/>
    <mergeCell ref="D339:E339"/>
    <mergeCell ref="F339:G339"/>
    <mergeCell ref="H339:I339"/>
    <mergeCell ref="J339:K339"/>
    <mergeCell ref="L339:M339"/>
    <mergeCell ref="N339:O339"/>
    <mergeCell ref="B343:C343"/>
    <mergeCell ref="D343:E343"/>
    <mergeCell ref="F343:G343"/>
    <mergeCell ref="H343:I343"/>
    <mergeCell ref="J343:K343"/>
    <mergeCell ref="L343:M343"/>
    <mergeCell ref="N343:O343"/>
    <mergeCell ref="B338:C338"/>
    <mergeCell ref="D338:E338"/>
    <mergeCell ref="F338:G338"/>
    <mergeCell ref="H338:I338"/>
    <mergeCell ref="J338:K338"/>
    <mergeCell ref="L338:M338"/>
    <mergeCell ref="N338:O338"/>
    <mergeCell ref="B340:C340"/>
    <mergeCell ref="D340:E340"/>
    <mergeCell ref="B332:C332"/>
    <mergeCell ref="D332:E332"/>
    <mergeCell ref="F332:G332"/>
    <mergeCell ref="H332:I332"/>
    <mergeCell ref="J332:K332"/>
    <mergeCell ref="L332:M332"/>
    <mergeCell ref="N332:O332"/>
    <mergeCell ref="B329:C329"/>
    <mergeCell ref="D329:E329"/>
    <mergeCell ref="F329:G329"/>
    <mergeCell ref="H329:I329"/>
    <mergeCell ref="J329:K329"/>
    <mergeCell ref="L329:M329"/>
    <mergeCell ref="N329:O329"/>
    <mergeCell ref="B331:C331"/>
    <mergeCell ref="D331:E331"/>
    <mergeCell ref="F331:G331"/>
    <mergeCell ref="H331:I331"/>
    <mergeCell ref="J331:K331"/>
    <mergeCell ref="L331:M331"/>
    <mergeCell ref="N331:O331"/>
    <mergeCell ref="B330:C330"/>
    <mergeCell ref="D330:E330"/>
    <mergeCell ref="F330:G330"/>
    <mergeCell ref="H330:I330"/>
    <mergeCell ref="J330:K330"/>
    <mergeCell ref="L330:M330"/>
    <mergeCell ref="N330:O330"/>
    <mergeCell ref="B326:C326"/>
    <mergeCell ref="D326:E326"/>
    <mergeCell ref="F326:G326"/>
    <mergeCell ref="H326:I326"/>
    <mergeCell ref="J326:K326"/>
    <mergeCell ref="L326:M326"/>
    <mergeCell ref="N326:O326"/>
    <mergeCell ref="B327:C327"/>
    <mergeCell ref="D327:E327"/>
    <mergeCell ref="F327:G327"/>
    <mergeCell ref="H327:I327"/>
    <mergeCell ref="J327:K327"/>
    <mergeCell ref="L327:M327"/>
    <mergeCell ref="N327:O327"/>
    <mergeCell ref="B324:C324"/>
    <mergeCell ref="D324:E324"/>
    <mergeCell ref="F324:G324"/>
    <mergeCell ref="H324:I324"/>
    <mergeCell ref="J324:K324"/>
    <mergeCell ref="L324:M324"/>
    <mergeCell ref="N324:O324"/>
    <mergeCell ref="B325:C325"/>
    <mergeCell ref="D325:E325"/>
    <mergeCell ref="F325:G325"/>
    <mergeCell ref="H325:I325"/>
    <mergeCell ref="J325:K325"/>
    <mergeCell ref="L325:M325"/>
    <mergeCell ref="N325:O325"/>
    <mergeCell ref="B322:C322"/>
    <mergeCell ref="D322:E322"/>
    <mergeCell ref="F322:G322"/>
    <mergeCell ref="H322:I322"/>
    <mergeCell ref="J322:K322"/>
    <mergeCell ref="L322:M322"/>
    <mergeCell ref="N322:O322"/>
    <mergeCell ref="B323:C323"/>
    <mergeCell ref="D323:E323"/>
    <mergeCell ref="F323:G323"/>
    <mergeCell ref="H323:I323"/>
    <mergeCell ref="J323:K323"/>
    <mergeCell ref="L323:M323"/>
    <mergeCell ref="N323:O323"/>
    <mergeCell ref="B319:C319"/>
    <mergeCell ref="D319:E319"/>
    <mergeCell ref="F319:G319"/>
    <mergeCell ref="H319:I319"/>
    <mergeCell ref="J319:K319"/>
    <mergeCell ref="L319:M319"/>
    <mergeCell ref="N319:O319"/>
    <mergeCell ref="B320:C320"/>
    <mergeCell ref="D320:E320"/>
    <mergeCell ref="F320:G320"/>
    <mergeCell ref="H320:I320"/>
    <mergeCell ref="J320:K320"/>
    <mergeCell ref="L320:M320"/>
    <mergeCell ref="N320:O320"/>
    <mergeCell ref="B321:C321"/>
    <mergeCell ref="D321:E321"/>
    <mergeCell ref="F321:G321"/>
    <mergeCell ref="H321:I321"/>
    <mergeCell ref="B317:C317"/>
    <mergeCell ref="D317:E317"/>
    <mergeCell ref="F317:G317"/>
    <mergeCell ref="H317:I317"/>
    <mergeCell ref="J317:K317"/>
    <mergeCell ref="L317:M317"/>
    <mergeCell ref="N317:O317"/>
    <mergeCell ref="B318:C318"/>
    <mergeCell ref="D318:E318"/>
    <mergeCell ref="F318:G318"/>
    <mergeCell ref="H318:I318"/>
    <mergeCell ref="J318:K318"/>
    <mergeCell ref="L318:M318"/>
    <mergeCell ref="N318:O318"/>
    <mergeCell ref="B314:C314"/>
    <mergeCell ref="D314:E314"/>
    <mergeCell ref="F314:G314"/>
    <mergeCell ref="H314:I314"/>
    <mergeCell ref="J314:K314"/>
    <mergeCell ref="L314:M314"/>
    <mergeCell ref="N314:O314"/>
    <mergeCell ref="B316:C316"/>
    <mergeCell ref="D316:E316"/>
    <mergeCell ref="F316:G316"/>
    <mergeCell ref="H316:I316"/>
    <mergeCell ref="J316:K316"/>
    <mergeCell ref="L316:M316"/>
    <mergeCell ref="N316:O316"/>
    <mergeCell ref="B312:C312"/>
    <mergeCell ref="D312:E312"/>
    <mergeCell ref="F312:G312"/>
    <mergeCell ref="H312:I312"/>
    <mergeCell ref="J312:K312"/>
    <mergeCell ref="L312:M312"/>
    <mergeCell ref="N312:O312"/>
    <mergeCell ref="B313:C313"/>
    <mergeCell ref="D313:E313"/>
    <mergeCell ref="F313:G313"/>
    <mergeCell ref="H313:I313"/>
    <mergeCell ref="J313:K313"/>
    <mergeCell ref="L313:M313"/>
    <mergeCell ref="N313:O313"/>
    <mergeCell ref="B310:C310"/>
    <mergeCell ref="D310:E310"/>
    <mergeCell ref="F310:G310"/>
    <mergeCell ref="H310:I310"/>
    <mergeCell ref="J310:K310"/>
    <mergeCell ref="L310:M310"/>
    <mergeCell ref="N310:O310"/>
    <mergeCell ref="B311:C311"/>
    <mergeCell ref="D311:E311"/>
    <mergeCell ref="F311:G311"/>
    <mergeCell ref="H311:I311"/>
    <mergeCell ref="J311:K311"/>
    <mergeCell ref="L311:M311"/>
    <mergeCell ref="N311:O311"/>
    <mergeCell ref="B308:C308"/>
    <mergeCell ref="D308:E308"/>
    <mergeCell ref="F308:G308"/>
    <mergeCell ref="H308:I308"/>
    <mergeCell ref="J308:K308"/>
    <mergeCell ref="L308:M308"/>
    <mergeCell ref="N308:O308"/>
    <mergeCell ref="B309:C309"/>
    <mergeCell ref="D309:E309"/>
    <mergeCell ref="F309:G309"/>
    <mergeCell ref="H309:I309"/>
    <mergeCell ref="J309:K309"/>
    <mergeCell ref="L309:M309"/>
    <mergeCell ref="N309:O309"/>
    <mergeCell ref="B306:C306"/>
    <mergeCell ref="D306:E306"/>
    <mergeCell ref="F306:G306"/>
    <mergeCell ref="H306:I306"/>
    <mergeCell ref="J306:K306"/>
    <mergeCell ref="L306:M306"/>
    <mergeCell ref="N306:O306"/>
    <mergeCell ref="B307:C307"/>
    <mergeCell ref="D307:E307"/>
    <mergeCell ref="F307:G307"/>
    <mergeCell ref="H307:I307"/>
    <mergeCell ref="J307:K307"/>
    <mergeCell ref="L307:M307"/>
    <mergeCell ref="N307:O307"/>
    <mergeCell ref="B303:C303"/>
    <mergeCell ref="D303:E303"/>
    <mergeCell ref="F303:G303"/>
    <mergeCell ref="H303:I303"/>
    <mergeCell ref="J303:K303"/>
    <mergeCell ref="L303:M303"/>
    <mergeCell ref="N303:O303"/>
    <mergeCell ref="B304:C304"/>
    <mergeCell ref="D304:E304"/>
    <mergeCell ref="F304:G304"/>
    <mergeCell ref="H304:I304"/>
    <mergeCell ref="J304:K304"/>
    <mergeCell ref="L304:M304"/>
    <mergeCell ref="N304:O304"/>
    <mergeCell ref="B301:C301"/>
    <mergeCell ref="D301:E301"/>
    <mergeCell ref="F301:G301"/>
    <mergeCell ref="H301:I301"/>
    <mergeCell ref="J301:K301"/>
    <mergeCell ref="L301:M301"/>
    <mergeCell ref="N301:O301"/>
    <mergeCell ref="B302:C302"/>
    <mergeCell ref="D302:E302"/>
    <mergeCell ref="F302:G302"/>
    <mergeCell ref="H302:I302"/>
    <mergeCell ref="J302:K302"/>
    <mergeCell ref="L302:M302"/>
    <mergeCell ref="N302:O302"/>
    <mergeCell ref="B299:C299"/>
    <mergeCell ref="D299:E299"/>
    <mergeCell ref="F299:G299"/>
    <mergeCell ref="H299:I299"/>
    <mergeCell ref="J299:K299"/>
    <mergeCell ref="L299:M299"/>
    <mergeCell ref="N299:O299"/>
    <mergeCell ref="B300:C300"/>
    <mergeCell ref="D300:E300"/>
    <mergeCell ref="F300:G300"/>
    <mergeCell ref="H300:I300"/>
    <mergeCell ref="J300:K300"/>
    <mergeCell ref="L300:M300"/>
    <mergeCell ref="N300:O300"/>
    <mergeCell ref="B296:C296"/>
    <mergeCell ref="D296:E296"/>
    <mergeCell ref="F296:G296"/>
    <mergeCell ref="H296:I296"/>
    <mergeCell ref="J296:K296"/>
    <mergeCell ref="L296:M296"/>
    <mergeCell ref="N296:O296"/>
    <mergeCell ref="B298:C298"/>
    <mergeCell ref="D298:E298"/>
    <mergeCell ref="F298:G298"/>
    <mergeCell ref="H298:I298"/>
    <mergeCell ref="J298:K298"/>
    <mergeCell ref="L298:M298"/>
    <mergeCell ref="N298:O298"/>
    <mergeCell ref="B297:C297"/>
    <mergeCell ref="D297:E297"/>
    <mergeCell ref="F297:G297"/>
    <mergeCell ref="H297:I297"/>
    <mergeCell ref="J297:K297"/>
    <mergeCell ref="L297:M297"/>
    <mergeCell ref="N297:O297"/>
    <mergeCell ref="B294:C294"/>
    <mergeCell ref="D294:E294"/>
    <mergeCell ref="F294:G294"/>
    <mergeCell ref="H294:I294"/>
    <mergeCell ref="J294:K294"/>
    <mergeCell ref="L294:M294"/>
    <mergeCell ref="N294:O294"/>
    <mergeCell ref="B295:C295"/>
    <mergeCell ref="D295:E295"/>
    <mergeCell ref="F295:G295"/>
    <mergeCell ref="H295:I295"/>
    <mergeCell ref="J295:K295"/>
    <mergeCell ref="L295:M295"/>
    <mergeCell ref="N295:O295"/>
    <mergeCell ref="B292:C292"/>
    <mergeCell ref="D292:E292"/>
    <mergeCell ref="F292:G292"/>
    <mergeCell ref="H292:I292"/>
    <mergeCell ref="J292:K292"/>
    <mergeCell ref="L292:M292"/>
    <mergeCell ref="N292:O292"/>
    <mergeCell ref="B293:C293"/>
    <mergeCell ref="D293:E293"/>
    <mergeCell ref="F293:G293"/>
    <mergeCell ref="H293:I293"/>
    <mergeCell ref="J293:K293"/>
    <mergeCell ref="L293:M293"/>
    <mergeCell ref="N293:O293"/>
    <mergeCell ref="B290:C290"/>
    <mergeCell ref="D290:E290"/>
    <mergeCell ref="F290:G290"/>
    <mergeCell ref="H290:I290"/>
    <mergeCell ref="J290:K290"/>
    <mergeCell ref="L290:M290"/>
    <mergeCell ref="N290:O290"/>
    <mergeCell ref="B291:C291"/>
    <mergeCell ref="D291:E291"/>
    <mergeCell ref="F291:G291"/>
    <mergeCell ref="H291:I291"/>
    <mergeCell ref="J291:K291"/>
    <mergeCell ref="L291:M291"/>
    <mergeCell ref="N291:O291"/>
    <mergeCell ref="B288:C288"/>
    <mergeCell ref="D288:E288"/>
    <mergeCell ref="F288:G288"/>
    <mergeCell ref="H288:I288"/>
    <mergeCell ref="J288:K288"/>
    <mergeCell ref="L288:M288"/>
    <mergeCell ref="N288:O288"/>
    <mergeCell ref="B289:C289"/>
    <mergeCell ref="D289:E289"/>
    <mergeCell ref="F289:G289"/>
    <mergeCell ref="H289:I289"/>
    <mergeCell ref="J289:K289"/>
    <mergeCell ref="L289:M289"/>
    <mergeCell ref="N289:O289"/>
    <mergeCell ref="B286:C286"/>
    <mergeCell ref="D286:E286"/>
    <mergeCell ref="F286:G286"/>
    <mergeCell ref="H286:I286"/>
    <mergeCell ref="J286:K286"/>
    <mergeCell ref="L286:M286"/>
    <mergeCell ref="N286:O286"/>
    <mergeCell ref="B287:C287"/>
    <mergeCell ref="D287:E287"/>
    <mergeCell ref="F287:G287"/>
    <mergeCell ref="H287:I287"/>
    <mergeCell ref="J287:K287"/>
    <mergeCell ref="L287:M287"/>
    <mergeCell ref="N287:O287"/>
    <mergeCell ref="B283:C283"/>
    <mergeCell ref="D283:E283"/>
    <mergeCell ref="F283:G283"/>
    <mergeCell ref="H283:I283"/>
    <mergeCell ref="J283:K283"/>
    <mergeCell ref="L283:M283"/>
    <mergeCell ref="N283:O283"/>
    <mergeCell ref="B285:C285"/>
    <mergeCell ref="D285:E285"/>
    <mergeCell ref="F285:G285"/>
    <mergeCell ref="H285:I285"/>
    <mergeCell ref="J285:K285"/>
    <mergeCell ref="L285:M285"/>
    <mergeCell ref="N285:O285"/>
    <mergeCell ref="B281:C281"/>
    <mergeCell ref="D281:E281"/>
    <mergeCell ref="F281:G281"/>
    <mergeCell ref="H281:I281"/>
    <mergeCell ref="J281:K281"/>
    <mergeCell ref="L281:M281"/>
    <mergeCell ref="N281:O281"/>
    <mergeCell ref="B282:C282"/>
    <mergeCell ref="D282:E282"/>
    <mergeCell ref="F282:G282"/>
    <mergeCell ref="H282:I282"/>
    <mergeCell ref="J282:K282"/>
    <mergeCell ref="L282:M282"/>
    <mergeCell ref="N282:O282"/>
    <mergeCell ref="B279:C279"/>
    <mergeCell ref="D279:E279"/>
    <mergeCell ref="F279:G279"/>
    <mergeCell ref="H279:I279"/>
    <mergeCell ref="J279:K279"/>
    <mergeCell ref="L279:M279"/>
    <mergeCell ref="N279:O279"/>
    <mergeCell ref="B280:C280"/>
    <mergeCell ref="D280:E280"/>
    <mergeCell ref="F280:G280"/>
    <mergeCell ref="H280:I280"/>
    <mergeCell ref="J280:K280"/>
    <mergeCell ref="L280:M280"/>
    <mergeCell ref="N280:O280"/>
    <mergeCell ref="B277:C277"/>
    <mergeCell ref="D277:E277"/>
    <mergeCell ref="F277:G277"/>
    <mergeCell ref="H277:I277"/>
    <mergeCell ref="J277:K277"/>
    <mergeCell ref="L277:M277"/>
    <mergeCell ref="N277:O277"/>
    <mergeCell ref="B278:C278"/>
    <mergeCell ref="D278:E278"/>
    <mergeCell ref="F278:G278"/>
    <mergeCell ref="H278:I278"/>
    <mergeCell ref="J278:K278"/>
    <mergeCell ref="L278:M278"/>
    <mergeCell ref="N278:O278"/>
    <mergeCell ref="B274:C274"/>
    <mergeCell ref="D274:E274"/>
    <mergeCell ref="F274:G274"/>
    <mergeCell ref="H274:I274"/>
    <mergeCell ref="J274:K274"/>
    <mergeCell ref="L274:M274"/>
    <mergeCell ref="N274:O274"/>
    <mergeCell ref="B275:C275"/>
    <mergeCell ref="D275:E275"/>
    <mergeCell ref="F275:G275"/>
    <mergeCell ref="H275:I275"/>
    <mergeCell ref="J275:K275"/>
    <mergeCell ref="L275:M275"/>
    <mergeCell ref="N275:O275"/>
    <mergeCell ref="B272:C272"/>
    <mergeCell ref="D272:E272"/>
    <mergeCell ref="F272:G272"/>
    <mergeCell ref="H272:I272"/>
    <mergeCell ref="J272:K272"/>
    <mergeCell ref="L272:M272"/>
    <mergeCell ref="N272:O272"/>
    <mergeCell ref="B273:C273"/>
    <mergeCell ref="D273:E273"/>
    <mergeCell ref="F273:G273"/>
    <mergeCell ref="H273:I273"/>
    <mergeCell ref="J273:K273"/>
    <mergeCell ref="L273:M273"/>
    <mergeCell ref="N273:O273"/>
    <mergeCell ref="B271:C271"/>
    <mergeCell ref="D271:E271"/>
    <mergeCell ref="F271:G271"/>
    <mergeCell ref="H271:I271"/>
    <mergeCell ref="J271:K271"/>
    <mergeCell ref="L271:M271"/>
    <mergeCell ref="N271:O271"/>
    <mergeCell ref="B236:C236"/>
    <mergeCell ref="D236:E236"/>
    <mergeCell ref="F236:G236"/>
    <mergeCell ref="H236:I236"/>
    <mergeCell ref="J236:K236"/>
    <mergeCell ref="L236:M236"/>
    <mergeCell ref="N236:O236"/>
    <mergeCell ref="B237:C237"/>
    <mergeCell ref="D237:E237"/>
    <mergeCell ref="F237:G237"/>
    <mergeCell ref="H237:I237"/>
    <mergeCell ref="J237:K237"/>
    <mergeCell ref="L237:M237"/>
    <mergeCell ref="N237:O237"/>
    <mergeCell ref="B269:C269"/>
    <mergeCell ref="D269:E269"/>
    <mergeCell ref="F269:G269"/>
    <mergeCell ref="H269:I269"/>
    <mergeCell ref="J269:K269"/>
    <mergeCell ref="L269:M269"/>
    <mergeCell ref="N269:O269"/>
    <mergeCell ref="B270:C270"/>
    <mergeCell ref="D270:E270"/>
    <mergeCell ref="F270:G270"/>
    <mergeCell ref="H270:I270"/>
    <mergeCell ref="J270:K270"/>
    <mergeCell ref="L270:M270"/>
    <mergeCell ref="N270:O270"/>
    <mergeCell ref="B267:C267"/>
    <mergeCell ref="D267:E267"/>
    <mergeCell ref="F267:G267"/>
    <mergeCell ref="H267:I267"/>
    <mergeCell ref="J267:K267"/>
    <mergeCell ref="L267:M267"/>
    <mergeCell ref="N267:O267"/>
    <mergeCell ref="B268:C268"/>
    <mergeCell ref="D268:E268"/>
    <mergeCell ref="F268:G268"/>
    <mergeCell ref="H268:I268"/>
    <mergeCell ref="J268:K268"/>
    <mergeCell ref="L268:M268"/>
    <mergeCell ref="N268:O268"/>
    <mergeCell ref="B265:C265"/>
    <mergeCell ref="D265:E265"/>
    <mergeCell ref="F265:G265"/>
    <mergeCell ref="H265:I265"/>
    <mergeCell ref="J265:K265"/>
    <mergeCell ref="L265:M265"/>
    <mergeCell ref="N265:O265"/>
    <mergeCell ref="B266:C266"/>
    <mergeCell ref="D266:E266"/>
    <mergeCell ref="F266:G266"/>
    <mergeCell ref="H266:I266"/>
    <mergeCell ref="J266:K266"/>
    <mergeCell ref="L266:M266"/>
    <mergeCell ref="N266:O266"/>
    <mergeCell ref="B263:C263"/>
    <mergeCell ref="D263:E263"/>
    <mergeCell ref="F263:G263"/>
    <mergeCell ref="H263:I263"/>
    <mergeCell ref="J263:K263"/>
    <mergeCell ref="L263:M263"/>
    <mergeCell ref="N263:O263"/>
    <mergeCell ref="B264:C264"/>
    <mergeCell ref="D264:E264"/>
    <mergeCell ref="F264:G264"/>
    <mergeCell ref="H264:I264"/>
    <mergeCell ref="J264:K264"/>
    <mergeCell ref="L264:M264"/>
    <mergeCell ref="N264:O264"/>
    <mergeCell ref="B261:C261"/>
    <mergeCell ref="D261:E261"/>
    <mergeCell ref="F261:G261"/>
    <mergeCell ref="H261:I261"/>
    <mergeCell ref="J261:K261"/>
    <mergeCell ref="L261:M261"/>
    <mergeCell ref="N261:O261"/>
    <mergeCell ref="B262:C262"/>
    <mergeCell ref="D262:E262"/>
    <mergeCell ref="F262:G262"/>
    <mergeCell ref="H262:I262"/>
    <mergeCell ref="J262:K262"/>
    <mergeCell ref="L262:M262"/>
    <mergeCell ref="N262:O262"/>
    <mergeCell ref="B259:C259"/>
    <mergeCell ref="D259:E259"/>
    <mergeCell ref="F259:G259"/>
    <mergeCell ref="H259:I259"/>
    <mergeCell ref="J259:K259"/>
    <mergeCell ref="L259:M259"/>
    <mergeCell ref="N259:O259"/>
    <mergeCell ref="B260:C260"/>
    <mergeCell ref="D260:E260"/>
    <mergeCell ref="F260:G260"/>
    <mergeCell ref="H260:I260"/>
    <mergeCell ref="J260:K260"/>
    <mergeCell ref="L260:M260"/>
    <mergeCell ref="N260:O260"/>
    <mergeCell ref="B257:C257"/>
    <mergeCell ref="D257:E257"/>
    <mergeCell ref="F257:G257"/>
    <mergeCell ref="H257:I257"/>
    <mergeCell ref="J257:K257"/>
    <mergeCell ref="L257:M257"/>
    <mergeCell ref="N257:O257"/>
    <mergeCell ref="B258:C258"/>
    <mergeCell ref="D258:E258"/>
    <mergeCell ref="F258:G258"/>
    <mergeCell ref="H258:I258"/>
    <mergeCell ref="J258:K258"/>
    <mergeCell ref="L258:M258"/>
    <mergeCell ref="N258:O258"/>
    <mergeCell ref="B255:C255"/>
    <mergeCell ref="D255:E255"/>
    <mergeCell ref="F255:G255"/>
    <mergeCell ref="H255:I255"/>
    <mergeCell ref="J255:K255"/>
    <mergeCell ref="L255:M255"/>
    <mergeCell ref="N255:O255"/>
    <mergeCell ref="B256:C256"/>
    <mergeCell ref="D256:E256"/>
    <mergeCell ref="F256:G256"/>
    <mergeCell ref="H256:I256"/>
    <mergeCell ref="J256:K256"/>
    <mergeCell ref="L256:M256"/>
    <mergeCell ref="N256:O256"/>
    <mergeCell ref="B253:C253"/>
    <mergeCell ref="D253:E253"/>
    <mergeCell ref="F253:G253"/>
    <mergeCell ref="H253:I253"/>
    <mergeCell ref="J253:K253"/>
    <mergeCell ref="L253:M253"/>
    <mergeCell ref="N253:O253"/>
    <mergeCell ref="B254:C254"/>
    <mergeCell ref="D254:E254"/>
    <mergeCell ref="F254:G254"/>
    <mergeCell ref="H254:I254"/>
    <mergeCell ref="J254:K254"/>
    <mergeCell ref="L254:M254"/>
    <mergeCell ref="N254:O254"/>
    <mergeCell ref="B250:C250"/>
    <mergeCell ref="D250:E250"/>
    <mergeCell ref="F250:G250"/>
    <mergeCell ref="H250:I250"/>
    <mergeCell ref="J250:K250"/>
    <mergeCell ref="L250:M250"/>
    <mergeCell ref="N250:O250"/>
    <mergeCell ref="B252:C252"/>
    <mergeCell ref="D252:E252"/>
    <mergeCell ref="F252:G252"/>
    <mergeCell ref="H252:I252"/>
    <mergeCell ref="J252:K252"/>
    <mergeCell ref="L252:M252"/>
    <mergeCell ref="N252:O252"/>
    <mergeCell ref="B251:C251"/>
    <mergeCell ref="D251:E251"/>
    <mergeCell ref="F251:G251"/>
    <mergeCell ref="H251:I251"/>
    <mergeCell ref="J248:K248"/>
    <mergeCell ref="L248:M248"/>
    <mergeCell ref="N248:O248"/>
    <mergeCell ref="B249:C249"/>
    <mergeCell ref="D249:E249"/>
    <mergeCell ref="F249:G249"/>
    <mergeCell ref="H249:I249"/>
    <mergeCell ref="J249:K249"/>
    <mergeCell ref="L249:M249"/>
    <mergeCell ref="N249:O249"/>
    <mergeCell ref="B246:C246"/>
    <mergeCell ref="D246:E246"/>
    <mergeCell ref="F246:G246"/>
    <mergeCell ref="H246:I246"/>
    <mergeCell ref="J246:K246"/>
    <mergeCell ref="L246:M246"/>
    <mergeCell ref="N246:O246"/>
    <mergeCell ref="B247:C247"/>
    <mergeCell ref="D247:E247"/>
    <mergeCell ref="F247:G247"/>
    <mergeCell ref="H247:I247"/>
    <mergeCell ref="J247:K247"/>
    <mergeCell ref="L247:M247"/>
    <mergeCell ref="N247:O247"/>
    <mergeCell ref="B234:C234"/>
    <mergeCell ref="D234:E234"/>
    <mergeCell ref="F234:G234"/>
    <mergeCell ref="H234:I234"/>
    <mergeCell ref="J234:K234"/>
    <mergeCell ref="L234:M234"/>
    <mergeCell ref="N234:O234"/>
    <mergeCell ref="B235:C235"/>
    <mergeCell ref="D235:E235"/>
    <mergeCell ref="F235:G235"/>
    <mergeCell ref="H235:I235"/>
    <mergeCell ref="J235:K235"/>
    <mergeCell ref="L235:M235"/>
    <mergeCell ref="N235:O235"/>
    <mergeCell ref="B232:C232"/>
    <mergeCell ref="D232:E232"/>
    <mergeCell ref="F232:G232"/>
    <mergeCell ref="H232:I232"/>
    <mergeCell ref="J232:K232"/>
    <mergeCell ref="L232:M232"/>
    <mergeCell ref="N232:O232"/>
    <mergeCell ref="B233:C233"/>
    <mergeCell ref="D233:E233"/>
    <mergeCell ref="F233:G233"/>
    <mergeCell ref="H233:I233"/>
    <mergeCell ref="J233:K233"/>
    <mergeCell ref="L233:M233"/>
    <mergeCell ref="N233:O233"/>
    <mergeCell ref="B230:C230"/>
    <mergeCell ref="D230:E230"/>
    <mergeCell ref="F230:G230"/>
    <mergeCell ref="H230:I230"/>
    <mergeCell ref="J230:K230"/>
    <mergeCell ref="L230:M230"/>
    <mergeCell ref="N230:O230"/>
    <mergeCell ref="B231:C231"/>
    <mergeCell ref="D231:E231"/>
    <mergeCell ref="F231:G231"/>
    <mergeCell ref="H231:I231"/>
    <mergeCell ref="J231:K231"/>
    <mergeCell ref="L231:M231"/>
    <mergeCell ref="N231:O231"/>
    <mergeCell ref="B229:C229"/>
    <mergeCell ref="D229:E229"/>
    <mergeCell ref="F229:G229"/>
    <mergeCell ref="H229:I229"/>
    <mergeCell ref="J229:K229"/>
    <mergeCell ref="L229:M229"/>
    <mergeCell ref="N229:O229"/>
    <mergeCell ref="B227:C227"/>
    <mergeCell ref="D227:E227"/>
    <mergeCell ref="F227:G227"/>
    <mergeCell ref="H227:I227"/>
    <mergeCell ref="J227:K227"/>
    <mergeCell ref="L227:M227"/>
    <mergeCell ref="N227:O227"/>
    <mergeCell ref="B228:C228"/>
    <mergeCell ref="D228:E228"/>
    <mergeCell ref="F228:G228"/>
    <mergeCell ref="H228:I228"/>
    <mergeCell ref="J228:K228"/>
    <mergeCell ref="L228:M228"/>
    <mergeCell ref="N228:O228"/>
    <mergeCell ref="B224:C224"/>
    <mergeCell ref="D224:E224"/>
    <mergeCell ref="F224:G224"/>
    <mergeCell ref="H224:I224"/>
    <mergeCell ref="J224:K224"/>
    <mergeCell ref="L224:M224"/>
    <mergeCell ref="N224:O224"/>
    <mergeCell ref="B226:C226"/>
    <mergeCell ref="D226:E226"/>
    <mergeCell ref="F226:G226"/>
    <mergeCell ref="H226:I226"/>
    <mergeCell ref="J226:K226"/>
    <mergeCell ref="L226:M226"/>
    <mergeCell ref="N226:O226"/>
    <mergeCell ref="N225:O225"/>
    <mergeCell ref="B222:C222"/>
    <mergeCell ref="D222:E222"/>
    <mergeCell ref="F222:G222"/>
    <mergeCell ref="H222:I222"/>
    <mergeCell ref="J222:K222"/>
    <mergeCell ref="L222:M222"/>
    <mergeCell ref="N222:O222"/>
    <mergeCell ref="B223:C223"/>
    <mergeCell ref="D223:E223"/>
    <mergeCell ref="F223:G223"/>
    <mergeCell ref="H223:I223"/>
    <mergeCell ref="J223:K223"/>
    <mergeCell ref="L223:M223"/>
    <mergeCell ref="N223:O223"/>
    <mergeCell ref="B220:C220"/>
    <mergeCell ref="D220:E220"/>
    <mergeCell ref="F220:G220"/>
    <mergeCell ref="H220:I220"/>
    <mergeCell ref="J220:K220"/>
    <mergeCell ref="L220:M220"/>
    <mergeCell ref="N220:O220"/>
    <mergeCell ref="B221:C221"/>
    <mergeCell ref="D221:E221"/>
    <mergeCell ref="F221:G221"/>
    <mergeCell ref="H221:I221"/>
    <mergeCell ref="J221:K221"/>
    <mergeCell ref="L221:M221"/>
    <mergeCell ref="N221:O221"/>
    <mergeCell ref="L213:M213"/>
    <mergeCell ref="N213:O213"/>
    <mergeCell ref="B218:C218"/>
    <mergeCell ref="D218:E218"/>
    <mergeCell ref="F218:G218"/>
    <mergeCell ref="H218:I218"/>
    <mergeCell ref="J218:K218"/>
    <mergeCell ref="L218:M218"/>
    <mergeCell ref="N218:O218"/>
    <mergeCell ref="B219:C219"/>
    <mergeCell ref="D219:E219"/>
    <mergeCell ref="F219:G219"/>
    <mergeCell ref="H219:I219"/>
    <mergeCell ref="J219:K219"/>
    <mergeCell ref="L219:M219"/>
    <mergeCell ref="N219:O219"/>
    <mergeCell ref="B216:C216"/>
    <mergeCell ref="D216:E216"/>
    <mergeCell ref="F216:G216"/>
    <mergeCell ref="H216:I216"/>
    <mergeCell ref="J216:K216"/>
    <mergeCell ref="L216:M216"/>
    <mergeCell ref="N216:O216"/>
    <mergeCell ref="B217:C217"/>
    <mergeCell ref="D217:E217"/>
    <mergeCell ref="F217:G217"/>
    <mergeCell ref="H217:I217"/>
    <mergeCell ref="J217:K217"/>
    <mergeCell ref="L217:M217"/>
    <mergeCell ref="N217:O217"/>
    <mergeCell ref="F210:G210"/>
    <mergeCell ref="H210:I210"/>
    <mergeCell ref="J210:K210"/>
    <mergeCell ref="L210:M210"/>
    <mergeCell ref="N210:O210"/>
    <mergeCell ref="B211:C211"/>
    <mergeCell ref="B214:C214"/>
    <mergeCell ref="D214:E214"/>
    <mergeCell ref="F214:G214"/>
    <mergeCell ref="H214:I214"/>
    <mergeCell ref="J214:K214"/>
    <mergeCell ref="L214:M214"/>
    <mergeCell ref="N214:O214"/>
    <mergeCell ref="B215:C215"/>
    <mergeCell ref="D215:E215"/>
    <mergeCell ref="F215:G215"/>
    <mergeCell ref="H215:I215"/>
    <mergeCell ref="J215:K215"/>
    <mergeCell ref="L215:M215"/>
    <mergeCell ref="N215:O215"/>
    <mergeCell ref="B212:C212"/>
    <mergeCell ref="D212:E212"/>
    <mergeCell ref="F212:G212"/>
    <mergeCell ref="H212:I212"/>
    <mergeCell ref="J212:K212"/>
    <mergeCell ref="L212:M212"/>
    <mergeCell ref="N212:O212"/>
    <mergeCell ref="B213:C213"/>
    <mergeCell ref="D213:E213"/>
    <mergeCell ref="F213:G213"/>
    <mergeCell ref="H213:I213"/>
    <mergeCell ref="J213:K213"/>
    <mergeCell ref="J79:K79"/>
    <mergeCell ref="B206:C206"/>
    <mergeCell ref="D206:E206"/>
    <mergeCell ref="F206:G206"/>
    <mergeCell ref="H206:I206"/>
    <mergeCell ref="J206:K206"/>
    <mergeCell ref="L206:M206"/>
    <mergeCell ref="N206:O206"/>
    <mergeCell ref="B207:C207"/>
    <mergeCell ref="D207:E207"/>
    <mergeCell ref="F207:G207"/>
    <mergeCell ref="H207:I207"/>
    <mergeCell ref="J207:K207"/>
    <mergeCell ref="L207:M207"/>
    <mergeCell ref="N207:O207"/>
    <mergeCell ref="B204:C204"/>
    <mergeCell ref="D204:E204"/>
    <mergeCell ref="F204:G204"/>
    <mergeCell ref="H204:I204"/>
    <mergeCell ref="J204:K204"/>
    <mergeCell ref="L204:M204"/>
    <mergeCell ref="N204:O204"/>
    <mergeCell ref="B205:C205"/>
    <mergeCell ref="D205:E205"/>
    <mergeCell ref="F205:G205"/>
    <mergeCell ref="H205:I205"/>
    <mergeCell ref="J205:K205"/>
    <mergeCell ref="L205:M205"/>
    <mergeCell ref="N205:O205"/>
    <mergeCell ref="D87:E87"/>
    <mergeCell ref="F87:G87"/>
    <mergeCell ref="H87:I87"/>
    <mergeCell ref="N66:O66"/>
    <mergeCell ref="B202:C202"/>
    <mergeCell ref="D202:E202"/>
    <mergeCell ref="F202:G202"/>
    <mergeCell ref="H202:I202"/>
    <mergeCell ref="J202:K202"/>
    <mergeCell ref="L202:M202"/>
    <mergeCell ref="N202:O202"/>
    <mergeCell ref="B203:C203"/>
    <mergeCell ref="D203:E203"/>
    <mergeCell ref="F203:G203"/>
    <mergeCell ref="H203:I203"/>
    <mergeCell ref="J203:K203"/>
    <mergeCell ref="L203:M203"/>
    <mergeCell ref="N203:O203"/>
    <mergeCell ref="F69:G69"/>
    <mergeCell ref="H69:I69"/>
    <mergeCell ref="J69:K69"/>
    <mergeCell ref="L69:M69"/>
    <mergeCell ref="N69:O69"/>
    <mergeCell ref="F80:G80"/>
    <mergeCell ref="H80:I80"/>
    <mergeCell ref="J80:K80"/>
    <mergeCell ref="L80:M80"/>
    <mergeCell ref="N80:O80"/>
    <mergeCell ref="F78:G78"/>
    <mergeCell ref="H78:I78"/>
    <mergeCell ref="J78:K78"/>
    <mergeCell ref="L78:M78"/>
    <mergeCell ref="N78:O78"/>
    <mergeCell ref="F79:G79"/>
    <mergeCell ref="H79:I79"/>
    <mergeCell ref="N64:O64"/>
    <mergeCell ref="F61:G61"/>
    <mergeCell ref="H61:I61"/>
    <mergeCell ref="J61:K61"/>
    <mergeCell ref="L61:M61"/>
    <mergeCell ref="N61:O61"/>
    <mergeCell ref="F62:G62"/>
    <mergeCell ref="H62:I62"/>
    <mergeCell ref="J62:K62"/>
    <mergeCell ref="L62:M62"/>
    <mergeCell ref="N62:O62"/>
    <mergeCell ref="L79:M79"/>
    <mergeCell ref="N79:O79"/>
    <mergeCell ref="F67:G67"/>
    <mergeCell ref="H67:I67"/>
    <mergeCell ref="J67:K67"/>
    <mergeCell ref="L67:M67"/>
    <mergeCell ref="N67:O67"/>
    <mergeCell ref="F68:G68"/>
    <mergeCell ref="H68:I68"/>
    <mergeCell ref="J68:K68"/>
    <mergeCell ref="L68:M68"/>
    <mergeCell ref="N68:O68"/>
    <mergeCell ref="F65:G65"/>
    <mergeCell ref="H65:I65"/>
    <mergeCell ref="J65:K65"/>
    <mergeCell ref="L65:M65"/>
    <mergeCell ref="N65:O65"/>
    <mergeCell ref="F66:G66"/>
    <mergeCell ref="H66:I66"/>
    <mergeCell ref="J66:K66"/>
    <mergeCell ref="L66:M66"/>
    <mergeCell ref="N59:O59"/>
    <mergeCell ref="F60:G60"/>
    <mergeCell ref="H60:I60"/>
    <mergeCell ref="J60:K60"/>
    <mergeCell ref="L60:M60"/>
    <mergeCell ref="N60:O60"/>
    <mergeCell ref="F56:G56"/>
    <mergeCell ref="H56:I56"/>
    <mergeCell ref="J56:K56"/>
    <mergeCell ref="L56:M56"/>
    <mergeCell ref="N56:O56"/>
    <mergeCell ref="F57:G57"/>
    <mergeCell ref="H57:I57"/>
    <mergeCell ref="J57:K57"/>
    <mergeCell ref="L57:M57"/>
    <mergeCell ref="N57:O57"/>
    <mergeCell ref="F63:G63"/>
    <mergeCell ref="H63:I63"/>
    <mergeCell ref="J63:K63"/>
    <mergeCell ref="L63:M63"/>
    <mergeCell ref="N63:O63"/>
    <mergeCell ref="H58:I58"/>
    <mergeCell ref="J58:K58"/>
    <mergeCell ref="L58:M58"/>
    <mergeCell ref="N58:O58"/>
    <mergeCell ref="N54:O54"/>
    <mergeCell ref="F55:G55"/>
    <mergeCell ref="H55:I55"/>
    <mergeCell ref="J55:K55"/>
    <mergeCell ref="L55:M55"/>
    <mergeCell ref="N55:O55"/>
    <mergeCell ref="N51:O51"/>
    <mergeCell ref="F52:G52"/>
    <mergeCell ref="H52:I52"/>
    <mergeCell ref="J52:K52"/>
    <mergeCell ref="L52:M52"/>
    <mergeCell ref="N52:O52"/>
    <mergeCell ref="N48:O48"/>
    <mergeCell ref="F49:G49"/>
    <mergeCell ref="H49:I49"/>
    <mergeCell ref="J49:K49"/>
    <mergeCell ref="L49:M49"/>
    <mergeCell ref="N49:O49"/>
    <mergeCell ref="D78:E78"/>
    <mergeCell ref="D79:E79"/>
    <mergeCell ref="D80:E80"/>
    <mergeCell ref="D69:E69"/>
    <mergeCell ref="D51:E51"/>
    <mergeCell ref="D52:E52"/>
    <mergeCell ref="A76:O76"/>
    <mergeCell ref="F50:G50"/>
    <mergeCell ref="H50:I50"/>
    <mergeCell ref="J50:K50"/>
    <mergeCell ref="L50:M50"/>
    <mergeCell ref="N50:O50"/>
    <mergeCell ref="F51:G51"/>
    <mergeCell ref="H51:I51"/>
    <mergeCell ref="J51:K51"/>
    <mergeCell ref="L51:M51"/>
    <mergeCell ref="F48:G48"/>
    <mergeCell ref="H48:I48"/>
    <mergeCell ref="J48:K48"/>
    <mergeCell ref="L48:M48"/>
    <mergeCell ref="D66:E66"/>
    <mergeCell ref="D67:E67"/>
    <mergeCell ref="D60:E60"/>
    <mergeCell ref="D61:E61"/>
    <mergeCell ref="N53:O53"/>
    <mergeCell ref="D62:E62"/>
    <mergeCell ref="D63:E63"/>
    <mergeCell ref="D64:E64"/>
    <mergeCell ref="D65:E65"/>
    <mergeCell ref="D53:E53"/>
    <mergeCell ref="D54:E54"/>
    <mergeCell ref="D55:E55"/>
    <mergeCell ref="D56:E56"/>
    <mergeCell ref="D57:E57"/>
    <mergeCell ref="D59:E59"/>
    <mergeCell ref="D48:E48"/>
    <mergeCell ref="D49:E49"/>
    <mergeCell ref="D50:E50"/>
    <mergeCell ref="F53:G53"/>
    <mergeCell ref="H53:I53"/>
    <mergeCell ref="J53:K53"/>
    <mergeCell ref="L41:M41"/>
    <mergeCell ref="L53:M53"/>
    <mergeCell ref="F59:G59"/>
    <mergeCell ref="H59:I59"/>
    <mergeCell ref="J59:K59"/>
    <mergeCell ref="L59:M59"/>
    <mergeCell ref="F64:G64"/>
    <mergeCell ref="H64:I64"/>
    <mergeCell ref="J64:K64"/>
    <mergeCell ref="L64:M64"/>
    <mergeCell ref="F54:G54"/>
    <mergeCell ref="H54:I54"/>
    <mergeCell ref="J54:K54"/>
    <mergeCell ref="L54:M54"/>
    <mergeCell ref="D58:E58"/>
    <mergeCell ref="F58:G58"/>
    <mergeCell ref="N41:O41"/>
    <mergeCell ref="A43:O43"/>
    <mergeCell ref="A45:O45"/>
    <mergeCell ref="D47:E47"/>
    <mergeCell ref="F47:G47"/>
    <mergeCell ref="N47:O47"/>
    <mergeCell ref="A41:E41"/>
    <mergeCell ref="F41:G41"/>
    <mergeCell ref="H41:I41"/>
    <mergeCell ref="J41:K41"/>
    <mergeCell ref="H47:I47"/>
    <mergeCell ref="J47:K47"/>
    <mergeCell ref="L47:M47"/>
    <mergeCell ref="A40:E40"/>
    <mergeCell ref="F40:G40"/>
    <mergeCell ref="H40:I40"/>
    <mergeCell ref="J40:K40"/>
    <mergeCell ref="L40:M40"/>
    <mergeCell ref="N40:O40"/>
    <mergeCell ref="A29:O29"/>
    <mergeCell ref="A31:E31"/>
    <mergeCell ref="F31:G31"/>
    <mergeCell ref="H31:I31"/>
    <mergeCell ref="J31:K31"/>
    <mergeCell ref="L31:M31"/>
    <mergeCell ref="N31:O31"/>
    <mergeCell ref="A39:E39"/>
    <mergeCell ref="F39:G39"/>
    <mergeCell ref="H39:I39"/>
    <mergeCell ref="J39:K39"/>
    <mergeCell ref="L39:M39"/>
    <mergeCell ref="N39:O39"/>
    <mergeCell ref="A36:O36"/>
    <mergeCell ref="A38:E38"/>
    <mergeCell ref="F38:G38"/>
    <mergeCell ref="H38:I38"/>
    <mergeCell ref="J38:K38"/>
    <mergeCell ref="L38:M38"/>
    <mergeCell ref="N38:O38"/>
    <mergeCell ref="A34:E34"/>
    <mergeCell ref="F34:G34"/>
    <mergeCell ref="H34:I34"/>
    <mergeCell ref="J34:K34"/>
    <mergeCell ref="L34:M34"/>
    <mergeCell ref="N34:O34"/>
    <mergeCell ref="N33:O33"/>
    <mergeCell ref="A32:E32"/>
    <mergeCell ref="F32:G32"/>
    <mergeCell ref="H32:I32"/>
    <mergeCell ref="J32:K32"/>
    <mergeCell ref="L32:M32"/>
    <mergeCell ref="A16:O16"/>
    <mergeCell ref="A17:O17"/>
    <mergeCell ref="F24:G24"/>
    <mergeCell ref="H24:I24"/>
    <mergeCell ref="J24:K24"/>
    <mergeCell ref="L24:M24"/>
    <mergeCell ref="N24:O24"/>
    <mergeCell ref="F25:G25"/>
    <mergeCell ref="H25:I25"/>
    <mergeCell ref="J25:K25"/>
    <mergeCell ref="L25:M25"/>
    <mergeCell ref="N25:O25"/>
    <mergeCell ref="H23:I23"/>
    <mergeCell ref="J23:K23"/>
    <mergeCell ref="L23:M23"/>
    <mergeCell ref="N23:O23"/>
    <mergeCell ref="F23:G23"/>
    <mergeCell ref="N21:O21"/>
    <mergeCell ref="F22:G22"/>
    <mergeCell ref="H22:I22"/>
    <mergeCell ref="J22:K22"/>
    <mergeCell ref="L22:M22"/>
    <mergeCell ref="N22:O22"/>
    <mergeCell ref="N19:O19"/>
    <mergeCell ref="F20:G20"/>
    <mergeCell ref="H20:I20"/>
    <mergeCell ref="J20:K20"/>
    <mergeCell ref="L20:M20"/>
    <mergeCell ref="N20:O20"/>
    <mergeCell ref="A25:E25"/>
    <mergeCell ref="F19:G19"/>
    <mergeCell ref="H19:I19"/>
    <mergeCell ref="J19:K19"/>
    <mergeCell ref="L19:M19"/>
    <mergeCell ref="F21:G21"/>
    <mergeCell ref="H21:I21"/>
    <mergeCell ref="J21:K21"/>
    <mergeCell ref="L21:M21"/>
    <mergeCell ref="A22:E22"/>
    <mergeCell ref="A23:E23"/>
    <mergeCell ref="A24:E24"/>
    <mergeCell ref="A19:E19"/>
    <mergeCell ref="A20:E20"/>
    <mergeCell ref="A21:E21"/>
    <mergeCell ref="F26:G26"/>
    <mergeCell ref="H26:I26"/>
    <mergeCell ref="J26:K26"/>
    <mergeCell ref="L26:M26"/>
    <mergeCell ref="N26:O26"/>
    <mergeCell ref="N32:O32"/>
    <mergeCell ref="A68:E68"/>
    <mergeCell ref="A26:E26"/>
    <mergeCell ref="A33:E33"/>
    <mergeCell ref="F33:G33"/>
    <mergeCell ref="H33:I33"/>
    <mergeCell ref="J33:K33"/>
    <mergeCell ref="L33:M33"/>
    <mergeCell ref="J87:K87"/>
    <mergeCell ref="L87:M87"/>
    <mergeCell ref="N87:O87"/>
    <mergeCell ref="D86:E86"/>
    <mergeCell ref="F86:G86"/>
    <mergeCell ref="H86:I86"/>
    <mergeCell ref="J86:K86"/>
    <mergeCell ref="L86:M86"/>
    <mergeCell ref="N86:O86"/>
    <mergeCell ref="D85:E85"/>
    <mergeCell ref="F85:G85"/>
    <mergeCell ref="H85:I85"/>
    <mergeCell ref="J85:K85"/>
    <mergeCell ref="L85:M85"/>
    <mergeCell ref="N85:O85"/>
    <mergeCell ref="D81:E81"/>
    <mergeCell ref="F81:G81"/>
    <mergeCell ref="H81:I81"/>
    <mergeCell ref="J81:K81"/>
    <mergeCell ref="L81:M81"/>
    <mergeCell ref="N81:O81"/>
    <mergeCell ref="D83:E83"/>
    <mergeCell ref="F83:G83"/>
    <mergeCell ref="H83:I83"/>
    <mergeCell ref="H92:I92"/>
    <mergeCell ref="J92:K92"/>
    <mergeCell ref="L92:M92"/>
    <mergeCell ref="N92:O92"/>
    <mergeCell ref="D88:E88"/>
    <mergeCell ref="F88:G88"/>
    <mergeCell ref="H88:I88"/>
    <mergeCell ref="J88:K88"/>
    <mergeCell ref="L88:M88"/>
    <mergeCell ref="N88:O88"/>
    <mergeCell ref="D91:E91"/>
    <mergeCell ref="F91:G91"/>
    <mergeCell ref="H91:I91"/>
    <mergeCell ref="J91:K91"/>
    <mergeCell ref="L91:M91"/>
    <mergeCell ref="D89:E89"/>
    <mergeCell ref="F89:G89"/>
    <mergeCell ref="H89:I89"/>
    <mergeCell ref="J89:K89"/>
    <mergeCell ref="L89:M89"/>
    <mergeCell ref="N89:O89"/>
    <mergeCell ref="D90:E90"/>
    <mergeCell ref="F90:G90"/>
    <mergeCell ref="H90:I90"/>
    <mergeCell ref="J90:K90"/>
    <mergeCell ref="L90:M90"/>
    <mergeCell ref="N90:O90"/>
    <mergeCell ref="N91:O91"/>
    <mergeCell ref="N97:O97"/>
    <mergeCell ref="D96:E96"/>
    <mergeCell ref="F96:G96"/>
    <mergeCell ref="H96:I96"/>
    <mergeCell ref="J96:K96"/>
    <mergeCell ref="L96:M96"/>
    <mergeCell ref="N96:O96"/>
    <mergeCell ref="D94:E94"/>
    <mergeCell ref="F94:G94"/>
    <mergeCell ref="H94:I94"/>
    <mergeCell ref="J94:K94"/>
    <mergeCell ref="L94:M94"/>
    <mergeCell ref="N94:O94"/>
    <mergeCell ref="D98:E98"/>
    <mergeCell ref="F98:G98"/>
    <mergeCell ref="H98:I98"/>
    <mergeCell ref="D106:E106"/>
    <mergeCell ref="F106:G106"/>
    <mergeCell ref="H106:I106"/>
    <mergeCell ref="J106:K106"/>
    <mergeCell ref="L106:M106"/>
    <mergeCell ref="N106:O106"/>
    <mergeCell ref="D101:E101"/>
    <mergeCell ref="F101:G101"/>
    <mergeCell ref="H101:I101"/>
    <mergeCell ref="J101:K101"/>
    <mergeCell ref="L101:M101"/>
    <mergeCell ref="N101:O101"/>
    <mergeCell ref="D105:E105"/>
    <mergeCell ref="F105:G105"/>
    <mergeCell ref="H105:I105"/>
    <mergeCell ref="J105:K105"/>
    <mergeCell ref="L105:M105"/>
    <mergeCell ref="N105:O105"/>
    <mergeCell ref="D102:E102"/>
    <mergeCell ref="F102:G102"/>
    <mergeCell ref="H102:I102"/>
    <mergeCell ref="J102:K102"/>
    <mergeCell ref="L102:M102"/>
    <mergeCell ref="N102:O102"/>
    <mergeCell ref="F104:G104"/>
    <mergeCell ref="H104:I104"/>
    <mergeCell ref="J104:K104"/>
    <mergeCell ref="L104:M104"/>
    <mergeCell ref="N104:O104"/>
    <mergeCell ref="D108:E108"/>
    <mergeCell ref="F108:G108"/>
    <mergeCell ref="H108:I108"/>
    <mergeCell ref="J108:K108"/>
    <mergeCell ref="L108:M108"/>
    <mergeCell ref="N108:O108"/>
    <mergeCell ref="D113:E113"/>
    <mergeCell ref="F113:G113"/>
    <mergeCell ref="H113:I113"/>
    <mergeCell ref="J113:K113"/>
    <mergeCell ref="L113:M113"/>
    <mergeCell ref="N113:O113"/>
    <mergeCell ref="D114:E114"/>
    <mergeCell ref="D115:E115"/>
    <mergeCell ref="D117:E117"/>
    <mergeCell ref="F114:G114"/>
    <mergeCell ref="H114:I114"/>
    <mergeCell ref="J114:K114"/>
    <mergeCell ref="L114:M114"/>
    <mergeCell ref="N114:O114"/>
    <mergeCell ref="D109:E109"/>
    <mergeCell ref="F109:G109"/>
    <mergeCell ref="H109:I109"/>
    <mergeCell ref="J109:K109"/>
    <mergeCell ref="L109:M109"/>
    <mergeCell ref="N109:O109"/>
    <mergeCell ref="D112:E112"/>
    <mergeCell ref="F112:G112"/>
    <mergeCell ref="H112:I112"/>
    <mergeCell ref="J112:K112"/>
    <mergeCell ref="D121:E121"/>
    <mergeCell ref="F121:G121"/>
    <mergeCell ref="H121:I121"/>
    <mergeCell ref="J121:K121"/>
    <mergeCell ref="L121:M121"/>
    <mergeCell ref="N121:O121"/>
    <mergeCell ref="D110:E110"/>
    <mergeCell ref="F110:G110"/>
    <mergeCell ref="H110:I110"/>
    <mergeCell ref="J110:K110"/>
    <mergeCell ref="L110:M110"/>
    <mergeCell ref="N110:O110"/>
    <mergeCell ref="D111:E111"/>
    <mergeCell ref="F111:G111"/>
    <mergeCell ref="H111:I111"/>
    <mergeCell ref="J111:K111"/>
    <mergeCell ref="L111:M111"/>
    <mergeCell ref="N111:O111"/>
    <mergeCell ref="J115:K115"/>
    <mergeCell ref="L115:M115"/>
    <mergeCell ref="N115:O115"/>
    <mergeCell ref="F117:G117"/>
    <mergeCell ref="D116:E116"/>
    <mergeCell ref="F116:G116"/>
    <mergeCell ref="H116:I116"/>
    <mergeCell ref="J116:K116"/>
    <mergeCell ref="F115:G115"/>
    <mergeCell ref="H115:I115"/>
    <mergeCell ref="J119:K119"/>
    <mergeCell ref="L119:M119"/>
    <mergeCell ref="N119:O119"/>
    <mergeCell ref="D120:E120"/>
    <mergeCell ref="A143:E143"/>
    <mergeCell ref="H136:I136"/>
    <mergeCell ref="J136:K136"/>
    <mergeCell ref="L136:M136"/>
    <mergeCell ref="N136:O136"/>
    <mergeCell ref="H137:I137"/>
    <mergeCell ref="J137:K137"/>
    <mergeCell ref="L137:M137"/>
    <mergeCell ref="N137:O137"/>
    <mergeCell ref="H138:I138"/>
    <mergeCell ref="J138:K138"/>
    <mergeCell ref="L138:M138"/>
    <mergeCell ref="N138:O138"/>
    <mergeCell ref="H139:I139"/>
    <mergeCell ref="J139:K139"/>
    <mergeCell ref="L139:M139"/>
    <mergeCell ref="F136:G136"/>
    <mergeCell ref="F137:G137"/>
    <mergeCell ref="F138:G138"/>
    <mergeCell ref="F139:G139"/>
    <mergeCell ref="F142:G142"/>
    <mergeCell ref="N139:O139"/>
    <mergeCell ref="F140:G140"/>
    <mergeCell ref="H140:I140"/>
    <mergeCell ref="A137:E137"/>
    <mergeCell ref="A138:E138"/>
    <mergeCell ref="A139:E139"/>
    <mergeCell ref="A140:E140"/>
    <mergeCell ref="A141:E141"/>
    <mergeCell ref="A142:E142"/>
    <mergeCell ref="A151:E151"/>
    <mergeCell ref="A152:E152"/>
    <mergeCell ref="A153:E153"/>
    <mergeCell ref="A154:E154"/>
    <mergeCell ref="A155:E155"/>
    <mergeCell ref="A156:E156"/>
    <mergeCell ref="A157:E157"/>
    <mergeCell ref="A158:E158"/>
    <mergeCell ref="A159:E159"/>
    <mergeCell ref="A160:E160"/>
    <mergeCell ref="A174:E174"/>
    <mergeCell ref="A161:E161"/>
    <mergeCell ref="A163:E163"/>
    <mergeCell ref="A164:E164"/>
    <mergeCell ref="A169:E169"/>
    <mergeCell ref="A170:E170"/>
    <mergeCell ref="A171:E171"/>
    <mergeCell ref="A172:E172"/>
    <mergeCell ref="A173:E173"/>
    <mergeCell ref="A167:E167"/>
    <mergeCell ref="A168:E168"/>
    <mergeCell ref="A145:E145"/>
    <mergeCell ref="A147:E147"/>
    <mergeCell ref="A148:E148"/>
    <mergeCell ref="A149:E149"/>
    <mergeCell ref="A146:E146"/>
    <mergeCell ref="H149:I149"/>
    <mergeCell ref="J149:K149"/>
    <mergeCell ref="L149:M149"/>
    <mergeCell ref="N149:O149"/>
    <mergeCell ref="H145:I145"/>
    <mergeCell ref="J145:K145"/>
    <mergeCell ref="L145:M145"/>
    <mergeCell ref="N145:O145"/>
    <mergeCell ref="F144:G144"/>
    <mergeCell ref="F147:G147"/>
    <mergeCell ref="F149:G149"/>
    <mergeCell ref="A150:E150"/>
    <mergeCell ref="H159:I159"/>
    <mergeCell ref="H152:I152"/>
    <mergeCell ref="J152:K152"/>
    <mergeCell ref="L152:M152"/>
    <mergeCell ref="N152:O152"/>
    <mergeCell ref="H156:I156"/>
    <mergeCell ref="J156:K156"/>
    <mergeCell ref="L156:M156"/>
    <mergeCell ref="N156:O156"/>
    <mergeCell ref="J141:K141"/>
    <mergeCell ref="L141:M141"/>
    <mergeCell ref="N141:O141"/>
    <mergeCell ref="H142:I142"/>
    <mergeCell ref="J142:K142"/>
    <mergeCell ref="L142:M142"/>
    <mergeCell ref="N142:O142"/>
    <mergeCell ref="F143:G143"/>
    <mergeCell ref="H143:I143"/>
    <mergeCell ref="J143:K143"/>
    <mergeCell ref="L143:M143"/>
    <mergeCell ref="N143:O143"/>
    <mergeCell ref="L158:M158"/>
    <mergeCell ref="N158:O158"/>
    <mergeCell ref="F154:G154"/>
    <mergeCell ref="H154:I154"/>
    <mergeCell ref="J154:K154"/>
    <mergeCell ref="L154:M154"/>
    <mergeCell ref="N154:O154"/>
    <mergeCell ref="H155:I155"/>
    <mergeCell ref="J155:K155"/>
    <mergeCell ref="L155:M155"/>
    <mergeCell ref="N155:O155"/>
    <mergeCell ref="H157:I157"/>
    <mergeCell ref="J157:K157"/>
    <mergeCell ref="L157:M157"/>
    <mergeCell ref="N157:O157"/>
    <mergeCell ref="F157:G157"/>
    <mergeCell ref="H124:I124"/>
    <mergeCell ref="J124:K124"/>
    <mergeCell ref="L124:M124"/>
    <mergeCell ref="F125:G125"/>
    <mergeCell ref="H125:I125"/>
    <mergeCell ref="H147:I147"/>
    <mergeCell ref="J147:K147"/>
    <mergeCell ref="L147:M147"/>
    <mergeCell ref="N147:O147"/>
    <mergeCell ref="F148:G148"/>
    <mergeCell ref="H148:I148"/>
    <mergeCell ref="J148:K148"/>
    <mergeCell ref="L148:M148"/>
    <mergeCell ref="N148:O148"/>
    <mergeCell ref="N151:O151"/>
    <mergeCell ref="J140:K140"/>
    <mergeCell ref="L140:M140"/>
    <mergeCell ref="N140:O140"/>
    <mergeCell ref="F141:G141"/>
    <mergeCell ref="H141:I141"/>
    <mergeCell ref="J144:K144"/>
    <mergeCell ref="L144:M144"/>
    <mergeCell ref="N144:O144"/>
    <mergeCell ref="F145:G145"/>
    <mergeCell ref="A134:O134"/>
    <mergeCell ref="A136:E136"/>
    <mergeCell ref="A144:E144"/>
    <mergeCell ref="A130:E130"/>
    <mergeCell ref="F130:G130"/>
    <mergeCell ref="H130:I130"/>
    <mergeCell ref="J130:K130"/>
    <mergeCell ref="L130:M130"/>
    <mergeCell ref="N130:O130"/>
    <mergeCell ref="L126:M126"/>
    <mergeCell ref="N126:O126"/>
    <mergeCell ref="N127:O127"/>
    <mergeCell ref="D125:E125"/>
    <mergeCell ref="D126:E126"/>
    <mergeCell ref="D127:E127"/>
    <mergeCell ref="F124:G124"/>
    <mergeCell ref="N125:O125"/>
    <mergeCell ref="F126:G126"/>
    <mergeCell ref="H126:I126"/>
    <mergeCell ref="J126:K126"/>
    <mergeCell ref="J125:K125"/>
    <mergeCell ref="L125:M125"/>
    <mergeCell ref="F127:G127"/>
    <mergeCell ref="D128:E128"/>
    <mergeCell ref="F128:G128"/>
    <mergeCell ref="H128:I128"/>
    <mergeCell ref="J128:K128"/>
    <mergeCell ref="L128:M128"/>
    <mergeCell ref="N128:O128"/>
    <mergeCell ref="D124:E124"/>
    <mergeCell ref="N124:O124"/>
    <mergeCell ref="F151:G151"/>
    <mergeCell ref="F153:G153"/>
    <mergeCell ref="F155:G155"/>
    <mergeCell ref="H144:I144"/>
    <mergeCell ref="F146:G146"/>
    <mergeCell ref="H146:I146"/>
    <mergeCell ref="J146:K146"/>
    <mergeCell ref="L146:M146"/>
    <mergeCell ref="N146:O146"/>
    <mergeCell ref="H153:I153"/>
    <mergeCell ref="J153:K153"/>
    <mergeCell ref="L153:M153"/>
    <mergeCell ref="N153:O153"/>
    <mergeCell ref="J159:K159"/>
    <mergeCell ref="L159:M159"/>
    <mergeCell ref="N159:O159"/>
    <mergeCell ref="F160:G160"/>
    <mergeCell ref="H160:I160"/>
    <mergeCell ref="F150:G150"/>
    <mergeCell ref="H150:I150"/>
    <mergeCell ref="J150:K150"/>
    <mergeCell ref="L150:M150"/>
    <mergeCell ref="N150:O150"/>
    <mergeCell ref="H151:I151"/>
    <mergeCell ref="J151:K151"/>
    <mergeCell ref="L151:M151"/>
    <mergeCell ref="F152:G152"/>
    <mergeCell ref="F159:G159"/>
    <mergeCell ref="F158:G158"/>
    <mergeCell ref="H158:I158"/>
    <mergeCell ref="J158:K158"/>
    <mergeCell ref="F156:G156"/>
    <mergeCell ref="F161:G161"/>
    <mergeCell ref="H161:I161"/>
    <mergeCell ref="F163:G163"/>
    <mergeCell ref="H163:I163"/>
    <mergeCell ref="F164:G164"/>
    <mergeCell ref="H164:I164"/>
    <mergeCell ref="F165:G165"/>
    <mergeCell ref="H165:I165"/>
    <mergeCell ref="F168:G168"/>
    <mergeCell ref="H168:I168"/>
    <mergeCell ref="J160:K160"/>
    <mergeCell ref="L160:M160"/>
    <mergeCell ref="N160:O160"/>
    <mergeCell ref="A162:E162"/>
    <mergeCell ref="A165:E165"/>
    <mergeCell ref="A166:E166"/>
    <mergeCell ref="J161:K161"/>
    <mergeCell ref="L161:M161"/>
    <mergeCell ref="N161:O161"/>
    <mergeCell ref="J163:K163"/>
    <mergeCell ref="L163:M163"/>
    <mergeCell ref="N163:O163"/>
    <mergeCell ref="J164:K164"/>
    <mergeCell ref="L164:M164"/>
    <mergeCell ref="N164:O164"/>
    <mergeCell ref="F162:G162"/>
    <mergeCell ref="H162:I162"/>
    <mergeCell ref="J162:K162"/>
    <mergeCell ref="L162:M162"/>
    <mergeCell ref="N162:O162"/>
    <mergeCell ref="F171:G171"/>
    <mergeCell ref="H171:I171"/>
    <mergeCell ref="J165:K165"/>
    <mergeCell ref="L165:M165"/>
    <mergeCell ref="N165:O165"/>
    <mergeCell ref="F166:G166"/>
    <mergeCell ref="H166:I166"/>
    <mergeCell ref="J166:K166"/>
    <mergeCell ref="L166:M166"/>
    <mergeCell ref="N166:O166"/>
    <mergeCell ref="F167:G167"/>
    <mergeCell ref="H167:I167"/>
    <mergeCell ref="J167:K167"/>
    <mergeCell ref="L167:M167"/>
    <mergeCell ref="N167:O167"/>
    <mergeCell ref="J168:K168"/>
    <mergeCell ref="L168:M168"/>
    <mergeCell ref="N168:O168"/>
    <mergeCell ref="F169:G169"/>
    <mergeCell ref="H169:I169"/>
    <mergeCell ref="J169:K169"/>
    <mergeCell ref="L169:M169"/>
    <mergeCell ref="N169:O169"/>
    <mergeCell ref="F170:G170"/>
    <mergeCell ref="H170:I170"/>
    <mergeCell ref="J170:K170"/>
    <mergeCell ref="L170:M170"/>
    <mergeCell ref="N170:O170"/>
    <mergeCell ref="J171:K171"/>
    <mergeCell ref="L171:M171"/>
    <mergeCell ref="N171:O171"/>
    <mergeCell ref="A179:E179"/>
    <mergeCell ref="F179:G179"/>
    <mergeCell ref="H179:I179"/>
    <mergeCell ref="J179:K179"/>
    <mergeCell ref="L179:M179"/>
    <mergeCell ref="F172:G172"/>
    <mergeCell ref="H172:I172"/>
    <mergeCell ref="J172:K172"/>
    <mergeCell ref="L172:M172"/>
    <mergeCell ref="N172:O172"/>
    <mergeCell ref="F173:G173"/>
    <mergeCell ref="H173:I173"/>
    <mergeCell ref="J173:K173"/>
    <mergeCell ref="L173:M173"/>
    <mergeCell ref="N173:O173"/>
    <mergeCell ref="A175:E175"/>
    <mergeCell ref="F175:G175"/>
    <mergeCell ref="H175:I175"/>
    <mergeCell ref="J175:K175"/>
    <mergeCell ref="L175:M175"/>
    <mergeCell ref="N175:O175"/>
    <mergeCell ref="A176:E176"/>
    <mergeCell ref="F176:G176"/>
    <mergeCell ref="H176:I176"/>
    <mergeCell ref="J176:K176"/>
    <mergeCell ref="L176:M176"/>
    <mergeCell ref="N176:O176"/>
    <mergeCell ref="H174:I174"/>
    <mergeCell ref="J174:K174"/>
    <mergeCell ref="L174:M174"/>
    <mergeCell ref="N174:O174"/>
    <mergeCell ref="F174:G174"/>
    <mergeCell ref="J189:K189"/>
    <mergeCell ref="L189:M189"/>
    <mergeCell ref="N189:O189"/>
    <mergeCell ref="F190:G190"/>
    <mergeCell ref="H190:I190"/>
    <mergeCell ref="F184:G184"/>
    <mergeCell ref="H184:I184"/>
    <mergeCell ref="J184:K184"/>
    <mergeCell ref="L184:M184"/>
    <mergeCell ref="N184:O184"/>
    <mergeCell ref="D185:E185"/>
    <mergeCell ref="D186:E186"/>
    <mergeCell ref="D187:E187"/>
    <mergeCell ref="F188:G188"/>
    <mergeCell ref="H188:I188"/>
    <mergeCell ref="J188:K188"/>
    <mergeCell ref="L188:M188"/>
    <mergeCell ref="N188:O188"/>
    <mergeCell ref="F189:G189"/>
    <mergeCell ref="H189:I189"/>
    <mergeCell ref="D188:E188"/>
    <mergeCell ref="D189:E189"/>
    <mergeCell ref="J185:K185"/>
    <mergeCell ref="L185:M185"/>
    <mergeCell ref="N185:O185"/>
    <mergeCell ref="F186:G186"/>
    <mergeCell ref="H187:I187"/>
    <mergeCell ref="J187:K187"/>
    <mergeCell ref="L187:M187"/>
    <mergeCell ref="N187:O187"/>
    <mergeCell ref="L186:M186"/>
    <mergeCell ref="N186:O186"/>
    <mergeCell ref="B349:C349"/>
    <mergeCell ref="D349:E349"/>
    <mergeCell ref="F349:G349"/>
    <mergeCell ref="H349:I349"/>
    <mergeCell ref="J349:K349"/>
    <mergeCell ref="L349:M349"/>
    <mergeCell ref="N349:O349"/>
    <mergeCell ref="B370:C370"/>
    <mergeCell ref="A182:O182"/>
    <mergeCell ref="A177:E177"/>
    <mergeCell ref="F177:G177"/>
    <mergeCell ref="H177:I177"/>
    <mergeCell ref="J177:K177"/>
    <mergeCell ref="L177:M177"/>
    <mergeCell ref="N177:O177"/>
    <mergeCell ref="A178:E178"/>
    <mergeCell ref="F178:G178"/>
    <mergeCell ref="H178:I178"/>
    <mergeCell ref="J178:K178"/>
    <mergeCell ref="L178:M178"/>
    <mergeCell ref="N178:O178"/>
    <mergeCell ref="D184:E184"/>
    <mergeCell ref="B335:C335"/>
    <mergeCell ref="B333:C333"/>
    <mergeCell ref="D333:E333"/>
    <mergeCell ref="D238:E238"/>
    <mergeCell ref="F238:G238"/>
    <mergeCell ref="H238:I238"/>
    <mergeCell ref="J238:K238"/>
    <mergeCell ref="L238:M238"/>
    <mergeCell ref="N238:O238"/>
    <mergeCell ref="A199:O199"/>
    <mergeCell ref="J434:K434"/>
    <mergeCell ref="L434:M434"/>
    <mergeCell ref="N434:O434"/>
    <mergeCell ref="L433:M433"/>
    <mergeCell ref="N433:O433"/>
    <mergeCell ref="B429:C429"/>
    <mergeCell ref="D429:E429"/>
    <mergeCell ref="F429:G429"/>
    <mergeCell ref="H429:I429"/>
    <mergeCell ref="J429:K429"/>
    <mergeCell ref="L429:M429"/>
    <mergeCell ref="N429:O429"/>
    <mergeCell ref="J381:K381"/>
    <mergeCell ref="L381:M381"/>
    <mergeCell ref="N381:O381"/>
    <mergeCell ref="B382:C382"/>
    <mergeCell ref="D382:E382"/>
    <mergeCell ref="F382:G382"/>
    <mergeCell ref="H382:I382"/>
    <mergeCell ref="J382:K382"/>
    <mergeCell ref="L382:M382"/>
    <mergeCell ref="N382:O382"/>
    <mergeCell ref="B414:C414"/>
    <mergeCell ref="D414:E414"/>
    <mergeCell ref="F414:G414"/>
    <mergeCell ref="H414:I414"/>
    <mergeCell ref="J414:K414"/>
    <mergeCell ref="L414:M414"/>
    <mergeCell ref="N414:O414"/>
    <mergeCell ref="B384:C384"/>
    <mergeCell ref="B426:C426"/>
    <mergeCell ref="D426:E426"/>
    <mergeCell ref="B435:C435"/>
    <mergeCell ref="D435:E435"/>
    <mergeCell ref="F435:G435"/>
    <mergeCell ref="H435:I435"/>
    <mergeCell ref="J435:K435"/>
    <mergeCell ref="L435:M435"/>
    <mergeCell ref="N435:O435"/>
    <mergeCell ref="B436:C436"/>
    <mergeCell ref="D436:E436"/>
    <mergeCell ref="F436:G436"/>
    <mergeCell ref="H436:I436"/>
    <mergeCell ref="J436:K436"/>
    <mergeCell ref="L436:M436"/>
    <mergeCell ref="N436:O436"/>
    <mergeCell ref="B430:C430"/>
    <mergeCell ref="D430:E430"/>
    <mergeCell ref="F430:G430"/>
    <mergeCell ref="H430:I430"/>
    <mergeCell ref="J430:K430"/>
    <mergeCell ref="L430:M430"/>
    <mergeCell ref="N430:O430"/>
    <mergeCell ref="B431:C431"/>
    <mergeCell ref="D431:E431"/>
    <mergeCell ref="F431:G431"/>
    <mergeCell ref="H431:I431"/>
    <mergeCell ref="J431:K431"/>
    <mergeCell ref="L431:M431"/>
    <mergeCell ref="N431:O431"/>
    <mergeCell ref="B434:C434"/>
    <mergeCell ref="D434:E434"/>
    <mergeCell ref="F434:G434"/>
    <mergeCell ref="H434:I434"/>
    <mergeCell ref="B437:C437"/>
    <mergeCell ref="D437:E437"/>
    <mergeCell ref="F437:G437"/>
    <mergeCell ref="H437:I437"/>
    <mergeCell ref="J437:K437"/>
    <mergeCell ref="L437:M437"/>
    <mergeCell ref="N437:O437"/>
    <mergeCell ref="B438:C438"/>
    <mergeCell ref="D438:E438"/>
    <mergeCell ref="F438:G438"/>
    <mergeCell ref="H438:I438"/>
    <mergeCell ref="J438:K438"/>
    <mergeCell ref="L438:M438"/>
    <mergeCell ref="N438:O438"/>
    <mergeCell ref="B439:C439"/>
    <mergeCell ref="D439:E439"/>
    <mergeCell ref="F439:G439"/>
    <mergeCell ref="H439:I439"/>
    <mergeCell ref="J439:K439"/>
    <mergeCell ref="L439:M439"/>
    <mergeCell ref="N439:O439"/>
    <mergeCell ref="B441:C441"/>
    <mergeCell ref="D441:E441"/>
    <mergeCell ref="F441:G441"/>
    <mergeCell ref="H441:I441"/>
    <mergeCell ref="J441:K441"/>
    <mergeCell ref="L441:M441"/>
    <mergeCell ref="N441:O441"/>
    <mergeCell ref="B440:C440"/>
    <mergeCell ref="D440:E440"/>
    <mergeCell ref="F440:G440"/>
    <mergeCell ref="H440:I440"/>
    <mergeCell ref="J440:K440"/>
    <mergeCell ref="L440:M440"/>
    <mergeCell ref="N440:O440"/>
    <mergeCell ref="B442:C442"/>
    <mergeCell ref="D442:E442"/>
    <mergeCell ref="F442:G442"/>
    <mergeCell ref="H442:I442"/>
    <mergeCell ref="J442:K442"/>
    <mergeCell ref="L442:M442"/>
    <mergeCell ref="N442:O442"/>
    <mergeCell ref="B443:C443"/>
    <mergeCell ref="D443:E443"/>
    <mergeCell ref="F443:G443"/>
    <mergeCell ref="H443:I443"/>
    <mergeCell ref="J443:K443"/>
    <mergeCell ref="L443:M443"/>
    <mergeCell ref="N443:O443"/>
    <mergeCell ref="B444:C444"/>
    <mergeCell ref="D444:E444"/>
    <mergeCell ref="F444:G444"/>
    <mergeCell ref="H444:I444"/>
    <mergeCell ref="J444:K444"/>
    <mergeCell ref="L444:M444"/>
    <mergeCell ref="N444:O444"/>
    <mergeCell ref="B445:C445"/>
    <mergeCell ref="D445:E445"/>
    <mergeCell ref="F445:G445"/>
    <mergeCell ref="H445:I445"/>
    <mergeCell ref="J445:K445"/>
    <mergeCell ref="L445:M445"/>
    <mergeCell ref="N445:O445"/>
    <mergeCell ref="B446:C446"/>
    <mergeCell ref="D446:E446"/>
    <mergeCell ref="F446:G446"/>
    <mergeCell ref="H446:I446"/>
    <mergeCell ref="J446:K446"/>
    <mergeCell ref="L446:M446"/>
    <mergeCell ref="N446:O446"/>
    <mergeCell ref="B447:C447"/>
    <mergeCell ref="D447:E447"/>
    <mergeCell ref="F447:G447"/>
    <mergeCell ref="H447:I447"/>
    <mergeCell ref="J447:K447"/>
    <mergeCell ref="L447:M447"/>
    <mergeCell ref="N447:O447"/>
    <mergeCell ref="B448:C448"/>
    <mergeCell ref="D448:E448"/>
    <mergeCell ref="F448:G448"/>
    <mergeCell ref="H448:I448"/>
    <mergeCell ref="J448:K448"/>
    <mergeCell ref="L448:M448"/>
    <mergeCell ref="N448:O448"/>
    <mergeCell ref="B449:C449"/>
    <mergeCell ref="D449:E449"/>
    <mergeCell ref="F449:G449"/>
    <mergeCell ref="H449:I449"/>
    <mergeCell ref="J449:K449"/>
    <mergeCell ref="L449:M449"/>
    <mergeCell ref="N449:O449"/>
    <mergeCell ref="B450:C450"/>
    <mergeCell ref="D450:E450"/>
    <mergeCell ref="F450:G450"/>
    <mergeCell ref="H450:I450"/>
    <mergeCell ref="J450:K450"/>
    <mergeCell ref="L450:M450"/>
    <mergeCell ref="N450:O450"/>
    <mergeCell ref="B451:C451"/>
    <mergeCell ref="D451:E451"/>
    <mergeCell ref="F451:G451"/>
    <mergeCell ref="H451:I451"/>
    <mergeCell ref="J451:K451"/>
    <mergeCell ref="L451:M451"/>
    <mergeCell ref="N451:O451"/>
    <mergeCell ref="B452:C452"/>
    <mergeCell ref="D452:E452"/>
    <mergeCell ref="F452:G452"/>
    <mergeCell ref="H452:I452"/>
    <mergeCell ref="J452:K452"/>
    <mergeCell ref="L452:M452"/>
    <mergeCell ref="N452:O452"/>
    <mergeCell ref="B453:C453"/>
    <mergeCell ref="D453:E453"/>
    <mergeCell ref="F453:G453"/>
    <mergeCell ref="H453:I453"/>
    <mergeCell ref="J453:K453"/>
    <mergeCell ref="L453:M453"/>
    <mergeCell ref="N453:O453"/>
    <mergeCell ref="B454:C454"/>
    <mergeCell ref="D454:E454"/>
    <mergeCell ref="F454:G454"/>
    <mergeCell ref="H454:I454"/>
    <mergeCell ref="J454:K454"/>
    <mergeCell ref="L454:M454"/>
    <mergeCell ref="N454:O454"/>
    <mergeCell ref="B455:C455"/>
    <mergeCell ref="D455:E455"/>
    <mergeCell ref="F455:G455"/>
    <mergeCell ref="H455:I455"/>
    <mergeCell ref="J455:K455"/>
    <mergeCell ref="L455:M455"/>
    <mergeCell ref="N455:O455"/>
    <mergeCell ref="B456:C456"/>
    <mergeCell ref="D456:E456"/>
    <mergeCell ref="F456:G456"/>
    <mergeCell ref="H456:I456"/>
    <mergeCell ref="J456:K456"/>
    <mergeCell ref="L456:M456"/>
    <mergeCell ref="N456:O456"/>
    <mergeCell ref="B457:C457"/>
    <mergeCell ref="D457:E457"/>
    <mergeCell ref="F457:G457"/>
    <mergeCell ref="H457:I457"/>
    <mergeCell ref="J457:K457"/>
    <mergeCell ref="L457:M457"/>
    <mergeCell ref="N457:O457"/>
    <mergeCell ref="D468:E468"/>
    <mergeCell ref="F468:G468"/>
    <mergeCell ref="H468:I468"/>
    <mergeCell ref="J468:K468"/>
    <mergeCell ref="L468:M468"/>
    <mergeCell ref="N468:O468"/>
    <mergeCell ref="B458:C458"/>
    <mergeCell ref="D458:E458"/>
    <mergeCell ref="F458:G458"/>
    <mergeCell ref="H458:I458"/>
    <mergeCell ref="J458:K458"/>
    <mergeCell ref="L458:M458"/>
    <mergeCell ref="N458:O458"/>
    <mergeCell ref="B459:C459"/>
    <mergeCell ref="D459:E459"/>
    <mergeCell ref="F459:G459"/>
    <mergeCell ref="H459:I459"/>
    <mergeCell ref="J459:K459"/>
    <mergeCell ref="L459:M459"/>
    <mergeCell ref="N459:O459"/>
    <mergeCell ref="B460:C460"/>
    <mergeCell ref="D460:E460"/>
    <mergeCell ref="F460:G460"/>
    <mergeCell ref="H460:I460"/>
    <mergeCell ref="J460:K460"/>
    <mergeCell ref="L460:M460"/>
    <mergeCell ref="N460:O460"/>
    <mergeCell ref="B463:C463"/>
    <mergeCell ref="D463:E463"/>
    <mergeCell ref="F463:G463"/>
    <mergeCell ref="H463:I463"/>
    <mergeCell ref="J463:K463"/>
    <mergeCell ref="B473:C473"/>
    <mergeCell ref="D473:E473"/>
    <mergeCell ref="F473:G473"/>
    <mergeCell ref="H473:I473"/>
    <mergeCell ref="J473:K473"/>
    <mergeCell ref="L473:M473"/>
    <mergeCell ref="N473:O473"/>
    <mergeCell ref="B474:C474"/>
    <mergeCell ref="D474:E474"/>
    <mergeCell ref="F474:G474"/>
    <mergeCell ref="H474:I474"/>
    <mergeCell ref="J474:K474"/>
    <mergeCell ref="L474:M474"/>
    <mergeCell ref="N474:O474"/>
    <mergeCell ref="B475:C475"/>
    <mergeCell ref="D475:E475"/>
    <mergeCell ref="F475:G475"/>
    <mergeCell ref="H475:I475"/>
    <mergeCell ref="J475:K475"/>
    <mergeCell ref="L475:M475"/>
    <mergeCell ref="N475:O475"/>
    <mergeCell ref="B476:C476"/>
    <mergeCell ref="D476:E476"/>
    <mergeCell ref="F476:G476"/>
    <mergeCell ref="H476:I476"/>
    <mergeCell ref="J476:K476"/>
    <mergeCell ref="L476:M476"/>
    <mergeCell ref="N476:O476"/>
    <mergeCell ref="B477:C477"/>
    <mergeCell ref="D477:E477"/>
    <mergeCell ref="F477:G477"/>
    <mergeCell ref="H477:I477"/>
    <mergeCell ref="J477:K477"/>
    <mergeCell ref="L477:M477"/>
    <mergeCell ref="N477:O477"/>
    <mergeCell ref="B478:C478"/>
    <mergeCell ref="D478:E478"/>
    <mergeCell ref="F478:G478"/>
    <mergeCell ref="H478:I478"/>
    <mergeCell ref="J478:K478"/>
    <mergeCell ref="L478:M478"/>
    <mergeCell ref="N478:O478"/>
    <mergeCell ref="B479:C479"/>
    <mergeCell ref="D479:E479"/>
    <mergeCell ref="F479:G479"/>
    <mergeCell ref="H479:I479"/>
    <mergeCell ref="J479:K479"/>
    <mergeCell ref="L479:M479"/>
    <mergeCell ref="N479:O479"/>
    <mergeCell ref="B480:C480"/>
    <mergeCell ref="D480:E480"/>
    <mergeCell ref="F480:G480"/>
    <mergeCell ref="H480:I480"/>
    <mergeCell ref="J480:K480"/>
    <mergeCell ref="L480:M480"/>
    <mergeCell ref="N480:O480"/>
    <mergeCell ref="B481:C481"/>
    <mergeCell ref="D481:E481"/>
    <mergeCell ref="F481:G481"/>
    <mergeCell ref="H481:I481"/>
    <mergeCell ref="J481:K481"/>
    <mergeCell ref="L481:M481"/>
    <mergeCell ref="N481:O481"/>
    <mergeCell ref="B482:C482"/>
    <mergeCell ref="D482:E482"/>
    <mergeCell ref="F482:G482"/>
    <mergeCell ref="H482:I482"/>
    <mergeCell ref="J482:K482"/>
    <mergeCell ref="L482:M482"/>
    <mergeCell ref="N482:O482"/>
    <mergeCell ref="B483:C483"/>
    <mergeCell ref="D483:E483"/>
    <mergeCell ref="F483:G483"/>
    <mergeCell ref="H483:I483"/>
    <mergeCell ref="J483:K483"/>
    <mergeCell ref="L483:M483"/>
    <mergeCell ref="N483:O483"/>
    <mergeCell ref="B484:C484"/>
    <mergeCell ref="D484:E484"/>
    <mergeCell ref="F484:G484"/>
    <mergeCell ref="H484:I484"/>
    <mergeCell ref="J484:K484"/>
    <mergeCell ref="L484:M484"/>
    <mergeCell ref="N484:O484"/>
    <mergeCell ref="J489:K489"/>
    <mergeCell ref="L489:M489"/>
    <mergeCell ref="N489:O489"/>
    <mergeCell ref="B485:C485"/>
    <mergeCell ref="D485:E485"/>
    <mergeCell ref="F485:G485"/>
    <mergeCell ref="H485:I485"/>
    <mergeCell ref="J485:K485"/>
    <mergeCell ref="L485:M485"/>
    <mergeCell ref="N485:O485"/>
    <mergeCell ref="B486:C486"/>
    <mergeCell ref="D486:E486"/>
    <mergeCell ref="F486:G486"/>
    <mergeCell ref="H486:I486"/>
    <mergeCell ref="J486:K486"/>
    <mergeCell ref="L486:M486"/>
    <mergeCell ref="N486:O486"/>
    <mergeCell ref="B487:C487"/>
    <mergeCell ref="D487:E487"/>
    <mergeCell ref="F487:G487"/>
    <mergeCell ref="H487:I487"/>
    <mergeCell ref="J487:K487"/>
    <mergeCell ref="L487:M487"/>
    <mergeCell ref="N487:O487"/>
    <mergeCell ref="B496:C496"/>
    <mergeCell ref="D496:E496"/>
    <mergeCell ref="F496:G496"/>
    <mergeCell ref="H496:I496"/>
    <mergeCell ref="J496:K496"/>
    <mergeCell ref="L496:M496"/>
    <mergeCell ref="N496:O496"/>
    <mergeCell ref="B488:C488"/>
    <mergeCell ref="D488:E488"/>
    <mergeCell ref="F488:G488"/>
    <mergeCell ref="H488:I488"/>
    <mergeCell ref="J488:K488"/>
    <mergeCell ref="L488:M488"/>
    <mergeCell ref="N488:O488"/>
    <mergeCell ref="B491:C491"/>
    <mergeCell ref="D491:E491"/>
    <mergeCell ref="F491:G491"/>
    <mergeCell ref="H491:I491"/>
    <mergeCell ref="J491:K491"/>
    <mergeCell ref="L491:M491"/>
    <mergeCell ref="N491:O491"/>
    <mergeCell ref="B492:C492"/>
    <mergeCell ref="D492:E492"/>
    <mergeCell ref="F492:G492"/>
    <mergeCell ref="H492:I492"/>
    <mergeCell ref="J492:K492"/>
    <mergeCell ref="L492:M492"/>
    <mergeCell ref="N492:O492"/>
    <mergeCell ref="B489:C489"/>
    <mergeCell ref="D489:E489"/>
    <mergeCell ref="F489:G489"/>
    <mergeCell ref="H489:I489"/>
    <mergeCell ref="B493:C493"/>
    <mergeCell ref="D493:E493"/>
    <mergeCell ref="F493:G493"/>
    <mergeCell ref="H493:I493"/>
    <mergeCell ref="J493:K493"/>
    <mergeCell ref="L493:M493"/>
    <mergeCell ref="N493:O493"/>
    <mergeCell ref="B494:C494"/>
    <mergeCell ref="D494:E494"/>
    <mergeCell ref="F494:G494"/>
    <mergeCell ref="H494:I494"/>
    <mergeCell ref="J494:K494"/>
    <mergeCell ref="L494:M494"/>
    <mergeCell ref="N494:O494"/>
    <mergeCell ref="B495:C495"/>
    <mergeCell ref="D495:E495"/>
    <mergeCell ref="F495:G495"/>
    <mergeCell ref="H495:I495"/>
    <mergeCell ref="J495:K495"/>
    <mergeCell ref="L495:M495"/>
    <mergeCell ref="N495:O495"/>
    <mergeCell ref="B499:C499"/>
    <mergeCell ref="D499:E499"/>
    <mergeCell ref="F499:G499"/>
    <mergeCell ref="H499:I499"/>
    <mergeCell ref="J499:K499"/>
    <mergeCell ref="L499:M499"/>
    <mergeCell ref="N499:O499"/>
    <mergeCell ref="B500:C500"/>
    <mergeCell ref="D500:E500"/>
    <mergeCell ref="F500:G500"/>
    <mergeCell ref="H500:I500"/>
    <mergeCell ref="J500:K500"/>
    <mergeCell ref="L500:M500"/>
    <mergeCell ref="N500:O500"/>
    <mergeCell ref="B497:C497"/>
    <mergeCell ref="D497:E497"/>
    <mergeCell ref="F497:G497"/>
    <mergeCell ref="H497:I497"/>
    <mergeCell ref="J497:K497"/>
    <mergeCell ref="L497:M497"/>
    <mergeCell ref="N497:O497"/>
    <mergeCell ref="B498:C498"/>
    <mergeCell ref="D498:E498"/>
    <mergeCell ref="F498:G498"/>
    <mergeCell ref="H498:I498"/>
    <mergeCell ref="J498:K498"/>
    <mergeCell ref="L498:M498"/>
    <mergeCell ref="N498:O498"/>
    <mergeCell ref="B501:C501"/>
    <mergeCell ref="D501:E501"/>
    <mergeCell ref="F501:G501"/>
    <mergeCell ref="H501:I501"/>
    <mergeCell ref="J501:K501"/>
    <mergeCell ref="L501:M501"/>
    <mergeCell ref="N501:O501"/>
    <mergeCell ref="B502:C502"/>
    <mergeCell ref="D502:E502"/>
    <mergeCell ref="F502:G502"/>
    <mergeCell ref="H502:I502"/>
    <mergeCell ref="J502:K502"/>
    <mergeCell ref="L502:M502"/>
    <mergeCell ref="N502:O502"/>
    <mergeCell ref="B503:C503"/>
    <mergeCell ref="D503:E503"/>
    <mergeCell ref="F503:G503"/>
    <mergeCell ref="H503:I503"/>
    <mergeCell ref="J503:K503"/>
    <mergeCell ref="L503:M503"/>
    <mergeCell ref="N503:O503"/>
    <mergeCell ref="B504:C504"/>
    <mergeCell ref="D504:E504"/>
    <mergeCell ref="F504:G504"/>
    <mergeCell ref="H504:I504"/>
    <mergeCell ref="J504:K504"/>
    <mergeCell ref="L504:M504"/>
    <mergeCell ref="N504:O504"/>
    <mergeCell ref="B505:C505"/>
    <mergeCell ref="D505:E505"/>
    <mergeCell ref="F505:G505"/>
    <mergeCell ref="H505:I505"/>
    <mergeCell ref="J505:K505"/>
    <mergeCell ref="L505:M505"/>
    <mergeCell ref="N505:O505"/>
    <mergeCell ref="B506:C506"/>
    <mergeCell ref="D506:E506"/>
    <mergeCell ref="F506:G506"/>
    <mergeCell ref="H506:I506"/>
    <mergeCell ref="J506:K506"/>
    <mergeCell ref="L506:M506"/>
    <mergeCell ref="N506:O506"/>
    <mergeCell ref="B507:C507"/>
    <mergeCell ref="D507:E507"/>
    <mergeCell ref="F507:G507"/>
    <mergeCell ref="H507:I507"/>
    <mergeCell ref="J507:K507"/>
    <mergeCell ref="L507:M507"/>
    <mergeCell ref="N507:O507"/>
    <mergeCell ref="B508:C508"/>
    <mergeCell ref="D508:E508"/>
    <mergeCell ref="F508:G508"/>
    <mergeCell ref="H508:I508"/>
    <mergeCell ref="J508:K508"/>
    <mergeCell ref="L508:M508"/>
    <mergeCell ref="N508:O508"/>
    <mergeCell ref="B509:C509"/>
    <mergeCell ref="D509:E509"/>
    <mergeCell ref="F509:G509"/>
    <mergeCell ref="H509:I509"/>
    <mergeCell ref="J509:K509"/>
    <mergeCell ref="L509:M509"/>
    <mergeCell ref="N509:O509"/>
    <mergeCell ref="B511:C511"/>
    <mergeCell ref="D511:E511"/>
    <mergeCell ref="F511:G511"/>
    <mergeCell ref="H511:I511"/>
    <mergeCell ref="J511:K511"/>
    <mergeCell ref="L511:M511"/>
    <mergeCell ref="N511:O511"/>
    <mergeCell ref="B513:C513"/>
    <mergeCell ref="D513:E513"/>
    <mergeCell ref="F513:G513"/>
    <mergeCell ref="H513:I513"/>
    <mergeCell ref="J513:K513"/>
    <mergeCell ref="L513:M513"/>
    <mergeCell ref="N513:O513"/>
    <mergeCell ref="B510:C510"/>
    <mergeCell ref="D510:E510"/>
    <mergeCell ref="F510:G510"/>
    <mergeCell ref="H510:I510"/>
    <mergeCell ref="J510:K510"/>
    <mergeCell ref="L510:M510"/>
    <mergeCell ref="N510:O510"/>
    <mergeCell ref="B512:C512"/>
    <mergeCell ref="D512:E512"/>
    <mergeCell ref="F512:G512"/>
    <mergeCell ref="H512:I512"/>
    <mergeCell ref="J512:K512"/>
    <mergeCell ref="L512:M512"/>
    <mergeCell ref="N512:O512"/>
    <mergeCell ref="J521:K521"/>
    <mergeCell ref="L521:M521"/>
    <mergeCell ref="N521:O521"/>
    <mergeCell ref="B514:C514"/>
    <mergeCell ref="D514:E514"/>
    <mergeCell ref="F514:G514"/>
    <mergeCell ref="H514:I514"/>
    <mergeCell ref="J514:K514"/>
    <mergeCell ref="L514:M514"/>
    <mergeCell ref="N514:O514"/>
    <mergeCell ref="B515:C515"/>
    <mergeCell ref="D515:E515"/>
    <mergeCell ref="F515:G515"/>
    <mergeCell ref="H515:I515"/>
    <mergeCell ref="J515:K515"/>
    <mergeCell ref="L515:M515"/>
    <mergeCell ref="N515:O515"/>
    <mergeCell ref="B516:C516"/>
    <mergeCell ref="D516:E516"/>
    <mergeCell ref="F516:G516"/>
    <mergeCell ref="H516:I516"/>
    <mergeCell ref="J516:K516"/>
    <mergeCell ref="L516:M516"/>
    <mergeCell ref="N516:O516"/>
    <mergeCell ref="B517:C517"/>
    <mergeCell ref="D517:E517"/>
    <mergeCell ref="F517:G517"/>
    <mergeCell ref="H517:I517"/>
    <mergeCell ref="J517:K517"/>
    <mergeCell ref="L517:M517"/>
    <mergeCell ref="N517:O517"/>
    <mergeCell ref="B522:C522"/>
    <mergeCell ref="D522:E522"/>
    <mergeCell ref="F522:G522"/>
    <mergeCell ref="H522:I522"/>
    <mergeCell ref="J522:K522"/>
    <mergeCell ref="L522:M522"/>
    <mergeCell ref="N522:O522"/>
    <mergeCell ref="B523:C523"/>
    <mergeCell ref="D523:E523"/>
    <mergeCell ref="F523:G523"/>
    <mergeCell ref="H523:I523"/>
    <mergeCell ref="J523:K523"/>
    <mergeCell ref="L523:M523"/>
    <mergeCell ref="N523:O523"/>
    <mergeCell ref="B518:C518"/>
    <mergeCell ref="D518:E518"/>
    <mergeCell ref="F518:G518"/>
    <mergeCell ref="H518:I518"/>
    <mergeCell ref="J518:K518"/>
    <mergeCell ref="L518:M518"/>
    <mergeCell ref="N518:O518"/>
    <mergeCell ref="B520:C520"/>
    <mergeCell ref="D520:E520"/>
    <mergeCell ref="F520:G520"/>
    <mergeCell ref="H520:I520"/>
    <mergeCell ref="J520:K520"/>
    <mergeCell ref="L520:M520"/>
    <mergeCell ref="N520:O520"/>
    <mergeCell ref="B521:C521"/>
    <mergeCell ref="D521:E521"/>
    <mergeCell ref="F521:G521"/>
    <mergeCell ref="H521:I521"/>
    <mergeCell ref="B524:C524"/>
    <mergeCell ref="D524:E524"/>
    <mergeCell ref="F524:G524"/>
    <mergeCell ref="H524:I524"/>
    <mergeCell ref="J524:K524"/>
    <mergeCell ref="L524:M524"/>
    <mergeCell ref="N524:O524"/>
    <mergeCell ref="B525:C525"/>
    <mergeCell ref="D525:E525"/>
    <mergeCell ref="F525:G525"/>
    <mergeCell ref="H525:I525"/>
    <mergeCell ref="J525:K525"/>
    <mergeCell ref="L525:M525"/>
    <mergeCell ref="N525:O525"/>
    <mergeCell ref="B527:C527"/>
    <mergeCell ref="D527:E527"/>
    <mergeCell ref="F527:G527"/>
    <mergeCell ref="H527:I527"/>
    <mergeCell ref="J527:K527"/>
    <mergeCell ref="L527:M527"/>
    <mergeCell ref="N527:O527"/>
    <mergeCell ref="B528:C528"/>
    <mergeCell ref="D528:E528"/>
    <mergeCell ref="F528:G528"/>
    <mergeCell ref="H528:I528"/>
    <mergeCell ref="J528:K528"/>
    <mergeCell ref="L528:M528"/>
    <mergeCell ref="N528:O528"/>
    <mergeCell ref="B526:C526"/>
    <mergeCell ref="D526:E526"/>
    <mergeCell ref="F526:G526"/>
    <mergeCell ref="H526:I526"/>
    <mergeCell ref="J526:K526"/>
    <mergeCell ref="L526:M526"/>
    <mergeCell ref="N526:O526"/>
    <mergeCell ref="B529:C529"/>
    <mergeCell ref="D529:E529"/>
    <mergeCell ref="F529:G529"/>
    <mergeCell ref="H529:I529"/>
    <mergeCell ref="J529:K529"/>
    <mergeCell ref="L529:M529"/>
    <mergeCell ref="N529:O529"/>
    <mergeCell ref="B533:C533"/>
    <mergeCell ref="D533:E533"/>
    <mergeCell ref="F533:G533"/>
    <mergeCell ref="H533:I533"/>
    <mergeCell ref="J533:K533"/>
    <mergeCell ref="L533:M533"/>
    <mergeCell ref="N533:O533"/>
    <mergeCell ref="B530:C530"/>
    <mergeCell ref="D530:E530"/>
    <mergeCell ref="F530:G530"/>
    <mergeCell ref="H530:I530"/>
    <mergeCell ref="J530:K530"/>
    <mergeCell ref="L530:M530"/>
    <mergeCell ref="N530:O530"/>
    <mergeCell ref="B531:C531"/>
    <mergeCell ref="D531:E531"/>
    <mergeCell ref="F531:G531"/>
    <mergeCell ref="H531:I531"/>
    <mergeCell ref="J531:K531"/>
    <mergeCell ref="L531:M531"/>
    <mergeCell ref="N531:O531"/>
    <mergeCell ref="B532:C532"/>
    <mergeCell ref="D532:E532"/>
    <mergeCell ref="F532:G532"/>
    <mergeCell ref="H532:I532"/>
    <mergeCell ref="J532:K532"/>
    <mergeCell ref="L532:M532"/>
    <mergeCell ref="N532:O532"/>
    <mergeCell ref="B537:C537"/>
    <mergeCell ref="D537:E537"/>
    <mergeCell ref="F537:G537"/>
    <mergeCell ref="H537:I537"/>
    <mergeCell ref="J537:K537"/>
    <mergeCell ref="L537:M537"/>
    <mergeCell ref="N537:O537"/>
    <mergeCell ref="B534:C534"/>
    <mergeCell ref="D534:E534"/>
    <mergeCell ref="F534:G534"/>
    <mergeCell ref="H534:I534"/>
    <mergeCell ref="J534:K534"/>
    <mergeCell ref="L534:M534"/>
    <mergeCell ref="N534:O534"/>
    <mergeCell ref="B535:C535"/>
    <mergeCell ref="D535:E535"/>
    <mergeCell ref="F535:G535"/>
    <mergeCell ref="H535:I535"/>
    <mergeCell ref="J535:K535"/>
    <mergeCell ref="L535:M535"/>
    <mergeCell ref="N535:O535"/>
    <mergeCell ref="B536:C536"/>
    <mergeCell ref="D536:E536"/>
    <mergeCell ref="F536:G536"/>
    <mergeCell ref="H536:I536"/>
    <mergeCell ref="J536:K536"/>
    <mergeCell ref="L536:M536"/>
    <mergeCell ref="N536:O536"/>
    <mergeCell ref="N538:O538"/>
    <mergeCell ref="B539:C539"/>
    <mergeCell ref="D539:E539"/>
    <mergeCell ref="F539:G539"/>
    <mergeCell ref="H539:I539"/>
    <mergeCell ref="J539:K539"/>
    <mergeCell ref="L539:M539"/>
    <mergeCell ref="N539:O539"/>
    <mergeCell ref="B545:C545"/>
    <mergeCell ref="D545:E545"/>
    <mergeCell ref="F545:G545"/>
    <mergeCell ref="H545:I545"/>
    <mergeCell ref="J545:K545"/>
    <mergeCell ref="L545:M545"/>
    <mergeCell ref="N545:O545"/>
    <mergeCell ref="B540:C540"/>
    <mergeCell ref="D540:E540"/>
    <mergeCell ref="F540:G540"/>
    <mergeCell ref="H540:I540"/>
    <mergeCell ref="J540:K540"/>
    <mergeCell ref="L540:M540"/>
    <mergeCell ref="N540:O540"/>
    <mergeCell ref="B542:C542"/>
    <mergeCell ref="D542:E542"/>
    <mergeCell ref="F542:G542"/>
    <mergeCell ref="H542:I542"/>
    <mergeCell ref="B544:C544"/>
    <mergeCell ref="D544:E544"/>
    <mergeCell ref="F544:G544"/>
    <mergeCell ref="H544:I544"/>
    <mergeCell ref="J538:K538"/>
    <mergeCell ref="L538:M538"/>
    <mergeCell ref="B546:C546"/>
    <mergeCell ref="D546:E546"/>
    <mergeCell ref="F546:G546"/>
    <mergeCell ref="H546:I546"/>
    <mergeCell ref="J546:K546"/>
    <mergeCell ref="L546:M546"/>
    <mergeCell ref="N546:O546"/>
    <mergeCell ref="B547:C547"/>
    <mergeCell ref="D547:E547"/>
    <mergeCell ref="F547:G547"/>
    <mergeCell ref="H547:I547"/>
    <mergeCell ref="J547:K547"/>
    <mergeCell ref="L547:M547"/>
    <mergeCell ref="N547:O547"/>
    <mergeCell ref="B548:C548"/>
    <mergeCell ref="D548:E548"/>
    <mergeCell ref="F548:G548"/>
    <mergeCell ref="H548:I548"/>
    <mergeCell ref="J548:K548"/>
    <mergeCell ref="L548:M548"/>
    <mergeCell ref="N548:O548"/>
    <mergeCell ref="B549:C549"/>
    <mergeCell ref="D549:E549"/>
    <mergeCell ref="F549:G549"/>
    <mergeCell ref="H549:I549"/>
    <mergeCell ref="J549:K549"/>
    <mergeCell ref="L549:M549"/>
    <mergeCell ref="N549:O549"/>
    <mergeCell ref="B550:C550"/>
    <mergeCell ref="D550:E550"/>
    <mergeCell ref="F550:G550"/>
    <mergeCell ref="H550:I550"/>
    <mergeCell ref="J550:K550"/>
    <mergeCell ref="L550:M550"/>
    <mergeCell ref="N550:O550"/>
    <mergeCell ref="B551:C551"/>
    <mergeCell ref="D551:E551"/>
    <mergeCell ref="F551:G551"/>
    <mergeCell ref="H551:I551"/>
    <mergeCell ref="J551:K551"/>
    <mergeCell ref="L551:M551"/>
    <mergeCell ref="N551:O551"/>
    <mergeCell ref="B552:C552"/>
    <mergeCell ref="D552:E552"/>
    <mergeCell ref="F552:G552"/>
    <mergeCell ref="H552:I552"/>
    <mergeCell ref="J552:K552"/>
    <mergeCell ref="L552:M552"/>
    <mergeCell ref="N552:O552"/>
    <mergeCell ref="B553:C553"/>
    <mergeCell ref="D553:E553"/>
    <mergeCell ref="F553:G553"/>
    <mergeCell ref="H553:I553"/>
    <mergeCell ref="J553:K553"/>
    <mergeCell ref="L553:M553"/>
    <mergeCell ref="N553:O553"/>
    <mergeCell ref="B554:C554"/>
    <mergeCell ref="D554:E554"/>
    <mergeCell ref="F554:G554"/>
    <mergeCell ref="H554:I554"/>
    <mergeCell ref="J554:K554"/>
    <mergeCell ref="L554:M554"/>
    <mergeCell ref="N554:O554"/>
    <mergeCell ref="L559:M559"/>
    <mergeCell ref="N559:O559"/>
    <mergeCell ref="B560:C560"/>
    <mergeCell ref="D560:E560"/>
    <mergeCell ref="F560:G560"/>
    <mergeCell ref="H560:I560"/>
    <mergeCell ref="J560:K560"/>
    <mergeCell ref="L560:M560"/>
    <mergeCell ref="N560:O560"/>
    <mergeCell ref="B555:C555"/>
    <mergeCell ref="D555:E555"/>
    <mergeCell ref="F555:G555"/>
    <mergeCell ref="H555:I555"/>
    <mergeCell ref="J555:K555"/>
    <mergeCell ref="L555:M555"/>
    <mergeCell ref="N555:O555"/>
    <mergeCell ref="B556:C556"/>
    <mergeCell ref="D556:E556"/>
    <mergeCell ref="F556:G556"/>
    <mergeCell ref="H556:I556"/>
    <mergeCell ref="J556:K556"/>
    <mergeCell ref="L556:M556"/>
    <mergeCell ref="N556:O556"/>
    <mergeCell ref="B557:C557"/>
    <mergeCell ref="D557:E557"/>
    <mergeCell ref="F557:G557"/>
    <mergeCell ref="H557:I557"/>
    <mergeCell ref="J557:K557"/>
    <mergeCell ref="L557:M557"/>
    <mergeCell ref="N557:O557"/>
    <mergeCell ref="B566:C566"/>
    <mergeCell ref="D566:E566"/>
    <mergeCell ref="F566:G566"/>
    <mergeCell ref="H566:I566"/>
    <mergeCell ref="J566:K566"/>
    <mergeCell ref="L566:M566"/>
    <mergeCell ref="N566:O566"/>
    <mergeCell ref="B567:C567"/>
    <mergeCell ref="D567:E567"/>
    <mergeCell ref="F567:G567"/>
    <mergeCell ref="H567:I567"/>
    <mergeCell ref="J567:K567"/>
    <mergeCell ref="L567:M567"/>
    <mergeCell ref="N567:O567"/>
    <mergeCell ref="B568:C568"/>
    <mergeCell ref="D568:E568"/>
    <mergeCell ref="F568:G568"/>
    <mergeCell ref="H568:I568"/>
    <mergeCell ref="J568:K568"/>
    <mergeCell ref="L568:M568"/>
    <mergeCell ref="N568:O568"/>
    <mergeCell ref="D123:E123"/>
    <mergeCell ref="B570:C570"/>
    <mergeCell ref="D570:E570"/>
    <mergeCell ref="F570:G570"/>
    <mergeCell ref="H570:I570"/>
    <mergeCell ref="J570:K570"/>
    <mergeCell ref="L570:M570"/>
    <mergeCell ref="N570:O570"/>
    <mergeCell ref="B571:C571"/>
    <mergeCell ref="D571:E571"/>
    <mergeCell ref="F571:G571"/>
    <mergeCell ref="H571:I571"/>
    <mergeCell ref="J571:K571"/>
    <mergeCell ref="L571:M571"/>
    <mergeCell ref="N571:O571"/>
    <mergeCell ref="D569:E569"/>
    <mergeCell ref="F569:G569"/>
    <mergeCell ref="H569:I569"/>
    <mergeCell ref="B558:C558"/>
    <mergeCell ref="D558:E558"/>
    <mergeCell ref="F558:G558"/>
    <mergeCell ref="H558:I558"/>
    <mergeCell ref="J558:K558"/>
    <mergeCell ref="L558:M558"/>
    <mergeCell ref="N558:O558"/>
    <mergeCell ref="B559:C559"/>
    <mergeCell ref="D559:E559"/>
    <mergeCell ref="F559:G559"/>
    <mergeCell ref="H559:I559"/>
    <mergeCell ref="J559:K559"/>
    <mergeCell ref="F185:G185"/>
    <mergeCell ref="H185:I185"/>
    <mergeCell ref="B238:C238"/>
    <mergeCell ref="J98:K98"/>
    <mergeCell ref="L98:M98"/>
    <mergeCell ref="N98:O98"/>
    <mergeCell ref="D99:E99"/>
    <mergeCell ref="F99:G99"/>
    <mergeCell ref="L116:M116"/>
    <mergeCell ref="N116:O116"/>
    <mergeCell ref="D129:E129"/>
    <mergeCell ref="F129:G129"/>
    <mergeCell ref="H129:I129"/>
    <mergeCell ref="J129:K129"/>
    <mergeCell ref="L129:M129"/>
    <mergeCell ref="N129:O129"/>
    <mergeCell ref="H117:I117"/>
    <mergeCell ref="J117:K117"/>
    <mergeCell ref="L117:M117"/>
    <mergeCell ref="N117:O117"/>
    <mergeCell ref="D118:E118"/>
    <mergeCell ref="F118:G118"/>
    <mergeCell ref="H118:I118"/>
    <mergeCell ref="J118:K118"/>
    <mergeCell ref="L118:M118"/>
    <mergeCell ref="N118:O118"/>
    <mergeCell ref="D119:E119"/>
    <mergeCell ref="F119:G119"/>
    <mergeCell ref="H119:I119"/>
    <mergeCell ref="H127:I127"/>
    <mergeCell ref="J127:K127"/>
    <mergeCell ref="L127:M127"/>
    <mergeCell ref="H186:I186"/>
    <mergeCell ref="J186:K186"/>
    <mergeCell ref="H239:I239"/>
    <mergeCell ref="J239:K239"/>
    <mergeCell ref="L239:M239"/>
    <mergeCell ref="N239:O239"/>
    <mergeCell ref="F187:G187"/>
    <mergeCell ref="F123:G123"/>
    <mergeCell ref="H123:I123"/>
    <mergeCell ref="J123:K123"/>
    <mergeCell ref="L123:M123"/>
    <mergeCell ref="N123:O123"/>
    <mergeCell ref="J245:K245"/>
    <mergeCell ref="L245:M245"/>
    <mergeCell ref="N245:O245"/>
    <mergeCell ref="B242:C242"/>
    <mergeCell ref="D242:E242"/>
    <mergeCell ref="F242:G242"/>
    <mergeCell ref="H242:I242"/>
    <mergeCell ref="J242:K242"/>
    <mergeCell ref="N179:O179"/>
    <mergeCell ref="D193:E193"/>
    <mergeCell ref="F193:G193"/>
    <mergeCell ref="H193:I193"/>
    <mergeCell ref="J193:K193"/>
    <mergeCell ref="L193:M193"/>
    <mergeCell ref="N193:O193"/>
    <mergeCell ref="B225:C225"/>
    <mergeCell ref="D225:E225"/>
    <mergeCell ref="F225:G225"/>
    <mergeCell ref="H225:I225"/>
    <mergeCell ref="J225:K225"/>
    <mergeCell ref="L225:M225"/>
    <mergeCell ref="J190:K190"/>
    <mergeCell ref="N201:O201"/>
    <mergeCell ref="L201:M201"/>
    <mergeCell ref="J201:K201"/>
    <mergeCell ref="H201:I201"/>
    <mergeCell ref="F201:G201"/>
    <mergeCell ref="D201:E201"/>
    <mergeCell ref="B201:C201"/>
    <mergeCell ref="D190:E190"/>
    <mergeCell ref="D211:E211"/>
    <mergeCell ref="F211:G211"/>
    <mergeCell ref="H211:I211"/>
    <mergeCell ref="J211:K211"/>
    <mergeCell ref="L211:M211"/>
    <mergeCell ref="N211:O211"/>
    <mergeCell ref="L190:M190"/>
    <mergeCell ref="N190:O190"/>
    <mergeCell ref="B208:C208"/>
    <mergeCell ref="D208:E208"/>
    <mergeCell ref="F208:G208"/>
    <mergeCell ref="H208:I208"/>
    <mergeCell ref="J208:K208"/>
    <mergeCell ref="L208:M208"/>
    <mergeCell ref="N208:O208"/>
    <mergeCell ref="B209:C209"/>
    <mergeCell ref="D209:E209"/>
    <mergeCell ref="F209:G209"/>
    <mergeCell ref="H209:I209"/>
    <mergeCell ref="J209:K209"/>
    <mergeCell ref="L209:M209"/>
    <mergeCell ref="N209:O209"/>
    <mergeCell ref="B210:C210"/>
    <mergeCell ref="D210:E210"/>
    <mergeCell ref="N241:O241"/>
    <mergeCell ref="J348:K348"/>
    <mergeCell ref="L348:M348"/>
    <mergeCell ref="N348:O348"/>
    <mergeCell ref="D335:E335"/>
    <mergeCell ref="F340:G340"/>
    <mergeCell ref="H340:I340"/>
    <mergeCell ref="J340:K340"/>
    <mergeCell ref="L340:M340"/>
    <mergeCell ref="N340:O340"/>
    <mergeCell ref="B336:C336"/>
    <mergeCell ref="D336:E336"/>
    <mergeCell ref="F336:G336"/>
    <mergeCell ref="H336:I336"/>
    <mergeCell ref="J336:K336"/>
    <mergeCell ref="F333:G333"/>
    <mergeCell ref="H333:I333"/>
    <mergeCell ref="J333:K333"/>
    <mergeCell ref="L333:M333"/>
    <mergeCell ref="F243:G243"/>
    <mergeCell ref="H243:I243"/>
    <mergeCell ref="J243:K243"/>
    <mergeCell ref="L243:M243"/>
    <mergeCell ref="N243:O243"/>
    <mergeCell ref="L242:M242"/>
    <mergeCell ref="N242:O242"/>
    <mergeCell ref="B243:C243"/>
    <mergeCell ref="D243:E243"/>
    <mergeCell ref="B248:C248"/>
    <mergeCell ref="D248:E248"/>
    <mergeCell ref="F248:G248"/>
    <mergeCell ref="H248:I248"/>
    <mergeCell ref="N333:O333"/>
    <mergeCell ref="N335:O335"/>
    <mergeCell ref="L335:M335"/>
    <mergeCell ref="J335:K335"/>
    <mergeCell ref="H335:I335"/>
    <mergeCell ref="F335:G335"/>
    <mergeCell ref="L336:M336"/>
    <mergeCell ref="N336:O336"/>
    <mergeCell ref="B337:C337"/>
    <mergeCell ref="D337:E337"/>
    <mergeCell ref="F337:G337"/>
    <mergeCell ref="H337:I337"/>
    <mergeCell ref="J337:K337"/>
    <mergeCell ref="L337:M337"/>
    <mergeCell ref="L371:M371"/>
    <mergeCell ref="N371:O371"/>
    <mergeCell ref="B354:C354"/>
    <mergeCell ref="D354:E354"/>
    <mergeCell ref="F354:G354"/>
    <mergeCell ref="H354:I354"/>
    <mergeCell ref="J354:K354"/>
    <mergeCell ref="L354:M354"/>
    <mergeCell ref="N354:O354"/>
    <mergeCell ref="H355:I355"/>
    <mergeCell ref="J355:K355"/>
    <mergeCell ref="L355:M355"/>
    <mergeCell ref="N355:O355"/>
    <mergeCell ref="B356:C356"/>
    <mergeCell ref="D356:E356"/>
    <mergeCell ref="F356:G356"/>
    <mergeCell ref="H356:I356"/>
    <mergeCell ref="J356:K356"/>
    <mergeCell ref="L372:M372"/>
    <mergeCell ref="N372:O372"/>
    <mergeCell ref="J432:K432"/>
    <mergeCell ref="L432:M432"/>
    <mergeCell ref="N432:O432"/>
    <mergeCell ref="B433:C433"/>
    <mergeCell ref="D433:E433"/>
    <mergeCell ref="F433:G433"/>
    <mergeCell ref="H433:I433"/>
    <mergeCell ref="J433:K433"/>
    <mergeCell ref="B469:C469"/>
    <mergeCell ref="D469:E469"/>
    <mergeCell ref="F469:G469"/>
    <mergeCell ref="H469:I469"/>
    <mergeCell ref="J469:K469"/>
    <mergeCell ref="L469:M469"/>
    <mergeCell ref="N469:O469"/>
    <mergeCell ref="B466:C466"/>
    <mergeCell ref="D466:E466"/>
    <mergeCell ref="F466:G466"/>
    <mergeCell ref="H466:I466"/>
    <mergeCell ref="J466:K466"/>
    <mergeCell ref="L466:M466"/>
    <mergeCell ref="N466:O466"/>
    <mergeCell ref="B467:C467"/>
    <mergeCell ref="D467:E467"/>
    <mergeCell ref="F467:G467"/>
    <mergeCell ref="H467:I467"/>
    <mergeCell ref="J467:K467"/>
    <mergeCell ref="L467:M467"/>
    <mergeCell ref="N467:O467"/>
    <mergeCell ref="B468:C468"/>
    <mergeCell ref="B361:C361"/>
    <mergeCell ref="D361:E361"/>
    <mergeCell ref="F361:G361"/>
    <mergeCell ref="H361:I361"/>
    <mergeCell ref="J361:K361"/>
    <mergeCell ref="L361:M361"/>
    <mergeCell ref="N361:O361"/>
    <mergeCell ref="B363:C363"/>
    <mergeCell ref="D363:E363"/>
    <mergeCell ref="F363:G363"/>
    <mergeCell ref="H363:I363"/>
    <mergeCell ref="J363:K363"/>
    <mergeCell ref="F426:G426"/>
    <mergeCell ref="H426:I426"/>
    <mergeCell ref="J426:K426"/>
    <mergeCell ref="L426:M426"/>
    <mergeCell ref="N426:O426"/>
    <mergeCell ref="L363:M363"/>
    <mergeCell ref="N363:O363"/>
    <mergeCell ref="B364:C364"/>
    <mergeCell ref="D364:E364"/>
    <mergeCell ref="F364:G364"/>
    <mergeCell ref="H364:I364"/>
    <mergeCell ref="J364:K364"/>
    <mergeCell ref="L364:M364"/>
    <mergeCell ref="N364:O364"/>
    <mergeCell ref="B362:C362"/>
    <mergeCell ref="D362:E362"/>
    <mergeCell ref="F362:G362"/>
    <mergeCell ref="B372:C372"/>
    <mergeCell ref="D372:E372"/>
    <mergeCell ref="F372:G372"/>
    <mergeCell ref="A1:O2"/>
    <mergeCell ref="A5:O5"/>
    <mergeCell ref="A6:O6"/>
    <mergeCell ref="A9:O9"/>
    <mergeCell ref="A10:O10"/>
    <mergeCell ref="A12:O12"/>
    <mergeCell ref="A13:O13"/>
    <mergeCell ref="A195:O195"/>
    <mergeCell ref="A196:O196"/>
    <mergeCell ref="J544:K544"/>
    <mergeCell ref="L544:M544"/>
    <mergeCell ref="N544:O544"/>
    <mergeCell ref="B427:C427"/>
    <mergeCell ref="D427:E427"/>
    <mergeCell ref="F427:G427"/>
    <mergeCell ref="H427:I427"/>
    <mergeCell ref="J427:K427"/>
    <mergeCell ref="L427:M427"/>
    <mergeCell ref="N427:O427"/>
    <mergeCell ref="B428:C428"/>
    <mergeCell ref="D428:E428"/>
    <mergeCell ref="F428:G428"/>
    <mergeCell ref="H428:I428"/>
    <mergeCell ref="J428:K428"/>
    <mergeCell ref="L428:M428"/>
    <mergeCell ref="N428:O428"/>
    <mergeCell ref="B472:C472"/>
    <mergeCell ref="D472:E472"/>
    <mergeCell ref="F472:G472"/>
    <mergeCell ref="L112:M112"/>
    <mergeCell ref="N112:O112"/>
    <mergeCell ref="D104:E104"/>
    <mergeCell ref="A672:O672"/>
    <mergeCell ref="A674:E674"/>
    <mergeCell ref="A675:E675"/>
    <mergeCell ref="A676:E676"/>
    <mergeCell ref="J678:N678"/>
    <mergeCell ref="J679:N679"/>
    <mergeCell ref="J680:N680"/>
    <mergeCell ref="J541:K541"/>
    <mergeCell ref="L541:M541"/>
    <mergeCell ref="N541:O541"/>
    <mergeCell ref="J542:K542"/>
    <mergeCell ref="L542:M542"/>
    <mergeCell ref="N542:O542"/>
    <mergeCell ref="B543:C543"/>
    <mergeCell ref="D543:E543"/>
    <mergeCell ref="F543:G543"/>
    <mergeCell ref="H543:I543"/>
    <mergeCell ref="J543:K543"/>
    <mergeCell ref="L543:M543"/>
    <mergeCell ref="N543:O543"/>
    <mergeCell ref="B577:C577"/>
    <mergeCell ref="D577:E577"/>
    <mergeCell ref="F577:G577"/>
    <mergeCell ref="H577:I577"/>
    <mergeCell ref="J577:K577"/>
    <mergeCell ref="L577:M577"/>
    <mergeCell ref="N577:O577"/>
    <mergeCell ref="B569:C569"/>
    <mergeCell ref="J569:K569"/>
    <mergeCell ref="L569:M569"/>
    <mergeCell ref="N569:O569"/>
    <mergeCell ref="B541:C541"/>
    <mergeCell ref="A671:O671"/>
    <mergeCell ref="B538:C538"/>
    <mergeCell ref="D538:E538"/>
    <mergeCell ref="F538:G538"/>
    <mergeCell ref="H538:I538"/>
    <mergeCell ref="D541:E541"/>
    <mergeCell ref="F541:G541"/>
    <mergeCell ref="H541:I541"/>
    <mergeCell ref="B421:C421"/>
    <mergeCell ref="D421:E421"/>
    <mergeCell ref="F421:G421"/>
    <mergeCell ref="H421:I421"/>
    <mergeCell ref="J421:K421"/>
    <mergeCell ref="L421:M421"/>
    <mergeCell ref="N421:O421"/>
    <mergeCell ref="B422:C422"/>
    <mergeCell ref="J423:K423"/>
    <mergeCell ref="L423:M423"/>
    <mergeCell ref="B432:C432"/>
    <mergeCell ref="D432:E432"/>
    <mergeCell ref="F432:G432"/>
    <mergeCell ref="H432:I432"/>
    <mergeCell ref="H472:I472"/>
    <mergeCell ref="J472:K472"/>
    <mergeCell ref="L472:M472"/>
    <mergeCell ref="N472:O472"/>
    <mergeCell ref="B470:C470"/>
    <mergeCell ref="D470:E470"/>
    <mergeCell ref="F470:G470"/>
    <mergeCell ref="H470:I470"/>
    <mergeCell ref="J470:K470"/>
    <mergeCell ref="L470:M470"/>
    <mergeCell ref="B239:C239"/>
    <mergeCell ref="D239:E239"/>
    <mergeCell ref="F239:G239"/>
    <mergeCell ref="D192:E192"/>
    <mergeCell ref="F192:G192"/>
    <mergeCell ref="H192:I192"/>
    <mergeCell ref="J192:K192"/>
    <mergeCell ref="N192:O192"/>
    <mergeCell ref="L192:M192"/>
    <mergeCell ref="B328:C328"/>
    <mergeCell ref="B276:C276"/>
    <mergeCell ref="D276:E276"/>
    <mergeCell ref="F276:G276"/>
    <mergeCell ref="H276:I276"/>
    <mergeCell ref="J276:K276"/>
    <mergeCell ref="D328:E328"/>
    <mergeCell ref="F328:G328"/>
    <mergeCell ref="H328:I328"/>
    <mergeCell ref="J328:K328"/>
    <mergeCell ref="B240:C240"/>
    <mergeCell ref="D240:E240"/>
    <mergeCell ref="F240:G240"/>
    <mergeCell ref="H240:I240"/>
    <mergeCell ref="J240:K240"/>
    <mergeCell ref="L240:M240"/>
    <mergeCell ref="N240:O240"/>
    <mergeCell ref="B241:C241"/>
    <mergeCell ref="D241:E241"/>
    <mergeCell ref="F241:G241"/>
    <mergeCell ref="H241:I241"/>
    <mergeCell ref="J241:K241"/>
    <mergeCell ref="L241:M241"/>
    <mergeCell ref="B651:C651"/>
    <mergeCell ref="D651:E651"/>
    <mergeCell ref="F651:G651"/>
    <mergeCell ref="H651:I651"/>
    <mergeCell ref="J651:K651"/>
    <mergeCell ref="L651:M651"/>
    <mergeCell ref="N651:O651"/>
    <mergeCell ref="B315:C315"/>
    <mergeCell ref="D315:E315"/>
    <mergeCell ref="F315:G315"/>
    <mergeCell ref="H315:I315"/>
    <mergeCell ref="J315:K315"/>
    <mergeCell ref="L315:M315"/>
    <mergeCell ref="N315:O315"/>
    <mergeCell ref="N607:O607"/>
    <mergeCell ref="L607:M607"/>
    <mergeCell ref="J607:K607"/>
    <mergeCell ref="H607:I607"/>
    <mergeCell ref="F607:G607"/>
    <mergeCell ref="D607:E607"/>
    <mergeCell ref="B607:C607"/>
    <mergeCell ref="N606:O606"/>
    <mergeCell ref="L606:M606"/>
    <mergeCell ref="J606:K606"/>
    <mergeCell ref="H606:I606"/>
    <mergeCell ref="F606:G606"/>
    <mergeCell ref="D606:E606"/>
    <mergeCell ref="B606:C606"/>
    <mergeCell ref="N605:O605"/>
    <mergeCell ref="L605:M605"/>
    <mergeCell ref="J605:K605"/>
    <mergeCell ref="L328:M328"/>
    <mergeCell ref="B604:C604"/>
    <mergeCell ref="D352:E352"/>
    <mergeCell ref="F352:G352"/>
    <mergeCell ref="H352:I352"/>
    <mergeCell ref="J352:K352"/>
    <mergeCell ref="L352:M352"/>
    <mergeCell ref="N352:O352"/>
    <mergeCell ref="B244:C244"/>
    <mergeCell ref="D244:E244"/>
    <mergeCell ref="F244:G244"/>
    <mergeCell ref="H244:I244"/>
    <mergeCell ref="J244:K244"/>
    <mergeCell ref="L244:M244"/>
    <mergeCell ref="N244:O244"/>
    <mergeCell ref="B245:C245"/>
    <mergeCell ref="D245:E245"/>
    <mergeCell ref="B352:C352"/>
    <mergeCell ref="N328:O328"/>
    <mergeCell ref="B345:C345"/>
    <mergeCell ref="D345:E345"/>
    <mergeCell ref="F345:G345"/>
    <mergeCell ref="H345:I345"/>
    <mergeCell ref="J345:K345"/>
    <mergeCell ref="L345:M345"/>
    <mergeCell ref="N345:O345"/>
    <mergeCell ref="L276:M276"/>
    <mergeCell ref="N276:O276"/>
    <mergeCell ref="B305:C305"/>
    <mergeCell ref="D305:E305"/>
    <mergeCell ref="F305:G305"/>
    <mergeCell ref="H305:I305"/>
    <mergeCell ref="J305:K305"/>
    <mergeCell ref="H575:I575"/>
    <mergeCell ref="J575:K575"/>
    <mergeCell ref="L575:M575"/>
    <mergeCell ref="N575:O575"/>
    <mergeCell ref="J82:K82"/>
    <mergeCell ref="H82:I82"/>
    <mergeCell ref="F82:G82"/>
    <mergeCell ref="D82:E82"/>
    <mergeCell ref="D103:E103"/>
    <mergeCell ref="F103:G103"/>
    <mergeCell ref="H103:I103"/>
    <mergeCell ref="J103:K103"/>
    <mergeCell ref="L103:M103"/>
    <mergeCell ref="N103:O103"/>
    <mergeCell ref="N604:O604"/>
    <mergeCell ref="L604:M604"/>
    <mergeCell ref="J604:K604"/>
    <mergeCell ref="H604:I604"/>
    <mergeCell ref="F604:G604"/>
    <mergeCell ref="D604:E604"/>
    <mergeCell ref="F120:G120"/>
    <mergeCell ref="H120:I120"/>
    <mergeCell ref="J120:K120"/>
    <mergeCell ref="L120:M120"/>
    <mergeCell ref="N120:O120"/>
    <mergeCell ref="L305:M305"/>
    <mergeCell ref="N305:O305"/>
    <mergeCell ref="F245:G245"/>
    <mergeCell ref="H245:I245"/>
    <mergeCell ref="N356:O356"/>
    <mergeCell ref="H372:I372"/>
    <mergeCell ref="J372:K372"/>
    <mergeCell ref="B572:C572"/>
    <mergeCell ref="D572:E572"/>
    <mergeCell ref="F572:G572"/>
    <mergeCell ref="H572:I572"/>
    <mergeCell ref="J572:K572"/>
    <mergeCell ref="L572:M572"/>
    <mergeCell ref="N572:O572"/>
    <mergeCell ref="B573:C573"/>
    <mergeCell ref="D573:E573"/>
    <mergeCell ref="F573:G573"/>
    <mergeCell ref="H573:I573"/>
    <mergeCell ref="J573:K573"/>
    <mergeCell ref="L573:M573"/>
    <mergeCell ref="N573:O573"/>
    <mergeCell ref="B576:C576"/>
    <mergeCell ref="D576:E576"/>
    <mergeCell ref="F576:G576"/>
    <mergeCell ref="H576:I576"/>
    <mergeCell ref="J576:K576"/>
    <mergeCell ref="L576:M576"/>
    <mergeCell ref="N576:O576"/>
    <mergeCell ref="B574:C574"/>
    <mergeCell ref="D574:E574"/>
    <mergeCell ref="F574:G574"/>
    <mergeCell ref="H574:I574"/>
    <mergeCell ref="J574:K574"/>
    <mergeCell ref="L574:M574"/>
    <mergeCell ref="N574:O574"/>
    <mergeCell ref="B575:C575"/>
    <mergeCell ref="D575:E575"/>
    <mergeCell ref="F575:G57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2023-12-12T11:47:34Z</cp:lastPrinted>
  <dcterms:created xsi:type="dcterms:W3CDTF">2022-10-20T10:09:15Z</dcterms:created>
  <dcterms:modified xsi:type="dcterms:W3CDTF">2024-01-04T11:26:48Z</dcterms:modified>
</cp:coreProperties>
</file>