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5DAE96C6-FD08-4112-B170-460181F6F3F3}" xr6:coauthVersionLast="47" xr6:coauthVersionMax="47" xr10:uidLastSave="{00000000-0000-0000-0000-000000000000}"/>
  <bookViews>
    <workbookView xWindow="-120" yWindow="-120" windowWidth="29040" windowHeight="15720" xr2:uid="{1BE0F17D-46A9-4DFF-9F62-6C4AD17E7B9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2" i="1" l="1"/>
  <c r="M107" i="1"/>
  <c r="M271" i="1"/>
  <c r="L208" i="1"/>
  <c r="M206" i="1"/>
  <c r="L213" i="1"/>
  <c r="L212" i="1"/>
  <c r="L211" i="1"/>
  <c r="M209" i="1"/>
  <c r="L351" i="1"/>
  <c r="L367" i="1"/>
  <c r="L117" i="1"/>
  <c r="L105" i="1"/>
  <c r="L94" i="1"/>
  <c r="L581" i="1" l="1"/>
  <c r="L684" i="1"/>
  <c r="L683" i="1"/>
  <c r="L682" i="1"/>
  <c r="L675" i="1"/>
  <c r="L669" i="1"/>
  <c r="L668" i="1"/>
  <c r="L667" i="1"/>
  <c r="L663" i="1"/>
  <c r="L662" i="1"/>
  <c r="L657" i="1"/>
  <c r="L656" i="1"/>
  <c r="L651" i="1"/>
  <c r="L644" i="1"/>
  <c r="L638" i="1"/>
  <c r="L637" i="1"/>
  <c r="L636" i="1"/>
  <c r="L635" i="1"/>
  <c r="L630" i="1"/>
  <c r="L629" i="1"/>
  <c r="L625" i="1"/>
  <c r="L620" i="1"/>
  <c r="L619" i="1"/>
  <c r="L615" i="1"/>
  <c r="L614" i="1"/>
  <c r="L609" i="1"/>
  <c r="L608" i="1"/>
  <c r="L603" i="1"/>
  <c r="L602" i="1"/>
  <c r="L601" i="1"/>
  <c r="L594" i="1"/>
  <c r="L593" i="1"/>
  <c r="L588" i="1"/>
  <c r="L587" i="1"/>
  <c r="L577" i="1"/>
  <c r="L571" i="1"/>
  <c r="L567" i="1"/>
  <c r="L566" i="1"/>
  <c r="L561" i="1"/>
  <c r="L560" i="1"/>
  <c r="L556" i="1"/>
  <c r="L551" i="1"/>
  <c r="L545" i="1"/>
  <c r="L544" i="1"/>
  <c r="L543" i="1"/>
  <c r="L538" i="1"/>
  <c r="L537" i="1"/>
  <c r="L531" i="1"/>
  <c r="L530" i="1"/>
  <c r="L525" i="1"/>
  <c r="L521" i="1"/>
  <c r="L517" i="1"/>
  <c r="L516" i="1"/>
  <c r="L511" i="1"/>
  <c r="L510" i="1"/>
  <c r="L509" i="1"/>
  <c r="L502" i="1"/>
  <c r="L498" i="1"/>
  <c r="L494" i="1"/>
  <c r="L493" i="1"/>
  <c r="L489" i="1"/>
  <c r="L483" i="1"/>
  <c r="L479" i="1"/>
  <c r="L474" i="1"/>
  <c r="L470" i="1"/>
  <c r="L466" i="1"/>
  <c r="L459" i="1"/>
  <c r="L453" i="1"/>
  <c r="L452" i="1"/>
  <c r="L445" i="1"/>
  <c r="L444" i="1"/>
  <c r="L443" i="1"/>
  <c r="L442" i="1"/>
  <c r="L436" i="1"/>
  <c r="L435" i="1"/>
  <c r="L430" i="1"/>
  <c r="L426" i="1"/>
  <c r="L420" i="1"/>
  <c r="L419" i="1"/>
  <c r="L414" i="1"/>
  <c r="L409" i="1"/>
  <c r="L405" i="1"/>
  <c r="L404" i="1"/>
  <c r="L403" i="1"/>
  <c r="L397" i="1"/>
  <c r="L389" i="1"/>
  <c r="L388" i="1"/>
  <c r="L381" i="1"/>
  <c r="L380" i="1"/>
  <c r="L379" i="1"/>
  <c r="L375" i="1"/>
  <c r="L374" i="1"/>
  <c r="L368" i="1"/>
  <c r="L362" i="1"/>
  <c r="L361" i="1"/>
  <c r="L353" i="1"/>
  <c r="L352" i="1"/>
  <c r="L344" i="1"/>
  <c r="L338" i="1"/>
  <c r="L330" i="1"/>
  <c r="L329" i="1"/>
  <c r="L328" i="1"/>
  <c r="L321" i="1"/>
  <c r="L320" i="1"/>
  <c r="L316" i="1"/>
  <c r="L308" i="1"/>
  <c r="L307" i="1"/>
  <c r="L306" i="1"/>
  <c r="L305" i="1"/>
  <c r="L304" i="1"/>
  <c r="L300" i="1"/>
  <c r="L299" i="1"/>
  <c r="L298" i="1"/>
  <c r="L297" i="1"/>
  <c r="L296" i="1"/>
  <c r="L289" i="1"/>
  <c r="L285" i="1"/>
  <c r="L279" i="1"/>
  <c r="L270" i="1"/>
  <c r="L266" i="1"/>
  <c r="L262" i="1"/>
  <c r="L258" i="1"/>
  <c r="L254" i="1"/>
  <c r="L250" i="1"/>
  <c r="L245" i="1"/>
  <c r="L238" i="1"/>
  <c r="L234" i="1"/>
  <c r="L230" i="1"/>
  <c r="L229" i="1"/>
  <c r="L141" i="1"/>
  <c r="L140" i="1"/>
  <c r="L139" i="1"/>
  <c r="L138" i="1"/>
  <c r="L137" i="1"/>
  <c r="L136" i="1"/>
  <c r="L135" i="1"/>
  <c r="L133" i="1"/>
  <c r="L132" i="1"/>
  <c r="L131" i="1"/>
  <c r="L130" i="1"/>
  <c r="L128" i="1"/>
  <c r="L126" i="1"/>
  <c r="L125" i="1"/>
  <c r="L123" i="1"/>
  <c r="L122" i="1"/>
  <c r="L121" i="1"/>
  <c r="L120" i="1"/>
  <c r="L116" i="1"/>
  <c r="L115" i="1"/>
  <c r="L114" i="1"/>
  <c r="L113" i="1"/>
  <c r="L111" i="1"/>
  <c r="L109" i="1"/>
  <c r="L108" i="1"/>
  <c r="L106" i="1"/>
  <c r="L104" i="1"/>
  <c r="L102" i="1"/>
  <c r="L101" i="1"/>
  <c r="L100" i="1"/>
  <c r="L99" i="1"/>
  <c r="L98" i="1"/>
  <c r="L97" i="1"/>
  <c r="L96" i="1"/>
  <c r="L93" i="1"/>
  <c r="M156" i="1"/>
  <c r="M155" i="1"/>
  <c r="M153" i="1"/>
  <c r="M152" i="1"/>
  <c r="M191" i="1"/>
  <c r="M190" i="1"/>
  <c r="M189" i="1"/>
  <c r="M188" i="1"/>
  <c r="M186" i="1"/>
  <c r="M185" i="1"/>
  <c r="M182" i="1"/>
  <c r="M180" i="1"/>
  <c r="M179" i="1"/>
  <c r="M177" i="1"/>
  <c r="M176" i="1" s="1"/>
  <c r="M174" i="1"/>
  <c r="M173" i="1"/>
  <c r="M170" i="1"/>
  <c r="M169" i="1"/>
  <c r="M166" i="1"/>
  <c r="M164" i="1"/>
  <c r="M162" i="1"/>
  <c r="M161" i="1"/>
  <c r="M160" i="1"/>
  <c r="M157" i="1"/>
  <c r="J152" i="1"/>
  <c r="N152" i="1"/>
  <c r="M95" i="1"/>
  <c r="P390" i="1"/>
  <c r="N390" i="1"/>
  <c r="J390" i="1"/>
  <c r="H390" i="1"/>
  <c r="F390" i="1"/>
  <c r="M390" i="1"/>
  <c r="L79" i="1"/>
  <c r="L78" i="1"/>
  <c r="L77" i="1" s="1"/>
  <c r="L76" i="1"/>
  <c r="L75" i="1"/>
  <c r="L74" i="1"/>
  <c r="L73" i="1"/>
  <c r="L72" i="1"/>
  <c r="L71" i="1"/>
  <c r="L69" i="1"/>
  <c r="L68" i="1"/>
  <c r="L67" i="1"/>
  <c r="L66" i="1"/>
  <c r="L65" i="1"/>
  <c r="L64" i="1"/>
  <c r="L63" i="1"/>
  <c r="L62" i="1"/>
  <c r="L61" i="1"/>
  <c r="L60" i="1"/>
  <c r="P112" i="1"/>
  <c r="N112" i="1"/>
  <c r="M112" i="1"/>
  <c r="J112" i="1"/>
  <c r="P107" i="1"/>
  <c r="N107" i="1"/>
  <c r="J107" i="1"/>
  <c r="M582" i="1"/>
  <c r="M580" i="1" s="1"/>
  <c r="P582" i="1"/>
  <c r="P580" i="1" s="1"/>
  <c r="N582" i="1"/>
  <c r="N580" i="1" s="1"/>
  <c r="J582" i="1"/>
  <c r="J580" i="1" s="1"/>
  <c r="H582" i="1"/>
  <c r="H580" i="1" s="1"/>
  <c r="F582" i="1"/>
  <c r="F580" i="1" s="1"/>
  <c r="P95" i="1"/>
  <c r="N95" i="1"/>
  <c r="J95" i="1"/>
  <c r="P484" i="1"/>
  <c r="P482" i="1" s="1"/>
  <c r="N484" i="1"/>
  <c r="N482" i="1" s="1"/>
  <c r="M484" i="1"/>
  <c r="M482" i="1" s="1"/>
  <c r="J484" i="1"/>
  <c r="J482" i="1" s="1"/>
  <c r="H484" i="1"/>
  <c r="H482" i="1" s="1"/>
  <c r="F484" i="1"/>
  <c r="F482" i="1" s="1"/>
  <c r="M446" i="1"/>
  <c r="J446" i="1"/>
  <c r="H446" i="1"/>
  <c r="F446" i="1"/>
  <c r="M685" i="1"/>
  <c r="M681" i="1" s="1"/>
  <c r="M680" i="1" s="1"/>
  <c r="M679" i="1" s="1"/>
  <c r="M678" i="1" s="1"/>
  <c r="M676" i="1"/>
  <c r="M674" i="1" s="1"/>
  <c r="M673" i="1" s="1"/>
  <c r="M672" i="1" s="1"/>
  <c r="M670" i="1"/>
  <c r="M666" i="1" s="1"/>
  <c r="M664" i="1"/>
  <c r="M661" i="1" s="1"/>
  <c r="M658" i="1"/>
  <c r="M655" i="1" s="1"/>
  <c r="M652" i="1"/>
  <c r="M650" i="1" s="1"/>
  <c r="M645" i="1"/>
  <c r="M643" i="1" s="1"/>
  <c r="M642" i="1" s="1"/>
  <c r="M641" i="1" s="1"/>
  <c r="M639" i="1"/>
  <c r="M634" i="1" s="1"/>
  <c r="M633" i="1" s="1"/>
  <c r="M631" i="1"/>
  <c r="M628" i="1" s="1"/>
  <c r="M626" i="1"/>
  <c r="M624" i="1" s="1"/>
  <c r="M621" i="1"/>
  <c r="M618" i="1" s="1"/>
  <c r="M616" i="1"/>
  <c r="M613" i="1" s="1"/>
  <c r="M610" i="1"/>
  <c r="M607" i="1" s="1"/>
  <c r="M604" i="1"/>
  <c r="M600" i="1" s="1"/>
  <c r="M595" i="1"/>
  <c r="M592" i="1" s="1"/>
  <c r="M591" i="1" s="1"/>
  <c r="M589" i="1"/>
  <c r="M586" i="1" s="1"/>
  <c r="M585" i="1" s="1"/>
  <c r="M578" i="1"/>
  <c r="M576" i="1" s="1"/>
  <c r="M572" i="1"/>
  <c r="M570" i="1" s="1"/>
  <c r="M568" i="1"/>
  <c r="M565" i="1" s="1"/>
  <c r="M562" i="1"/>
  <c r="M559" i="1" s="1"/>
  <c r="M557" i="1"/>
  <c r="M555" i="1" s="1"/>
  <c r="M552" i="1"/>
  <c r="M550" i="1" s="1"/>
  <c r="M549" i="1" s="1"/>
  <c r="M546" i="1"/>
  <c r="M542" i="1" s="1"/>
  <c r="M541" i="1" s="1"/>
  <c r="M539" i="1"/>
  <c r="M536" i="1" s="1"/>
  <c r="M534" i="1"/>
  <c r="M532" i="1"/>
  <c r="M526" i="1"/>
  <c r="M524" i="1" s="1"/>
  <c r="M522" i="1"/>
  <c r="M520" i="1" s="1"/>
  <c r="M518" i="1"/>
  <c r="M515" i="1" s="1"/>
  <c r="M512" i="1"/>
  <c r="M508" i="1" s="1"/>
  <c r="M503" i="1"/>
  <c r="M501" i="1" s="1"/>
  <c r="M499" i="1"/>
  <c r="M497" i="1" s="1"/>
  <c r="M495" i="1"/>
  <c r="M492" i="1" s="1"/>
  <c r="M490" i="1"/>
  <c r="M488" i="1" s="1"/>
  <c r="M480" i="1"/>
  <c r="M478" i="1" s="1"/>
  <c r="M475" i="1"/>
  <c r="M473" i="1" s="1"/>
  <c r="M471" i="1"/>
  <c r="M469" i="1" s="1"/>
  <c r="M467" i="1"/>
  <c r="M465" i="1" s="1"/>
  <c r="M460" i="1"/>
  <c r="M458" i="1" s="1"/>
  <c r="M457" i="1" s="1"/>
  <c r="M454" i="1"/>
  <c r="M451" i="1" s="1"/>
  <c r="M449" i="1"/>
  <c r="M437" i="1"/>
  <c r="M434" i="1" s="1"/>
  <c r="M433" i="1" s="1"/>
  <c r="M431" i="1"/>
  <c r="M429" i="1" s="1"/>
  <c r="M427" i="1"/>
  <c r="M425" i="1" s="1"/>
  <c r="M423" i="1"/>
  <c r="M421" i="1"/>
  <c r="M415" i="1"/>
  <c r="M413" i="1" s="1"/>
  <c r="M412" i="1" s="1"/>
  <c r="M410" i="1"/>
  <c r="M408" i="1" s="1"/>
  <c r="M406" i="1"/>
  <c r="M402" i="1" s="1"/>
  <c r="M398" i="1"/>
  <c r="M396" i="1" s="1"/>
  <c r="M395" i="1" s="1"/>
  <c r="M393" i="1"/>
  <c r="M384" i="1"/>
  <c r="M382" i="1"/>
  <c r="M376" i="1"/>
  <c r="M373" i="1" s="1"/>
  <c r="M371" i="1"/>
  <c r="M369" i="1"/>
  <c r="M363" i="1"/>
  <c r="M360" i="1" s="1"/>
  <c r="M358" i="1"/>
  <c r="M354" i="1"/>
  <c r="M347" i="1"/>
  <c r="M345" i="1"/>
  <c r="M341" i="1"/>
  <c r="M339" i="1"/>
  <c r="M333" i="1"/>
  <c r="M331" i="1"/>
  <c r="M324" i="1"/>
  <c r="M322" i="1"/>
  <c r="M317" i="1"/>
  <c r="M315" i="1" s="1"/>
  <c r="M311" i="1"/>
  <c r="M309" i="1"/>
  <c r="M301" i="1"/>
  <c r="M295" i="1" s="1"/>
  <c r="M292" i="1"/>
  <c r="M290" i="1"/>
  <c r="M286" i="1"/>
  <c r="M284" i="1" s="1"/>
  <c r="M280" i="1"/>
  <c r="M278" i="1" s="1"/>
  <c r="M277" i="1" s="1"/>
  <c r="M274" i="1"/>
  <c r="M267" i="1"/>
  <c r="M265" i="1" s="1"/>
  <c r="M263" i="1"/>
  <c r="M261" i="1" s="1"/>
  <c r="M259" i="1"/>
  <c r="M257" i="1" s="1"/>
  <c r="M255" i="1"/>
  <c r="M253" i="1" s="1"/>
  <c r="M251" i="1"/>
  <c r="M249" i="1" s="1"/>
  <c r="M246" i="1"/>
  <c r="M244" i="1" s="1"/>
  <c r="M239" i="1"/>
  <c r="M237" i="1" s="1"/>
  <c r="M235" i="1"/>
  <c r="M233" i="1" s="1"/>
  <c r="M231" i="1"/>
  <c r="M228" i="1" s="1"/>
  <c r="M134" i="1"/>
  <c r="M124" i="1"/>
  <c r="M119" i="1"/>
  <c r="M110" i="1"/>
  <c r="M103" i="1"/>
  <c r="M92" i="1"/>
  <c r="M77" i="1"/>
  <c r="M59" i="1"/>
  <c r="M18" i="1" s="1"/>
  <c r="M36" i="1"/>
  <c r="M154" i="1" l="1"/>
  <c r="L112" i="1"/>
  <c r="L70" i="1"/>
  <c r="L95" i="1"/>
  <c r="M184" i="1"/>
  <c r="M575" i="1"/>
  <c r="M574" i="1" s="1"/>
  <c r="M171" i="1"/>
  <c r="M151" i="1"/>
  <c r="L107" i="1"/>
  <c r="M158" i="1"/>
  <c r="M187" i="1"/>
  <c r="M623" i="1"/>
  <c r="M165" i="1"/>
  <c r="M178" i="1"/>
  <c r="L59" i="1"/>
  <c r="L18" i="1" s="1"/>
  <c r="L580" i="1"/>
  <c r="L19" i="1"/>
  <c r="M477" i="1"/>
  <c r="L482" i="1"/>
  <c r="M378" i="1"/>
  <c r="M387" i="1"/>
  <c r="M386" i="1" s="1"/>
  <c r="M269" i="1"/>
  <c r="M243" i="1" s="1"/>
  <c r="M242" i="1" s="1"/>
  <c r="M564" i="1"/>
  <c r="M337" i="1"/>
  <c r="M118" i="1"/>
  <c r="M22" i="1" s="1"/>
  <c r="M91" i="1"/>
  <c r="M21" i="1" s="1"/>
  <c r="M649" i="1"/>
  <c r="M648" i="1" s="1"/>
  <c r="M647" i="1" s="1"/>
  <c r="M599" i="1"/>
  <c r="M554" i="1"/>
  <c r="M529" i="1"/>
  <c r="M507" i="1"/>
  <c r="M487" i="1"/>
  <c r="M464" i="1"/>
  <c r="M441" i="1"/>
  <c r="M418" i="1"/>
  <c r="M401" i="1"/>
  <c r="M366" i="1"/>
  <c r="M350" i="1"/>
  <c r="M343" i="1"/>
  <c r="M327" i="1"/>
  <c r="M319" i="1"/>
  <c r="M303" i="1"/>
  <c r="M294" i="1" s="1"/>
  <c r="M288" i="1"/>
  <c r="M227" i="1"/>
  <c r="M226" i="1" s="1"/>
  <c r="M225" i="1" s="1"/>
  <c r="M80" i="1"/>
  <c r="M19" i="1"/>
  <c r="M17" i="1" s="1"/>
  <c r="M598" i="1" l="1"/>
  <c r="M597" i="1" s="1"/>
  <c r="M150" i="1"/>
  <c r="L17" i="1"/>
  <c r="L80" i="1"/>
  <c r="M528" i="1"/>
  <c r="M506" i="1" s="1"/>
  <c r="M440" i="1"/>
  <c r="M439" i="1" s="1"/>
  <c r="M548" i="1"/>
  <c r="M336" i="1"/>
  <c r="M417" i="1"/>
  <c r="M400" i="1" s="1"/>
  <c r="M283" i="1"/>
  <c r="M349" i="1"/>
  <c r="M365" i="1"/>
  <c r="M314" i="1"/>
  <c r="M20" i="1"/>
  <c r="M23" i="1" s="1"/>
  <c r="M50" i="1" s="1"/>
  <c r="M142" i="1"/>
  <c r="M463" i="1"/>
  <c r="N162" i="1"/>
  <c r="P124" i="1"/>
  <c r="N124" i="1"/>
  <c r="P134" i="1"/>
  <c r="N134" i="1"/>
  <c r="M282" i="1" l="1"/>
  <c r="M241" i="1" s="1"/>
  <c r="M688" i="1" s="1"/>
  <c r="P191" i="1"/>
  <c r="N191" i="1"/>
  <c r="P190" i="1"/>
  <c r="N190" i="1"/>
  <c r="P189" i="1"/>
  <c r="N189" i="1"/>
  <c r="P188" i="1"/>
  <c r="N188" i="1"/>
  <c r="P186" i="1"/>
  <c r="N186" i="1"/>
  <c r="P185" i="1"/>
  <c r="N185" i="1"/>
  <c r="P182" i="1"/>
  <c r="N182" i="1"/>
  <c r="P180" i="1"/>
  <c r="N180" i="1"/>
  <c r="P179" i="1"/>
  <c r="N179" i="1"/>
  <c r="P177" i="1"/>
  <c r="N177" i="1"/>
  <c r="P174" i="1"/>
  <c r="N174" i="1"/>
  <c r="P173" i="1"/>
  <c r="N173" i="1"/>
  <c r="P172" i="1"/>
  <c r="N172" i="1"/>
  <c r="P170" i="1"/>
  <c r="N170" i="1"/>
  <c r="P169" i="1"/>
  <c r="N169" i="1"/>
  <c r="P166" i="1"/>
  <c r="N166" i="1"/>
  <c r="P164" i="1"/>
  <c r="N164" i="1"/>
  <c r="P162" i="1"/>
  <c r="P161" i="1"/>
  <c r="N161" i="1"/>
  <c r="P160" i="1"/>
  <c r="N160" i="1"/>
  <c r="P157" i="1"/>
  <c r="N157" i="1"/>
  <c r="P156" i="1"/>
  <c r="N156" i="1"/>
  <c r="P153" i="1"/>
  <c r="N153" i="1"/>
  <c r="P152" i="1"/>
  <c r="P119" i="1"/>
  <c r="N119" i="1"/>
  <c r="P110" i="1"/>
  <c r="N110" i="1"/>
  <c r="P103" i="1"/>
  <c r="N103" i="1"/>
  <c r="P92" i="1"/>
  <c r="N92" i="1"/>
  <c r="J172" i="1"/>
  <c r="J191" i="1"/>
  <c r="J190" i="1"/>
  <c r="J189" i="1"/>
  <c r="J188" i="1"/>
  <c r="J186" i="1"/>
  <c r="J185" i="1"/>
  <c r="J182" i="1"/>
  <c r="J180" i="1"/>
  <c r="J179" i="1"/>
  <c r="J177" i="1"/>
  <c r="J174" i="1"/>
  <c r="J173" i="1"/>
  <c r="J170" i="1"/>
  <c r="J169" i="1"/>
  <c r="J166" i="1"/>
  <c r="J160" i="1"/>
  <c r="J164" i="1"/>
  <c r="J162" i="1"/>
  <c r="J161" i="1"/>
  <c r="J157" i="1"/>
  <c r="J156" i="1"/>
  <c r="J153" i="1"/>
  <c r="J127" i="1"/>
  <c r="L127" i="1" s="1"/>
  <c r="J129" i="1"/>
  <c r="L129" i="1" s="1"/>
  <c r="J110" i="1"/>
  <c r="L110" i="1" s="1"/>
  <c r="J604" i="1"/>
  <c r="J512" i="1"/>
  <c r="J503" i="1"/>
  <c r="J460" i="1"/>
  <c r="J134" i="1"/>
  <c r="L134" i="1" s="1"/>
  <c r="J124" i="1"/>
  <c r="L124" i="1" s="1"/>
  <c r="J119" i="1"/>
  <c r="L119" i="1" s="1"/>
  <c r="J103" i="1"/>
  <c r="L103" i="1" s="1"/>
  <c r="J92" i="1"/>
  <c r="L92" i="1" s="1"/>
  <c r="J35" i="1"/>
  <c r="P423" i="1"/>
  <c r="N423" i="1"/>
  <c r="J423" i="1"/>
  <c r="H423" i="1"/>
  <c r="F423" i="1"/>
  <c r="J354" i="1"/>
  <c r="P354" i="1"/>
  <c r="N354" i="1"/>
  <c r="H354" i="1"/>
  <c r="F354" i="1"/>
  <c r="L118" i="1" l="1"/>
  <c r="L22" i="1" s="1"/>
  <c r="L91" i="1"/>
  <c r="J118" i="1"/>
  <c r="J91" i="1"/>
  <c r="F274" i="1"/>
  <c r="F231" i="1"/>
  <c r="L142" i="1" l="1"/>
  <c r="L21" i="1"/>
  <c r="L20" i="1" s="1"/>
  <c r="L23" i="1" s="1"/>
  <c r="J142" i="1"/>
  <c r="P274" i="1"/>
  <c r="N274" i="1"/>
  <c r="J274" i="1"/>
  <c r="H274" i="1"/>
  <c r="F604" i="1"/>
  <c r="H604" i="1"/>
  <c r="N604" i="1"/>
  <c r="P604" i="1"/>
  <c r="P595" i="1"/>
  <c r="P592" i="1" s="1"/>
  <c r="P591" i="1" s="1"/>
  <c r="N595" i="1"/>
  <c r="N592" i="1" s="1"/>
  <c r="N591" i="1" s="1"/>
  <c r="J595" i="1"/>
  <c r="J592" i="1" s="1"/>
  <c r="H595" i="1"/>
  <c r="H592" i="1" s="1"/>
  <c r="H591" i="1" s="1"/>
  <c r="F595" i="1"/>
  <c r="F592" i="1" s="1"/>
  <c r="F591" i="1" s="1"/>
  <c r="P562" i="1"/>
  <c r="P559" i="1" s="1"/>
  <c r="N562" i="1"/>
  <c r="N559" i="1" s="1"/>
  <c r="J562" i="1"/>
  <c r="J559" i="1" s="1"/>
  <c r="L559" i="1" s="1"/>
  <c r="H562" i="1"/>
  <c r="H559" i="1" s="1"/>
  <c r="F562" i="1"/>
  <c r="F559" i="1" s="1"/>
  <c r="F526" i="1"/>
  <c r="P512" i="1"/>
  <c r="N512" i="1"/>
  <c r="H512" i="1"/>
  <c r="F512" i="1"/>
  <c r="P503" i="1"/>
  <c r="N503" i="1"/>
  <c r="H503" i="1"/>
  <c r="F503" i="1"/>
  <c r="P449" i="1"/>
  <c r="N449" i="1"/>
  <c r="J449" i="1"/>
  <c r="H449" i="1"/>
  <c r="F449" i="1"/>
  <c r="P393" i="1"/>
  <c r="N393" i="1"/>
  <c r="J393" i="1"/>
  <c r="H393" i="1"/>
  <c r="F393" i="1"/>
  <c r="P263" i="1"/>
  <c r="P261" i="1" s="1"/>
  <c r="N263" i="1"/>
  <c r="N261" i="1" s="1"/>
  <c r="J263" i="1"/>
  <c r="J261" i="1" s="1"/>
  <c r="L261" i="1" s="1"/>
  <c r="H263" i="1"/>
  <c r="H261" i="1" s="1"/>
  <c r="F263" i="1"/>
  <c r="F261" i="1" s="1"/>
  <c r="P246" i="1"/>
  <c r="N246" i="1"/>
  <c r="J246" i="1"/>
  <c r="H246" i="1"/>
  <c r="F246" i="1"/>
  <c r="P209" i="1"/>
  <c r="N209" i="1"/>
  <c r="J209" i="1"/>
  <c r="L209" i="1" s="1"/>
  <c r="H209" i="1"/>
  <c r="P206" i="1"/>
  <c r="N206" i="1"/>
  <c r="J206" i="1"/>
  <c r="L206" i="1" s="1"/>
  <c r="H206" i="1"/>
  <c r="F209" i="1"/>
  <c r="F206" i="1"/>
  <c r="P154" i="1"/>
  <c r="N154" i="1"/>
  <c r="J154" i="1"/>
  <c r="L154" i="1" s="1"/>
  <c r="H154" i="1"/>
  <c r="F154" i="1"/>
  <c r="P187" i="1"/>
  <c r="N187" i="1"/>
  <c r="J187" i="1"/>
  <c r="L187" i="1" s="1"/>
  <c r="H187" i="1"/>
  <c r="F187" i="1"/>
  <c r="P171" i="1"/>
  <c r="N171" i="1"/>
  <c r="J171" i="1"/>
  <c r="L171" i="1" s="1"/>
  <c r="H171" i="1"/>
  <c r="F171" i="1"/>
  <c r="P165" i="1"/>
  <c r="N165" i="1"/>
  <c r="J165" i="1"/>
  <c r="L165" i="1" s="1"/>
  <c r="H165" i="1"/>
  <c r="P158" i="1"/>
  <c r="N158" i="1"/>
  <c r="J158" i="1"/>
  <c r="L158" i="1" s="1"/>
  <c r="H158" i="1"/>
  <c r="F158" i="1"/>
  <c r="F165" i="1"/>
  <c r="P151" i="1"/>
  <c r="N151" i="1"/>
  <c r="J151" i="1"/>
  <c r="L151" i="1" s="1"/>
  <c r="H151" i="1"/>
  <c r="F151" i="1"/>
  <c r="J591" i="1" l="1"/>
  <c r="L592" i="1"/>
  <c r="L591" i="1" s="1"/>
  <c r="P685" i="1"/>
  <c r="P681" i="1" s="1"/>
  <c r="P680" i="1" s="1"/>
  <c r="P679" i="1" s="1"/>
  <c r="P678" i="1" s="1"/>
  <c r="N685" i="1"/>
  <c r="N681" i="1" s="1"/>
  <c r="N680" i="1" s="1"/>
  <c r="N679" i="1" s="1"/>
  <c r="N678" i="1" s="1"/>
  <c r="J685" i="1"/>
  <c r="J681" i="1" s="1"/>
  <c r="H685" i="1"/>
  <c r="H681" i="1" s="1"/>
  <c r="H680" i="1" s="1"/>
  <c r="H679" i="1" s="1"/>
  <c r="H678" i="1" s="1"/>
  <c r="F685" i="1"/>
  <c r="F681" i="1" s="1"/>
  <c r="F680" i="1" s="1"/>
  <c r="F679" i="1" s="1"/>
  <c r="F678" i="1" s="1"/>
  <c r="P676" i="1"/>
  <c r="P674" i="1" s="1"/>
  <c r="P673" i="1" s="1"/>
  <c r="P672" i="1" s="1"/>
  <c r="N676" i="1"/>
  <c r="N674" i="1" s="1"/>
  <c r="N673" i="1" s="1"/>
  <c r="N672" i="1" s="1"/>
  <c r="J676" i="1"/>
  <c r="J674" i="1" s="1"/>
  <c r="H676" i="1"/>
  <c r="H674" i="1" s="1"/>
  <c r="H673" i="1" s="1"/>
  <c r="H672" i="1" s="1"/>
  <c r="F676" i="1"/>
  <c r="F674" i="1" s="1"/>
  <c r="F673" i="1" s="1"/>
  <c r="F672" i="1" s="1"/>
  <c r="P670" i="1"/>
  <c r="P666" i="1" s="1"/>
  <c r="N670" i="1"/>
  <c r="N666" i="1" s="1"/>
  <c r="J670" i="1"/>
  <c r="J666" i="1" s="1"/>
  <c r="L666" i="1" s="1"/>
  <c r="H670" i="1"/>
  <c r="H666" i="1" s="1"/>
  <c r="F670" i="1"/>
  <c r="F666" i="1" s="1"/>
  <c r="P664" i="1"/>
  <c r="P661" i="1" s="1"/>
  <c r="N664" i="1"/>
  <c r="N661" i="1" s="1"/>
  <c r="J664" i="1"/>
  <c r="J661" i="1" s="1"/>
  <c r="L661" i="1" s="1"/>
  <c r="H664" i="1"/>
  <c r="H661" i="1" s="1"/>
  <c r="F664" i="1"/>
  <c r="F661" i="1" s="1"/>
  <c r="P658" i="1"/>
  <c r="P655" i="1" s="1"/>
  <c r="N658" i="1"/>
  <c r="N655" i="1" s="1"/>
  <c r="J658" i="1"/>
  <c r="J655" i="1" s="1"/>
  <c r="L655" i="1" s="1"/>
  <c r="H658" i="1"/>
  <c r="H655" i="1" s="1"/>
  <c r="F658" i="1"/>
  <c r="F655" i="1" s="1"/>
  <c r="P652" i="1"/>
  <c r="P650" i="1" s="1"/>
  <c r="N652" i="1"/>
  <c r="N650" i="1" s="1"/>
  <c r="J652" i="1"/>
  <c r="J650" i="1" s="1"/>
  <c r="L650" i="1" s="1"/>
  <c r="H652" i="1"/>
  <c r="H650" i="1" s="1"/>
  <c r="F652" i="1"/>
  <c r="F650" i="1" s="1"/>
  <c r="P645" i="1"/>
  <c r="P643" i="1" s="1"/>
  <c r="P642" i="1" s="1"/>
  <c r="P641" i="1" s="1"/>
  <c r="N645" i="1"/>
  <c r="N643" i="1" s="1"/>
  <c r="N642" i="1" s="1"/>
  <c r="N641" i="1" s="1"/>
  <c r="J645" i="1"/>
  <c r="J643" i="1" s="1"/>
  <c r="H645" i="1"/>
  <c r="H643" i="1" s="1"/>
  <c r="H642" i="1" s="1"/>
  <c r="H641" i="1" s="1"/>
  <c r="F645" i="1"/>
  <c r="F643" i="1" s="1"/>
  <c r="F642" i="1" s="1"/>
  <c r="F641" i="1" s="1"/>
  <c r="P639" i="1"/>
  <c r="P634" i="1" s="1"/>
  <c r="P633" i="1" s="1"/>
  <c r="N639" i="1"/>
  <c r="N634" i="1" s="1"/>
  <c r="N633" i="1" s="1"/>
  <c r="J639" i="1"/>
  <c r="J634" i="1" s="1"/>
  <c r="H639" i="1"/>
  <c r="H634" i="1" s="1"/>
  <c r="H633" i="1" s="1"/>
  <c r="F639" i="1"/>
  <c r="F634" i="1" s="1"/>
  <c r="F633" i="1" s="1"/>
  <c r="P631" i="1"/>
  <c r="P628" i="1" s="1"/>
  <c r="N631" i="1"/>
  <c r="N628" i="1" s="1"/>
  <c r="J631" i="1"/>
  <c r="J628" i="1" s="1"/>
  <c r="L628" i="1" s="1"/>
  <c r="H631" i="1"/>
  <c r="H628" i="1" s="1"/>
  <c r="F631" i="1"/>
  <c r="F628" i="1" s="1"/>
  <c r="P626" i="1"/>
  <c r="P624" i="1" s="1"/>
  <c r="N626" i="1"/>
  <c r="N624" i="1" s="1"/>
  <c r="J626" i="1"/>
  <c r="J624" i="1" s="1"/>
  <c r="L624" i="1" s="1"/>
  <c r="H626" i="1"/>
  <c r="H624" i="1" s="1"/>
  <c r="F626" i="1"/>
  <c r="F624" i="1" s="1"/>
  <c r="P621" i="1"/>
  <c r="P618" i="1" s="1"/>
  <c r="N621" i="1"/>
  <c r="N618" i="1" s="1"/>
  <c r="J621" i="1"/>
  <c r="J618" i="1" s="1"/>
  <c r="L618" i="1" s="1"/>
  <c r="H621" i="1"/>
  <c r="H618" i="1" s="1"/>
  <c r="F621" i="1"/>
  <c r="F618" i="1" s="1"/>
  <c r="P616" i="1"/>
  <c r="P613" i="1" s="1"/>
  <c r="N616" i="1"/>
  <c r="N613" i="1" s="1"/>
  <c r="J616" i="1"/>
  <c r="J613" i="1" s="1"/>
  <c r="L613" i="1" s="1"/>
  <c r="H616" i="1"/>
  <c r="H613" i="1" s="1"/>
  <c r="F616" i="1"/>
  <c r="F613" i="1" s="1"/>
  <c r="P610" i="1"/>
  <c r="P607" i="1" s="1"/>
  <c r="N610" i="1"/>
  <c r="N607" i="1" s="1"/>
  <c r="J610" i="1"/>
  <c r="J607" i="1" s="1"/>
  <c r="L607" i="1" s="1"/>
  <c r="H610" i="1"/>
  <c r="H607" i="1" s="1"/>
  <c r="F610" i="1"/>
  <c r="F607" i="1" s="1"/>
  <c r="P600" i="1"/>
  <c r="N600" i="1"/>
  <c r="J600" i="1"/>
  <c r="L600" i="1" s="1"/>
  <c r="H600" i="1"/>
  <c r="F600" i="1"/>
  <c r="P589" i="1"/>
  <c r="P586" i="1" s="1"/>
  <c r="P585" i="1" s="1"/>
  <c r="N589" i="1"/>
  <c r="N586" i="1" s="1"/>
  <c r="N585" i="1" s="1"/>
  <c r="J589" i="1"/>
  <c r="J586" i="1" s="1"/>
  <c r="H589" i="1"/>
  <c r="H586" i="1" s="1"/>
  <c r="H585" i="1" s="1"/>
  <c r="F589" i="1"/>
  <c r="F586" i="1" s="1"/>
  <c r="F585" i="1" s="1"/>
  <c r="P578" i="1"/>
  <c r="P576" i="1" s="1"/>
  <c r="P575" i="1" s="1"/>
  <c r="N578" i="1"/>
  <c r="N576" i="1" s="1"/>
  <c r="N575" i="1" s="1"/>
  <c r="J578" i="1"/>
  <c r="J576" i="1" s="1"/>
  <c r="H578" i="1"/>
  <c r="H576" i="1" s="1"/>
  <c r="H575" i="1" s="1"/>
  <c r="F578" i="1"/>
  <c r="F576" i="1" s="1"/>
  <c r="F575" i="1" s="1"/>
  <c r="P572" i="1"/>
  <c r="P570" i="1" s="1"/>
  <c r="N572" i="1"/>
  <c r="N570" i="1" s="1"/>
  <c r="J572" i="1"/>
  <c r="J570" i="1" s="1"/>
  <c r="L570" i="1" s="1"/>
  <c r="H572" i="1"/>
  <c r="H570" i="1" s="1"/>
  <c r="F572" i="1"/>
  <c r="F570" i="1" s="1"/>
  <c r="P568" i="1"/>
  <c r="P565" i="1" s="1"/>
  <c r="N568" i="1"/>
  <c r="N565" i="1" s="1"/>
  <c r="J568" i="1"/>
  <c r="J565" i="1" s="1"/>
  <c r="L565" i="1" s="1"/>
  <c r="H568" i="1"/>
  <c r="H565" i="1" s="1"/>
  <c r="F568" i="1"/>
  <c r="F565" i="1" s="1"/>
  <c r="P557" i="1"/>
  <c r="P555" i="1" s="1"/>
  <c r="P554" i="1" s="1"/>
  <c r="N557" i="1"/>
  <c r="N555" i="1" s="1"/>
  <c r="N554" i="1" s="1"/>
  <c r="J557" i="1"/>
  <c r="J555" i="1" s="1"/>
  <c r="H557" i="1"/>
  <c r="H555" i="1" s="1"/>
  <c r="H554" i="1" s="1"/>
  <c r="F557" i="1"/>
  <c r="F555" i="1" s="1"/>
  <c r="F554" i="1" s="1"/>
  <c r="P552" i="1"/>
  <c r="P550" i="1" s="1"/>
  <c r="P549" i="1" s="1"/>
  <c r="N552" i="1"/>
  <c r="N550" i="1" s="1"/>
  <c r="N549" i="1" s="1"/>
  <c r="J552" i="1"/>
  <c r="J550" i="1" s="1"/>
  <c r="H552" i="1"/>
  <c r="H550" i="1" s="1"/>
  <c r="H549" i="1" s="1"/>
  <c r="F552" i="1"/>
  <c r="F550" i="1" s="1"/>
  <c r="F549" i="1" s="1"/>
  <c r="P546" i="1"/>
  <c r="P542" i="1" s="1"/>
  <c r="P541" i="1" s="1"/>
  <c r="N546" i="1"/>
  <c r="N542" i="1" s="1"/>
  <c r="N541" i="1" s="1"/>
  <c r="J546" i="1"/>
  <c r="J542" i="1" s="1"/>
  <c r="H546" i="1"/>
  <c r="H542" i="1" s="1"/>
  <c r="H541" i="1" s="1"/>
  <c r="F546" i="1"/>
  <c r="F542" i="1" s="1"/>
  <c r="F541" i="1" s="1"/>
  <c r="P539" i="1"/>
  <c r="P536" i="1" s="1"/>
  <c r="N539" i="1"/>
  <c r="N536" i="1" s="1"/>
  <c r="J539" i="1"/>
  <c r="J536" i="1" s="1"/>
  <c r="L536" i="1" s="1"/>
  <c r="H539" i="1"/>
  <c r="H536" i="1" s="1"/>
  <c r="F539" i="1"/>
  <c r="F536" i="1" s="1"/>
  <c r="P534" i="1"/>
  <c r="N534" i="1"/>
  <c r="J534" i="1"/>
  <c r="H534" i="1"/>
  <c r="F534" i="1"/>
  <c r="P532" i="1"/>
  <c r="N532" i="1"/>
  <c r="J532" i="1"/>
  <c r="H532" i="1"/>
  <c r="F532" i="1"/>
  <c r="P526" i="1"/>
  <c r="P524" i="1" s="1"/>
  <c r="N526" i="1"/>
  <c r="N524" i="1" s="1"/>
  <c r="J526" i="1"/>
  <c r="J524" i="1" s="1"/>
  <c r="L524" i="1" s="1"/>
  <c r="H526" i="1"/>
  <c r="H524" i="1" s="1"/>
  <c r="F524" i="1"/>
  <c r="P522" i="1"/>
  <c r="P520" i="1" s="1"/>
  <c r="N522" i="1"/>
  <c r="N520" i="1" s="1"/>
  <c r="J522" i="1"/>
  <c r="J520" i="1" s="1"/>
  <c r="L520" i="1" s="1"/>
  <c r="H522" i="1"/>
  <c r="H520" i="1" s="1"/>
  <c r="F522" i="1"/>
  <c r="F520" i="1" s="1"/>
  <c r="P518" i="1"/>
  <c r="P515" i="1" s="1"/>
  <c r="N518" i="1"/>
  <c r="N515" i="1" s="1"/>
  <c r="J518" i="1"/>
  <c r="J515" i="1" s="1"/>
  <c r="L515" i="1" s="1"/>
  <c r="H518" i="1"/>
  <c r="H515" i="1" s="1"/>
  <c r="F518" i="1"/>
  <c r="F515" i="1" s="1"/>
  <c r="P508" i="1"/>
  <c r="N508" i="1"/>
  <c r="J508" i="1"/>
  <c r="L508" i="1" s="1"/>
  <c r="H508" i="1"/>
  <c r="F508" i="1"/>
  <c r="P501" i="1"/>
  <c r="N501" i="1"/>
  <c r="J501" i="1"/>
  <c r="L501" i="1" s="1"/>
  <c r="H501" i="1"/>
  <c r="F501" i="1"/>
  <c r="P499" i="1"/>
  <c r="P497" i="1" s="1"/>
  <c r="N499" i="1"/>
  <c r="N497" i="1" s="1"/>
  <c r="J499" i="1"/>
  <c r="J497" i="1" s="1"/>
  <c r="L497" i="1" s="1"/>
  <c r="H499" i="1"/>
  <c r="H497" i="1" s="1"/>
  <c r="F499" i="1"/>
  <c r="F497" i="1" s="1"/>
  <c r="P495" i="1"/>
  <c r="P492" i="1" s="1"/>
  <c r="N495" i="1"/>
  <c r="N492" i="1" s="1"/>
  <c r="J495" i="1"/>
  <c r="J492" i="1" s="1"/>
  <c r="L492" i="1" s="1"/>
  <c r="H495" i="1"/>
  <c r="H492" i="1" s="1"/>
  <c r="F495" i="1"/>
  <c r="F492" i="1" s="1"/>
  <c r="P490" i="1"/>
  <c r="P488" i="1" s="1"/>
  <c r="N490" i="1"/>
  <c r="N488" i="1" s="1"/>
  <c r="J490" i="1"/>
  <c r="J488" i="1" s="1"/>
  <c r="L488" i="1" s="1"/>
  <c r="H490" i="1"/>
  <c r="H488" i="1" s="1"/>
  <c r="F490" i="1"/>
  <c r="F488" i="1" s="1"/>
  <c r="P480" i="1"/>
  <c r="P478" i="1" s="1"/>
  <c r="P477" i="1" s="1"/>
  <c r="N480" i="1"/>
  <c r="N478" i="1" s="1"/>
  <c r="N477" i="1" s="1"/>
  <c r="J480" i="1"/>
  <c r="J478" i="1" s="1"/>
  <c r="H480" i="1"/>
  <c r="H478" i="1" s="1"/>
  <c r="H477" i="1" s="1"/>
  <c r="F480" i="1"/>
  <c r="F478" i="1" s="1"/>
  <c r="F477" i="1" s="1"/>
  <c r="P475" i="1"/>
  <c r="P473" i="1" s="1"/>
  <c r="N475" i="1"/>
  <c r="N473" i="1" s="1"/>
  <c r="J475" i="1"/>
  <c r="J473" i="1" s="1"/>
  <c r="L473" i="1" s="1"/>
  <c r="H475" i="1"/>
  <c r="H473" i="1" s="1"/>
  <c r="F475" i="1"/>
  <c r="F473" i="1" s="1"/>
  <c r="P471" i="1"/>
  <c r="P469" i="1" s="1"/>
  <c r="N471" i="1"/>
  <c r="N469" i="1" s="1"/>
  <c r="J471" i="1"/>
  <c r="J469" i="1" s="1"/>
  <c r="L469" i="1" s="1"/>
  <c r="H471" i="1"/>
  <c r="H469" i="1" s="1"/>
  <c r="F471" i="1"/>
  <c r="F469" i="1" s="1"/>
  <c r="P467" i="1"/>
  <c r="P465" i="1" s="1"/>
  <c r="N467" i="1"/>
  <c r="N465" i="1" s="1"/>
  <c r="J467" i="1"/>
  <c r="J465" i="1" s="1"/>
  <c r="L465" i="1" s="1"/>
  <c r="H467" i="1"/>
  <c r="H465" i="1" s="1"/>
  <c r="F467" i="1"/>
  <c r="F465" i="1" s="1"/>
  <c r="P460" i="1"/>
  <c r="P458" i="1" s="1"/>
  <c r="P457" i="1" s="1"/>
  <c r="N460" i="1"/>
  <c r="N458" i="1" s="1"/>
  <c r="N457" i="1" s="1"/>
  <c r="J458" i="1"/>
  <c r="H460" i="1"/>
  <c r="H458" i="1" s="1"/>
  <c r="H457" i="1" s="1"/>
  <c r="F460" i="1"/>
  <c r="F458" i="1" s="1"/>
  <c r="F457" i="1" s="1"/>
  <c r="P454" i="1"/>
  <c r="P451" i="1" s="1"/>
  <c r="N454" i="1"/>
  <c r="N451" i="1" s="1"/>
  <c r="J454" i="1"/>
  <c r="J451" i="1" s="1"/>
  <c r="L451" i="1" s="1"/>
  <c r="H454" i="1"/>
  <c r="H451" i="1" s="1"/>
  <c r="F454" i="1"/>
  <c r="F451" i="1" s="1"/>
  <c r="P446" i="1"/>
  <c r="P441" i="1" s="1"/>
  <c r="N446" i="1"/>
  <c r="N441" i="1" s="1"/>
  <c r="J441" i="1"/>
  <c r="L441" i="1" s="1"/>
  <c r="H441" i="1"/>
  <c r="F441" i="1"/>
  <c r="P437" i="1"/>
  <c r="P434" i="1" s="1"/>
  <c r="P433" i="1" s="1"/>
  <c r="N437" i="1"/>
  <c r="N434" i="1" s="1"/>
  <c r="N433" i="1" s="1"/>
  <c r="J437" i="1"/>
  <c r="J434" i="1" s="1"/>
  <c r="H437" i="1"/>
  <c r="H434" i="1" s="1"/>
  <c r="H433" i="1" s="1"/>
  <c r="F437" i="1"/>
  <c r="F434" i="1" s="1"/>
  <c r="F433" i="1" s="1"/>
  <c r="P431" i="1"/>
  <c r="P429" i="1" s="1"/>
  <c r="N431" i="1"/>
  <c r="N429" i="1" s="1"/>
  <c r="J431" i="1"/>
  <c r="J429" i="1" s="1"/>
  <c r="L429" i="1" s="1"/>
  <c r="H431" i="1"/>
  <c r="H429" i="1" s="1"/>
  <c r="F431" i="1"/>
  <c r="F429" i="1" s="1"/>
  <c r="P427" i="1"/>
  <c r="P425" i="1" s="1"/>
  <c r="N427" i="1"/>
  <c r="N425" i="1" s="1"/>
  <c r="J427" i="1"/>
  <c r="J425" i="1" s="1"/>
  <c r="L425" i="1" s="1"/>
  <c r="H427" i="1"/>
  <c r="H425" i="1" s="1"/>
  <c r="F427" i="1"/>
  <c r="F425" i="1" s="1"/>
  <c r="P421" i="1"/>
  <c r="P418" i="1" s="1"/>
  <c r="N421" i="1"/>
  <c r="N418" i="1" s="1"/>
  <c r="J421" i="1"/>
  <c r="J418" i="1" s="1"/>
  <c r="L418" i="1" s="1"/>
  <c r="H421" i="1"/>
  <c r="H418" i="1" s="1"/>
  <c r="F421" i="1"/>
  <c r="F418" i="1" s="1"/>
  <c r="P415" i="1"/>
  <c r="P413" i="1" s="1"/>
  <c r="P412" i="1" s="1"/>
  <c r="N415" i="1"/>
  <c r="N413" i="1" s="1"/>
  <c r="N412" i="1" s="1"/>
  <c r="J415" i="1"/>
  <c r="J413" i="1" s="1"/>
  <c r="H415" i="1"/>
  <c r="H413" i="1" s="1"/>
  <c r="H412" i="1" s="1"/>
  <c r="F415" i="1"/>
  <c r="F413" i="1" s="1"/>
  <c r="F412" i="1" s="1"/>
  <c r="P410" i="1"/>
  <c r="P408" i="1" s="1"/>
  <c r="N410" i="1"/>
  <c r="N408" i="1" s="1"/>
  <c r="J410" i="1"/>
  <c r="J408" i="1" s="1"/>
  <c r="L408" i="1" s="1"/>
  <c r="H410" i="1"/>
  <c r="H408" i="1" s="1"/>
  <c r="F410" i="1"/>
  <c r="F408" i="1" s="1"/>
  <c r="P406" i="1"/>
  <c r="N406" i="1"/>
  <c r="J406" i="1"/>
  <c r="J402" i="1" s="1"/>
  <c r="L402" i="1" s="1"/>
  <c r="H406" i="1"/>
  <c r="H402" i="1" s="1"/>
  <c r="H401" i="1" s="1"/>
  <c r="F406" i="1"/>
  <c r="F402" i="1" s="1"/>
  <c r="P398" i="1"/>
  <c r="P396" i="1" s="1"/>
  <c r="P395" i="1" s="1"/>
  <c r="N398" i="1"/>
  <c r="N396" i="1" s="1"/>
  <c r="N395" i="1" s="1"/>
  <c r="J398" i="1"/>
  <c r="J396" i="1" s="1"/>
  <c r="H398" i="1"/>
  <c r="H396" i="1" s="1"/>
  <c r="H395" i="1" s="1"/>
  <c r="F398" i="1"/>
  <c r="F396" i="1" s="1"/>
  <c r="F395" i="1" s="1"/>
  <c r="P384" i="1"/>
  <c r="N384" i="1"/>
  <c r="J384" i="1"/>
  <c r="H384" i="1"/>
  <c r="F384" i="1"/>
  <c r="P371" i="1"/>
  <c r="N371" i="1"/>
  <c r="J371" i="1"/>
  <c r="H371" i="1"/>
  <c r="F371" i="1"/>
  <c r="P382" i="1"/>
  <c r="N382" i="1"/>
  <c r="J382" i="1"/>
  <c r="H382" i="1"/>
  <c r="F382" i="1"/>
  <c r="P376" i="1"/>
  <c r="P373" i="1" s="1"/>
  <c r="N376" i="1"/>
  <c r="N373" i="1" s="1"/>
  <c r="J376" i="1"/>
  <c r="J373" i="1" s="1"/>
  <c r="L373" i="1" s="1"/>
  <c r="H376" i="1"/>
  <c r="H373" i="1" s="1"/>
  <c r="F376" i="1"/>
  <c r="F373" i="1" s="1"/>
  <c r="P369" i="1"/>
  <c r="N369" i="1"/>
  <c r="J369" i="1"/>
  <c r="H369" i="1"/>
  <c r="F369" i="1"/>
  <c r="F358" i="1"/>
  <c r="H358" i="1"/>
  <c r="J358" i="1"/>
  <c r="N358" i="1"/>
  <c r="P358" i="1"/>
  <c r="P363" i="1"/>
  <c r="P360" i="1" s="1"/>
  <c r="N363" i="1"/>
  <c r="N360" i="1" s="1"/>
  <c r="J363" i="1"/>
  <c r="J360" i="1" s="1"/>
  <c r="L360" i="1" s="1"/>
  <c r="H363" i="1"/>
  <c r="H360" i="1" s="1"/>
  <c r="F363" i="1"/>
  <c r="F360" i="1" s="1"/>
  <c r="P347" i="1"/>
  <c r="N347" i="1"/>
  <c r="J347" i="1"/>
  <c r="H347" i="1"/>
  <c r="P345" i="1"/>
  <c r="N345" i="1"/>
  <c r="J345" i="1"/>
  <c r="H345" i="1"/>
  <c r="F345" i="1"/>
  <c r="P341" i="1"/>
  <c r="N341" i="1"/>
  <c r="J341" i="1"/>
  <c r="H341" i="1"/>
  <c r="P339" i="1"/>
  <c r="N339" i="1"/>
  <c r="J339" i="1"/>
  <c r="H339" i="1"/>
  <c r="F347" i="1"/>
  <c r="F341" i="1"/>
  <c r="F339" i="1"/>
  <c r="P333" i="1"/>
  <c r="N333" i="1"/>
  <c r="J333" i="1"/>
  <c r="H333" i="1"/>
  <c r="P331" i="1"/>
  <c r="N331" i="1"/>
  <c r="J331" i="1"/>
  <c r="H331" i="1"/>
  <c r="P324" i="1"/>
  <c r="N324" i="1"/>
  <c r="J324" i="1"/>
  <c r="H324" i="1"/>
  <c r="P322" i="1"/>
  <c r="N322" i="1"/>
  <c r="J322" i="1"/>
  <c r="H322" i="1"/>
  <c r="P317" i="1"/>
  <c r="P315" i="1" s="1"/>
  <c r="N317" i="1"/>
  <c r="N315" i="1" s="1"/>
  <c r="J317" i="1"/>
  <c r="J315" i="1" s="1"/>
  <c r="L315" i="1" s="1"/>
  <c r="H317" i="1"/>
  <c r="H315" i="1" s="1"/>
  <c r="F317" i="1"/>
  <c r="F315" i="1" s="1"/>
  <c r="F322" i="1"/>
  <c r="F324" i="1"/>
  <c r="F331" i="1"/>
  <c r="F333" i="1"/>
  <c r="P311" i="1"/>
  <c r="N311" i="1"/>
  <c r="J311" i="1"/>
  <c r="H311" i="1"/>
  <c r="P309" i="1"/>
  <c r="N309" i="1"/>
  <c r="J309" i="1"/>
  <c r="H309" i="1"/>
  <c r="P301" i="1"/>
  <c r="P295" i="1" s="1"/>
  <c r="N301" i="1"/>
  <c r="N295" i="1" s="1"/>
  <c r="J301" i="1"/>
  <c r="J295" i="1" s="1"/>
  <c r="L295" i="1" s="1"/>
  <c r="H301" i="1"/>
  <c r="H295" i="1" s="1"/>
  <c r="F311" i="1"/>
  <c r="F309" i="1"/>
  <c r="F301" i="1"/>
  <c r="F295" i="1" s="1"/>
  <c r="P292" i="1"/>
  <c r="N292" i="1"/>
  <c r="J292" i="1"/>
  <c r="H292" i="1"/>
  <c r="P290" i="1"/>
  <c r="N290" i="1"/>
  <c r="J290" i="1"/>
  <c r="H290" i="1"/>
  <c r="P286" i="1"/>
  <c r="P284" i="1" s="1"/>
  <c r="N286" i="1"/>
  <c r="N284" i="1" s="1"/>
  <c r="J286" i="1"/>
  <c r="J284" i="1" s="1"/>
  <c r="L284" i="1" s="1"/>
  <c r="H286" i="1"/>
  <c r="H284" i="1" s="1"/>
  <c r="F292" i="1"/>
  <c r="F290" i="1"/>
  <c r="F286" i="1"/>
  <c r="F284" i="1" s="1"/>
  <c r="P280" i="1"/>
  <c r="P278" i="1" s="1"/>
  <c r="P277" i="1" s="1"/>
  <c r="N280" i="1"/>
  <c r="N278" i="1" s="1"/>
  <c r="N277" i="1" s="1"/>
  <c r="J280" i="1"/>
  <c r="J278" i="1" s="1"/>
  <c r="H280" i="1"/>
  <c r="H278" i="1" s="1"/>
  <c r="H277" i="1" s="1"/>
  <c r="F280" i="1"/>
  <c r="F278" i="1" s="1"/>
  <c r="F277" i="1" s="1"/>
  <c r="P271" i="1"/>
  <c r="N271" i="1"/>
  <c r="J271" i="1"/>
  <c r="H271" i="1"/>
  <c r="F271" i="1"/>
  <c r="P267" i="1"/>
  <c r="P265" i="1" s="1"/>
  <c r="N267" i="1"/>
  <c r="N265" i="1" s="1"/>
  <c r="J267" i="1"/>
  <c r="H267" i="1"/>
  <c r="H265" i="1" s="1"/>
  <c r="F267" i="1"/>
  <c r="F265" i="1" s="1"/>
  <c r="P259" i="1"/>
  <c r="P257" i="1" s="1"/>
  <c r="N259" i="1"/>
  <c r="N257" i="1" s="1"/>
  <c r="J259" i="1"/>
  <c r="J257" i="1" s="1"/>
  <c r="L257" i="1" s="1"/>
  <c r="H259" i="1"/>
  <c r="H257" i="1" s="1"/>
  <c r="F259" i="1"/>
  <c r="F257" i="1" s="1"/>
  <c r="P255" i="1"/>
  <c r="P253" i="1" s="1"/>
  <c r="N255" i="1"/>
  <c r="N253" i="1" s="1"/>
  <c r="J255" i="1"/>
  <c r="J253" i="1" s="1"/>
  <c r="L253" i="1" s="1"/>
  <c r="H255" i="1"/>
  <c r="H253" i="1" s="1"/>
  <c r="F255" i="1"/>
  <c r="F253" i="1" s="1"/>
  <c r="P251" i="1"/>
  <c r="P249" i="1" s="1"/>
  <c r="N251" i="1"/>
  <c r="N249" i="1" s="1"/>
  <c r="J251" i="1"/>
  <c r="J249" i="1" s="1"/>
  <c r="L249" i="1" s="1"/>
  <c r="H251" i="1"/>
  <c r="H249" i="1" s="1"/>
  <c r="F251" i="1"/>
  <c r="F249" i="1" s="1"/>
  <c r="P244" i="1"/>
  <c r="N244" i="1"/>
  <c r="J244" i="1"/>
  <c r="L244" i="1" s="1"/>
  <c r="H244" i="1"/>
  <c r="F244" i="1"/>
  <c r="P239" i="1"/>
  <c r="P237" i="1" s="1"/>
  <c r="N239" i="1"/>
  <c r="N237" i="1" s="1"/>
  <c r="J239" i="1"/>
  <c r="J237" i="1" s="1"/>
  <c r="L237" i="1" s="1"/>
  <c r="H239" i="1"/>
  <c r="H237" i="1" s="1"/>
  <c r="P235" i="1"/>
  <c r="P233" i="1" s="1"/>
  <c r="N235" i="1"/>
  <c r="N233" i="1" s="1"/>
  <c r="J235" i="1"/>
  <c r="J233" i="1" s="1"/>
  <c r="L233" i="1" s="1"/>
  <c r="H235" i="1"/>
  <c r="H233" i="1" s="1"/>
  <c r="P231" i="1"/>
  <c r="P228" i="1" s="1"/>
  <c r="N231" i="1"/>
  <c r="N228" i="1" s="1"/>
  <c r="J231" i="1"/>
  <c r="H231" i="1"/>
  <c r="H228" i="1" s="1"/>
  <c r="F239" i="1"/>
  <c r="F237" i="1" s="1"/>
  <c r="F235" i="1"/>
  <c r="F233" i="1" s="1"/>
  <c r="F228" i="1"/>
  <c r="L401" i="1" l="1"/>
  <c r="L623" i="1"/>
  <c r="J680" i="1"/>
  <c r="J679" i="1" s="1"/>
  <c r="J678" i="1" s="1"/>
  <c r="L681" i="1"/>
  <c r="L680" i="1" s="1"/>
  <c r="L679" i="1" s="1"/>
  <c r="L678" i="1" s="1"/>
  <c r="J642" i="1"/>
  <c r="J641" i="1" s="1"/>
  <c r="L643" i="1"/>
  <c r="L642" i="1" s="1"/>
  <c r="L641" i="1" s="1"/>
  <c r="L599" i="1"/>
  <c r="J673" i="1"/>
  <c r="J672" i="1" s="1"/>
  <c r="L674" i="1"/>
  <c r="L673" i="1" s="1"/>
  <c r="L672" i="1" s="1"/>
  <c r="L576" i="1"/>
  <c r="L575" i="1" s="1"/>
  <c r="J575" i="1"/>
  <c r="L649" i="1"/>
  <c r="L648" i="1" s="1"/>
  <c r="J633" i="1"/>
  <c r="L634" i="1"/>
  <c r="L633" i="1" s="1"/>
  <c r="J585" i="1"/>
  <c r="L586" i="1"/>
  <c r="L585" i="1" s="1"/>
  <c r="L464" i="1"/>
  <c r="J554" i="1"/>
  <c r="L555" i="1"/>
  <c r="L554" i="1" s="1"/>
  <c r="L478" i="1"/>
  <c r="L477" i="1" s="1"/>
  <c r="J477" i="1"/>
  <c r="J541" i="1"/>
  <c r="L542" i="1"/>
  <c r="L541" i="1" s="1"/>
  <c r="L507" i="1"/>
  <c r="L564" i="1"/>
  <c r="L487" i="1"/>
  <c r="J549" i="1"/>
  <c r="L550" i="1"/>
  <c r="L549" i="1" s="1"/>
  <c r="J457" i="1"/>
  <c r="L458" i="1"/>
  <c r="L457" i="1" s="1"/>
  <c r="L440" i="1"/>
  <c r="L417" i="1"/>
  <c r="J433" i="1"/>
  <c r="L434" i="1"/>
  <c r="L433" i="1" s="1"/>
  <c r="J277" i="1"/>
  <c r="L278" i="1"/>
  <c r="L277" i="1" s="1"/>
  <c r="J395" i="1"/>
  <c r="L396" i="1"/>
  <c r="L395" i="1" s="1"/>
  <c r="J412" i="1"/>
  <c r="L413" i="1"/>
  <c r="L412" i="1" s="1"/>
  <c r="P303" i="1"/>
  <c r="P294" i="1" s="1"/>
  <c r="J599" i="1"/>
  <c r="J564" i="1"/>
  <c r="J649" i="1"/>
  <c r="J648" i="1" s="1"/>
  <c r="J228" i="1"/>
  <c r="J265" i="1"/>
  <c r="L265" i="1" s="1"/>
  <c r="J464" i="1"/>
  <c r="J487" i="1"/>
  <c r="J507" i="1"/>
  <c r="J417" i="1"/>
  <c r="J440" i="1"/>
  <c r="F387" i="1"/>
  <c r="F386" i="1" s="1"/>
  <c r="H387" i="1"/>
  <c r="H386" i="1" s="1"/>
  <c r="J387" i="1"/>
  <c r="N387" i="1"/>
  <c r="N386" i="1" s="1"/>
  <c r="P387" i="1"/>
  <c r="P386" i="1" s="1"/>
  <c r="F574" i="1"/>
  <c r="P327" i="1"/>
  <c r="J303" i="1"/>
  <c r="J337" i="1"/>
  <c r="L337" i="1" s="1"/>
  <c r="J343" i="1"/>
  <c r="L343" i="1" s="1"/>
  <c r="H319" i="1"/>
  <c r="H337" i="1"/>
  <c r="P343" i="1"/>
  <c r="P649" i="1"/>
  <c r="P648" i="1" s="1"/>
  <c r="P647" i="1" s="1"/>
  <c r="N649" i="1"/>
  <c r="N648" i="1" s="1"/>
  <c r="N647" i="1" s="1"/>
  <c r="H623" i="1"/>
  <c r="F649" i="1"/>
  <c r="F648" i="1" s="1"/>
  <c r="F647" i="1" s="1"/>
  <c r="H649" i="1"/>
  <c r="H648" i="1" s="1"/>
  <c r="H647" i="1" s="1"/>
  <c r="J623" i="1"/>
  <c r="H288" i="1"/>
  <c r="H283" i="1" s="1"/>
  <c r="H343" i="1"/>
  <c r="N599" i="1"/>
  <c r="F623" i="1"/>
  <c r="P623" i="1"/>
  <c r="N623" i="1"/>
  <c r="P337" i="1"/>
  <c r="H599" i="1"/>
  <c r="N564" i="1"/>
  <c r="N548" i="1" s="1"/>
  <c r="F599" i="1"/>
  <c r="P599" i="1"/>
  <c r="H574" i="1"/>
  <c r="P574" i="1"/>
  <c r="F564" i="1"/>
  <c r="F548" i="1" s="1"/>
  <c r="N574" i="1"/>
  <c r="P564" i="1"/>
  <c r="P548" i="1" s="1"/>
  <c r="H564" i="1"/>
  <c r="H548" i="1" s="1"/>
  <c r="J529" i="1"/>
  <c r="H507" i="1"/>
  <c r="H529" i="1"/>
  <c r="H528" i="1" s="1"/>
  <c r="F529" i="1"/>
  <c r="F528" i="1" s="1"/>
  <c r="P529" i="1"/>
  <c r="P528" i="1" s="1"/>
  <c r="N529" i="1"/>
  <c r="N528" i="1" s="1"/>
  <c r="N507" i="1"/>
  <c r="H327" i="1"/>
  <c r="F507" i="1"/>
  <c r="P507" i="1"/>
  <c r="H464" i="1"/>
  <c r="P440" i="1"/>
  <c r="P439" i="1" s="1"/>
  <c r="H440" i="1"/>
  <c r="H439" i="1" s="1"/>
  <c r="P464" i="1"/>
  <c r="N327" i="1"/>
  <c r="F487" i="1"/>
  <c r="N487" i="1"/>
  <c r="H487" i="1"/>
  <c r="N464" i="1"/>
  <c r="F464" i="1"/>
  <c r="P487" i="1"/>
  <c r="N440" i="1"/>
  <c r="N439" i="1" s="1"/>
  <c r="F440" i="1"/>
  <c r="F439" i="1" s="1"/>
  <c r="J366" i="1"/>
  <c r="L366" i="1" s="1"/>
  <c r="P319" i="1"/>
  <c r="N417" i="1"/>
  <c r="P417" i="1"/>
  <c r="H417" i="1"/>
  <c r="H400" i="1" s="1"/>
  <c r="F417" i="1"/>
  <c r="N402" i="1"/>
  <c r="N401" i="1" s="1"/>
  <c r="P402" i="1"/>
  <c r="P401" i="1" s="1"/>
  <c r="F401" i="1"/>
  <c r="P378" i="1"/>
  <c r="N343" i="1"/>
  <c r="J401" i="1"/>
  <c r="F378" i="1"/>
  <c r="J319" i="1"/>
  <c r="L319" i="1" s="1"/>
  <c r="F350" i="1"/>
  <c r="F349" i="1" s="1"/>
  <c r="P350" i="1"/>
  <c r="P349" i="1" s="1"/>
  <c r="N378" i="1"/>
  <c r="J378" i="1"/>
  <c r="L378" i="1" s="1"/>
  <c r="H366" i="1"/>
  <c r="H365" i="1" s="1"/>
  <c r="N366" i="1"/>
  <c r="N365" i="1" s="1"/>
  <c r="F366" i="1"/>
  <c r="F365" i="1" s="1"/>
  <c r="P366" i="1"/>
  <c r="P365" i="1" s="1"/>
  <c r="N319" i="1"/>
  <c r="H378" i="1"/>
  <c r="J350" i="1"/>
  <c r="F319" i="1"/>
  <c r="H350" i="1"/>
  <c r="H349" i="1" s="1"/>
  <c r="J327" i="1"/>
  <c r="L327" i="1" s="1"/>
  <c r="F288" i="1"/>
  <c r="F283" i="1" s="1"/>
  <c r="F303" i="1"/>
  <c r="F294" i="1" s="1"/>
  <c r="F343" i="1"/>
  <c r="J269" i="1"/>
  <c r="L269" i="1" s="1"/>
  <c r="N350" i="1"/>
  <c r="N349" i="1" s="1"/>
  <c r="N337" i="1"/>
  <c r="P269" i="1"/>
  <c r="N269" i="1"/>
  <c r="N243" i="1" s="1"/>
  <c r="F337" i="1"/>
  <c r="H269" i="1"/>
  <c r="H243" i="1" s="1"/>
  <c r="H242" i="1" s="1"/>
  <c r="F327" i="1"/>
  <c r="H303" i="1"/>
  <c r="H294" i="1" s="1"/>
  <c r="J288" i="1"/>
  <c r="N303" i="1"/>
  <c r="N294" i="1" s="1"/>
  <c r="N288" i="1"/>
  <c r="N283" i="1" s="1"/>
  <c r="P288" i="1"/>
  <c r="P283" i="1" s="1"/>
  <c r="F269" i="1"/>
  <c r="N227" i="1"/>
  <c r="N226" i="1" s="1"/>
  <c r="N225" i="1" s="1"/>
  <c r="P227" i="1"/>
  <c r="P226" i="1" s="1"/>
  <c r="P225" i="1" s="1"/>
  <c r="H227" i="1"/>
  <c r="H226" i="1" s="1"/>
  <c r="H225" i="1" s="1"/>
  <c r="F227" i="1"/>
  <c r="F226" i="1" s="1"/>
  <c r="F225" i="1" s="1"/>
  <c r="P176" i="1"/>
  <c r="N176" i="1"/>
  <c r="J176" i="1"/>
  <c r="L176" i="1" s="1"/>
  <c r="H176" i="1"/>
  <c r="P178" i="1"/>
  <c r="N178" i="1"/>
  <c r="J178" i="1"/>
  <c r="L178" i="1" s="1"/>
  <c r="H178" i="1"/>
  <c r="P184" i="1"/>
  <c r="N184" i="1"/>
  <c r="J184" i="1"/>
  <c r="L184" i="1" s="1"/>
  <c r="H184" i="1"/>
  <c r="F184" i="1"/>
  <c r="F178" i="1"/>
  <c r="F176" i="1"/>
  <c r="P118" i="1"/>
  <c r="P22" i="1" s="1"/>
  <c r="N118" i="1"/>
  <c r="N22" i="1" s="1"/>
  <c r="J22" i="1"/>
  <c r="H118" i="1"/>
  <c r="H22" i="1" s="1"/>
  <c r="F118" i="1"/>
  <c r="F22" i="1" s="1"/>
  <c r="P91" i="1"/>
  <c r="N91" i="1"/>
  <c r="N21" i="1" s="1"/>
  <c r="J21" i="1"/>
  <c r="H91" i="1"/>
  <c r="H21" i="1" s="1"/>
  <c r="F91" i="1"/>
  <c r="F21" i="1" s="1"/>
  <c r="P59" i="1"/>
  <c r="N59" i="1"/>
  <c r="N18" i="1" s="1"/>
  <c r="J59" i="1"/>
  <c r="H59" i="1"/>
  <c r="P77" i="1"/>
  <c r="P19" i="1" s="1"/>
  <c r="N77" i="1"/>
  <c r="N19" i="1" s="1"/>
  <c r="J77" i="1"/>
  <c r="J19" i="1" s="1"/>
  <c r="H77" i="1"/>
  <c r="H19" i="1" s="1"/>
  <c r="F77" i="1"/>
  <c r="F19" i="1" s="1"/>
  <c r="F59" i="1"/>
  <c r="P36" i="1"/>
  <c r="N36" i="1"/>
  <c r="J36" i="1"/>
  <c r="H36" i="1"/>
  <c r="F36" i="1"/>
  <c r="J647" i="1" l="1"/>
  <c r="L647" i="1"/>
  <c r="L314" i="1"/>
  <c r="N20" i="1"/>
  <c r="L150" i="1"/>
  <c r="L548" i="1"/>
  <c r="J574" i="1"/>
  <c r="L574" i="1"/>
  <c r="L598" i="1"/>
  <c r="L597" i="1" s="1"/>
  <c r="L463" i="1"/>
  <c r="J439" i="1"/>
  <c r="J548" i="1"/>
  <c r="J528" i="1"/>
  <c r="J506" i="1" s="1"/>
  <c r="L529" i="1"/>
  <c r="L528" i="1" s="1"/>
  <c r="L506" i="1" s="1"/>
  <c r="L400" i="1"/>
  <c r="L439" i="1"/>
  <c r="L243" i="1"/>
  <c r="L242" i="1" s="1"/>
  <c r="J227" i="1"/>
  <c r="J226" i="1" s="1"/>
  <c r="J225" i="1" s="1"/>
  <c r="L228" i="1"/>
  <c r="L227" i="1" s="1"/>
  <c r="L226" i="1" s="1"/>
  <c r="L225" i="1" s="1"/>
  <c r="J386" i="1"/>
  <c r="L387" i="1"/>
  <c r="L386" i="1" s="1"/>
  <c r="N17" i="1"/>
  <c r="J294" i="1"/>
  <c r="L303" i="1"/>
  <c r="L294" i="1" s="1"/>
  <c r="J283" i="1"/>
  <c r="L288" i="1"/>
  <c r="L283" i="1" s="1"/>
  <c r="L336" i="1"/>
  <c r="J349" i="1"/>
  <c r="L350" i="1"/>
  <c r="L349" i="1" s="1"/>
  <c r="L365" i="1"/>
  <c r="J598" i="1"/>
  <c r="J597" i="1" s="1"/>
  <c r="P18" i="1"/>
  <c r="P17" i="1" s="1"/>
  <c r="P80" i="1"/>
  <c r="N80" i="1"/>
  <c r="P21" i="1"/>
  <c r="P20" i="1" s="1"/>
  <c r="P142" i="1"/>
  <c r="N142" i="1"/>
  <c r="J243" i="1"/>
  <c r="J242" i="1" s="1"/>
  <c r="J314" i="1"/>
  <c r="J463" i="1"/>
  <c r="J365" i="1"/>
  <c r="J336" i="1"/>
  <c r="J400" i="1"/>
  <c r="J18" i="1"/>
  <c r="J17" i="1" s="1"/>
  <c r="J80" i="1"/>
  <c r="N242" i="1"/>
  <c r="P243" i="1"/>
  <c r="P242" i="1" s="1"/>
  <c r="J150" i="1"/>
  <c r="F142" i="1"/>
  <c r="P314" i="1"/>
  <c r="F243" i="1"/>
  <c r="F242" i="1" s="1"/>
  <c r="P150" i="1"/>
  <c r="N150" i="1"/>
  <c r="F150" i="1"/>
  <c r="H142" i="1"/>
  <c r="H150" i="1"/>
  <c r="H314" i="1"/>
  <c r="H598" i="1"/>
  <c r="H597" i="1" s="1"/>
  <c r="H336" i="1"/>
  <c r="P336" i="1"/>
  <c r="H18" i="1"/>
  <c r="H17" i="1" s="1"/>
  <c r="H80" i="1"/>
  <c r="F18" i="1"/>
  <c r="F17" i="1" s="1"/>
  <c r="F80" i="1"/>
  <c r="N598" i="1"/>
  <c r="N597" i="1" s="1"/>
  <c r="P598" i="1"/>
  <c r="P597" i="1" s="1"/>
  <c r="P400" i="1"/>
  <c r="N400" i="1"/>
  <c r="F598" i="1"/>
  <c r="F597" i="1" s="1"/>
  <c r="N506" i="1"/>
  <c r="P506" i="1"/>
  <c r="H463" i="1"/>
  <c r="H506" i="1"/>
  <c r="F506" i="1"/>
  <c r="N314" i="1"/>
  <c r="F463" i="1"/>
  <c r="P463" i="1"/>
  <c r="N463" i="1"/>
  <c r="F400" i="1"/>
  <c r="N336" i="1"/>
  <c r="F314" i="1"/>
  <c r="F336" i="1"/>
  <c r="J20" i="1"/>
  <c r="H20" i="1"/>
  <c r="F20" i="1"/>
  <c r="N23" i="1" l="1"/>
  <c r="N50" i="1" s="1"/>
  <c r="J23" i="1"/>
  <c r="J50" i="1" s="1"/>
  <c r="L282" i="1"/>
  <c r="L241" i="1" s="1"/>
  <c r="L688" i="1" s="1"/>
  <c r="J282" i="1"/>
  <c r="J241" i="1" s="1"/>
  <c r="J688" i="1" s="1"/>
  <c r="F282" i="1"/>
  <c r="F241" i="1" s="1"/>
  <c r="F688" i="1" s="1"/>
  <c r="P282" i="1"/>
  <c r="P241" i="1" s="1"/>
  <c r="P688" i="1" s="1"/>
  <c r="H282" i="1"/>
  <c r="N282" i="1"/>
  <c r="N241" i="1" s="1"/>
  <c r="N688" i="1" s="1"/>
  <c r="H23" i="1"/>
  <c r="H50" i="1" s="1"/>
  <c r="P23" i="1"/>
  <c r="P50" i="1" s="1"/>
  <c r="F23" i="1"/>
  <c r="F50" i="1" s="1"/>
  <c r="H241" i="1" l="1"/>
  <c r="H688" i="1" s="1"/>
</calcChain>
</file>

<file path=xl/sharedStrings.xml><?xml version="1.0" encoding="utf-8"?>
<sst xmlns="http://schemas.openxmlformats.org/spreadsheetml/2006/main" count="1075" uniqueCount="419">
  <si>
    <t>I. OPĆI DIO</t>
  </si>
  <si>
    <t>A) SAŽETAK RAČUNA PRIHODA I RASHODA</t>
  </si>
  <si>
    <t>Izvršenje 2021.</t>
  </si>
  <si>
    <t>Plan 2022.</t>
  </si>
  <si>
    <t>Proračun za 2023.</t>
  </si>
  <si>
    <t>Projekcija proračuna za 2024.</t>
  </si>
  <si>
    <t>Projekcija proračuna za 2025.</t>
  </si>
  <si>
    <t>PRIHODI UKUPNO</t>
  </si>
  <si>
    <t>PRIHODI POSLOVANJA</t>
  </si>
  <si>
    <t>PRIHODI OD PRODAJE NEFINANCIJSKE IMOVINE</t>
  </si>
  <si>
    <t>RASHODI POSLOVANJA</t>
  </si>
  <si>
    <t>RASHODI UKUPNO</t>
  </si>
  <si>
    <t>RASHODI ZA NABAVU NEFINANCIJSKE IMOVINE</t>
  </si>
  <si>
    <t>RAZLIKA - VIŠAK/MANJAK</t>
  </si>
  <si>
    <t>B) SAŽETAK RAČUNA FINANCIRANJA</t>
  </si>
  <si>
    <t>PRIMICI OD FINANCIJSKE IMOVINE I ZADUŽIVANJA</t>
  </si>
  <si>
    <t>IZDACI ZA FINANCIJSKU IMOVINU I OTPLATU ZAJMOVA</t>
  </si>
  <si>
    <t>NETO FINANCIRANJE</t>
  </si>
  <si>
    <t>C) PRENESENI VIŠAK ILI PRENESENI MANJAK I VIŠEGODIŠNJI PLAN URAVNOTEŽENJA</t>
  </si>
  <si>
    <t>UKUPNI DONOS VIŠKA/MANJKA IZ PRETHODNIH GODINA</t>
  </si>
  <si>
    <t>VIŠAK/MANJAK IZ PRETHODNIH GODINA KOJI ĆE SE RASPOREDITI/POKRITI</t>
  </si>
  <si>
    <t>VIŠAK/MANJAK+NETO FINANCIRANJE</t>
  </si>
  <si>
    <t>A. RAČUN PRIHODA I RASHODA</t>
  </si>
  <si>
    <t>Razred</t>
  </si>
  <si>
    <t>Skupina</t>
  </si>
  <si>
    <t>Izvor</t>
  </si>
  <si>
    <t>Naziv prihoda</t>
  </si>
  <si>
    <t>Prihodi poslovanja</t>
  </si>
  <si>
    <t>Prihodi od poreza</t>
  </si>
  <si>
    <t>Opći prihodi i primici</t>
  </si>
  <si>
    <t>Pomoći iz inozemstva i od subjekata unutar općeg proračuna</t>
  </si>
  <si>
    <t>Pomoći  EU</t>
  </si>
  <si>
    <t>Ostale pomoći i darovnice</t>
  </si>
  <si>
    <t>Refundacije iz pomoći EU</t>
  </si>
  <si>
    <t>Prihodi od imovine</t>
  </si>
  <si>
    <t>Ostali prihodi za posebne namjene</t>
  </si>
  <si>
    <t>Prihodi od upravnih i administrativnih pristojbi, pristojbi po posebnim propisima i naknada</t>
  </si>
  <si>
    <t>Prihodi od prodaje proizvoda i robe te pruženih usluga i prihodi od donacija</t>
  </si>
  <si>
    <t>Vlastiti prihodi</t>
  </si>
  <si>
    <t>Donacije</t>
  </si>
  <si>
    <t>Kazne, upravne mjere i ostali prihodi</t>
  </si>
  <si>
    <t>Prihodi od prodaje nefinancijske imovine</t>
  </si>
  <si>
    <t>Prihodi od prodaje neproizvedene dugotrajne imovine</t>
  </si>
  <si>
    <t>Prihodi od prodaje ili zamjene nefinancijske imovine</t>
  </si>
  <si>
    <t>Rashodi poslovanja</t>
  </si>
  <si>
    <t>Rashodi za zaposlene</t>
  </si>
  <si>
    <t>Materijalni rashodi</t>
  </si>
  <si>
    <t>Financijski rashodi</t>
  </si>
  <si>
    <t>Subvencije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</si>
  <si>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</si>
  <si>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</si>
  <si>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</si>
  <si>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</si>
  <si>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</si>
  <si>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</si>
  <si>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Projekcija proračuna za 2026.</t>
  </si>
  <si>
    <t>UKUPNI RASHODI</t>
  </si>
  <si>
    <t>Rashodi za nabavu proizvedene dugotrajne imovine</t>
  </si>
  <si>
    <t>01 Opće javne usluge</t>
  </si>
  <si>
    <t>011 Izvršna i zakonodavna tijela, financijski i fisklani poslovi, vanjski poslovi</t>
  </si>
  <si>
    <t>013 Opće usluge</t>
  </si>
  <si>
    <t>03 Javni red i sigurnost</t>
  </si>
  <si>
    <t>031 Usluge policije</t>
  </si>
  <si>
    <t>032 Usluge protupožarne zaštite</t>
  </si>
  <si>
    <t>036 Rashodi za javni red i sigurnost koji nisu drugdje svrstani</t>
  </si>
  <si>
    <t>04 Ekonomski poslovi</t>
  </si>
  <si>
    <t>042 Poljoprivreda, šumarstvo, ribarstvo i lov</t>
  </si>
  <si>
    <t>043 Gorivo i energija</t>
  </si>
  <si>
    <t>045 Promet</t>
  </si>
  <si>
    <t>046 Komunikacije</t>
  </si>
  <si>
    <t>047 Ostale industrije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</si>
  <si>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</si>
  <si>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</si>
  <si>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</si>
  <si>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</si>
  <si>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</si>
  <si>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056 Poslovi i usluge zaštite okoliša koji nisu drugdje svrstani</t>
  </si>
  <si>
    <t>06 Usluge unaprjeđenja stanovanja i zajednice</t>
  </si>
  <si>
    <t>062 Razvoj zajednice</t>
  </si>
  <si>
    <t>063 Opskrba vodom</t>
  </si>
  <si>
    <t>064 Ulična rasvjeta</t>
  </si>
  <si>
    <t>07 Zdravstvo</t>
  </si>
  <si>
    <t>072 Službe za vanjske pacijente</t>
  </si>
  <si>
    <t>08 Rekreacija, kultura, religija</t>
  </si>
  <si>
    <t>081 Službe rekreacije i sporta</t>
  </si>
  <si>
    <t>082 Službe kulture</t>
  </si>
  <si>
    <t>083 Službe emitiranja i izdavanja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</si>
  <si>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</si>
  <si>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</si>
  <si>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</si>
  <si>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</si>
  <si>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095 Obrazovanje koje se ne može definirati po stupnju</t>
  </si>
  <si>
    <t>10 Socijalna zaštita</t>
  </si>
  <si>
    <t>101 Bolest i invaliditet</t>
  </si>
  <si>
    <t>102 Starost</t>
  </si>
  <si>
    <t>104 Obitelj i djeca</t>
  </si>
  <si>
    <t>106 Stanovanje</t>
  </si>
  <si>
    <t>B. RAČUN FINANCIRANJA</t>
  </si>
  <si>
    <t>Naziv</t>
  </si>
  <si>
    <t>Projekcija proračuna za 2024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</si>
  <si>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</si>
  <si>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</si>
  <si>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</si>
  <si>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</si>
  <si>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</si>
  <si>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II. POSEBNI DIO</t>
  </si>
  <si>
    <t>Pozicija</t>
  </si>
  <si>
    <t>Šifra</t>
  </si>
  <si>
    <t>Razdjel 001</t>
  </si>
  <si>
    <t>OPĆINSKO VIJEĆE</t>
  </si>
  <si>
    <t>Glava 00101</t>
  </si>
  <si>
    <t>Općinsko vijeće</t>
  </si>
  <si>
    <t>Program 1000</t>
  </si>
  <si>
    <t>Aktivnost 100010</t>
  </si>
  <si>
    <t>Redovna djelatnost Općinskog vijeća</t>
  </si>
  <si>
    <t>Financiranje rada Općinskog vijeća</t>
  </si>
  <si>
    <t>Aktivnost 100020</t>
  </si>
  <si>
    <t>Izrada razvojnih planova</t>
  </si>
  <si>
    <t>Izvor 11</t>
  </si>
  <si>
    <t>Izvor 52</t>
  </si>
  <si>
    <t>Izvor 43</t>
  </si>
  <si>
    <t>Aktivnost 100030</t>
  </si>
  <si>
    <t>Financiranje političkih stranaka i članova izabranih sa liste grupe birača</t>
  </si>
  <si>
    <t>Razdjel 002</t>
  </si>
  <si>
    <t>JEDINSTVENI UPRAVNI ODJEL</t>
  </si>
  <si>
    <t>Glava 00201</t>
  </si>
  <si>
    <t>Poslovanje Jedinstvenog upravnog odjela</t>
  </si>
  <si>
    <t>Program 2000</t>
  </si>
  <si>
    <t>Redovna djelatnost Jedinstvenog upravnog odjela</t>
  </si>
  <si>
    <t>Aktivnost 200010</t>
  </si>
  <si>
    <t>Aktivnost 200020</t>
  </si>
  <si>
    <t>Rashodi za materijal i energiju</t>
  </si>
  <si>
    <t>Aktivnost 200030</t>
  </si>
  <si>
    <t>Rashodi za usluge</t>
  </si>
  <si>
    <t>Aktivnost 200040</t>
  </si>
  <si>
    <t>Tekući projekt 200010</t>
  </si>
  <si>
    <t>Nabava nefinancijske imovine za rad</t>
  </si>
  <si>
    <t>Kapitalni projekt 200010</t>
  </si>
  <si>
    <t>Rashodi za dodatna ulaganja na nefinancijskoj imovini</t>
  </si>
  <si>
    <t>Program 3000</t>
  </si>
  <si>
    <t>Razvoj civilnog društva</t>
  </si>
  <si>
    <t>Aktivnost 300010</t>
  </si>
  <si>
    <t>Tekuće donacije udugama i neprofitnim organizacijama</t>
  </si>
  <si>
    <t>Glava 00202</t>
  </si>
  <si>
    <t>Komunalna infrastruktura</t>
  </si>
  <si>
    <t>Program 4000</t>
  </si>
  <si>
    <t>Javna rasvjeta</t>
  </si>
  <si>
    <t>Aktivnost 400010</t>
  </si>
  <si>
    <t>Potrošnja i održavanje javne rasvjete</t>
  </si>
  <si>
    <t>Izgradnja i unapređenje sustava javne rasvjete</t>
  </si>
  <si>
    <t>Program 4100</t>
  </si>
  <si>
    <t>Nerazvrstane ceste i putovi</t>
  </si>
  <si>
    <t>Aktivnost 410010</t>
  </si>
  <si>
    <t>Izvor 55</t>
  </si>
  <si>
    <t>Kapitalni projekt 410010</t>
  </si>
  <si>
    <t>Program 4200</t>
  </si>
  <si>
    <t>Aktivnost 420010</t>
  </si>
  <si>
    <t>Kapitalni projekt 420010</t>
  </si>
  <si>
    <t>Aktivnost 420020</t>
  </si>
  <si>
    <t>Izvor 71</t>
  </si>
  <si>
    <t>Izvor 61</t>
  </si>
  <si>
    <t>Program 4300</t>
  </si>
  <si>
    <t>Aktivnost 430010</t>
  </si>
  <si>
    <t>Javne i zelene površine</t>
  </si>
  <si>
    <t>Održavanje javnih i zelenih površina</t>
  </si>
  <si>
    <t>Javna parkirališta</t>
  </si>
  <si>
    <t>Dječja igrališta</t>
  </si>
  <si>
    <t>Groblja</t>
  </si>
  <si>
    <t>Izgradnja i održavanje groblja</t>
  </si>
  <si>
    <t>Kapitalni projekt 430010</t>
  </si>
  <si>
    <t>Program 4400</t>
  </si>
  <si>
    <t>Gospodarenje otpadom</t>
  </si>
  <si>
    <t>Aktivnost 440010</t>
  </si>
  <si>
    <t>Odvoz i zbrinjavanje otpada</t>
  </si>
  <si>
    <t>Aktivnost 440020</t>
  </si>
  <si>
    <t>Izrada Plana gospodarenja otpadom</t>
  </si>
  <si>
    <t>Program 4500</t>
  </si>
  <si>
    <t>Kapitalni projekt 450010</t>
  </si>
  <si>
    <t>Luka Sali</t>
  </si>
  <si>
    <t>Izdaci za otplatu glavnice primljenog kredita</t>
  </si>
  <si>
    <t>Tekući projekt 450010</t>
  </si>
  <si>
    <t>Uređenje riva i obale</t>
  </si>
  <si>
    <t>Tekući projekt 450020</t>
  </si>
  <si>
    <t>Turistička infrastruktura</t>
  </si>
  <si>
    <t>Program 4600</t>
  </si>
  <si>
    <t>Vodovod i odvodnja</t>
  </si>
  <si>
    <t>Kapitalni projekt 460010</t>
  </si>
  <si>
    <t>Program 4700</t>
  </si>
  <si>
    <t>Kapitalni projekt 470010</t>
  </si>
  <si>
    <t>Glava 00203</t>
  </si>
  <si>
    <t>Prostorno uređenje i zaštita okoliša</t>
  </si>
  <si>
    <t>Program 5000</t>
  </si>
  <si>
    <t>Prostorno planska dokumentacija</t>
  </si>
  <si>
    <t>Kapitalni projekt 500010</t>
  </si>
  <si>
    <t>Prostorni plan uređenja Općine Sali</t>
  </si>
  <si>
    <t>Kapitalni projekt 500020</t>
  </si>
  <si>
    <t>Urbanistički plan uređenja poduzetničke zone Brbinj (dio)</t>
  </si>
  <si>
    <t>Program 5100</t>
  </si>
  <si>
    <t>Katastar nekretnina</t>
  </si>
  <si>
    <t>Program 5300</t>
  </si>
  <si>
    <t>Zaštita okoliša</t>
  </si>
  <si>
    <t>Aktivnost 510010</t>
  </si>
  <si>
    <t>Izrada katastra nekretnina</t>
  </si>
  <si>
    <t>Aktivnost 530010</t>
  </si>
  <si>
    <t>Energetska obnova javnih zgrada</t>
  </si>
  <si>
    <t>Energetska tranzicija</t>
  </si>
  <si>
    <t>Aktivnost 530020</t>
  </si>
  <si>
    <t>Aktivnost 530030</t>
  </si>
  <si>
    <t>Digitalna infrastruktura</t>
  </si>
  <si>
    <t>Aktivnost 540010</t>
  </si>
  <si>
    <t>Digitalizacija</t>
  </si>
  <si>
    <t>Glava 00204</t>
  </si>
  <si>
    <t>Zaštita i spašavanje</t>
  </si>
  <si>
    <t>Program 6000</t>
  </si>
  <si>
    <t>Protupožarna zaštita</t>
  </si>
  <si>
    <t>Aktivnost 600010</t>
  </si>
  <si>
    <t>Kapitalni projekt 600010</t>
  </si>
  <si>
    <t>Protupožarni centar Dugi otok</t>
  </si>
  <si>
    <t>Zemljište</t>
  </si>
  <si>
    <t>Program 6100</t>
  </si>
  <si>
    <t>Civilna zaštita</t>
  </si>
  <si>
    <t>Aktivnost 610010</t>
  </si>
  <si>
    <t>Glava 00205</t>
  </si>
  <si>
    <t>Školstvo, zdravstvo i socijalna skrb</t>
  </si>
  <si>
    <t>Program 7000</t>
  </si>
  <si>
    <t>Javne potrebe u obrazovanju</t>
  </si>
  <si>
    <t>Aktivnost 700010</t>
  </si>
  <si>
    <t>Stipendije i školarine</t>
  </si>
  <si>
    <t>Naknade građanima i kućanstvima</t>
  </si>
  <si>
    <t>Aktivnost 700020</t>
  </si>
  <si>
    <t>Nabava radnog materijala za učenike O.Š. Petar Lorini Sali</t>
  </si>
  <si>
    <t>Aktivnost 700030</t>
  </si>
  <si>
    <t>Unapređenje školstva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</si>
  <si>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</si>
  <si>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</si>
  <si>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</si>
  <si>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</si>
  <si>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</si>
  <si>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</si>
  <si>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</si>
  <si>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</si>
  <si>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</si>
  <si>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</si>
  <si>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</si>
  <si>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</si>
  <si>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</si>
  <si>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 xml:space="preserve">Ostale pomoći 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</si>
  <si>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</si>
  <si>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</si>
  <si>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</si>
  <si>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</si>
  <si>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</si>
  <si>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</si>
  <si>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</si>
  <si>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</si>
  <si>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</si>
  <si>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</si>
  <si>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Kapitalni projekt 800010</t>
  </si>
  <si>
    <t>Zavičajni muzej Dugi otok</t>
  </si>
  <si>
    <t>Program 8100</t>
  </si>
  <si>
    <t>Javne potrebe u sportu</t>
  </si>
  <si>
    <t>Aktivnost 810010</t>
  </si>
  <si>
    <t>Financiranje potreba u sportu</t>
  </si>
  <si>
    <t>Kapitalni projekt 810010</t>
  </si>
  <si>
    <t>Izgradnja sportske dvorane</t>
  </si>
  <si>
    <t>Program 8200</t>
  </si>
  <si>
    <t>Vjerske zajednice</t>
  </si>
  <si>
    <t>Aktivnost 820010</t>
  </si>
  <si>
    <t>Pomoći za crkvu</t>
  </si>
  <si>
    <t>Glava 00207</t>
  </si>
  <si>
    <t>Poljoprivreda</t>
  </si>
  <si>
    <t>Program 9000</t>
  </si>
  <si>
    <t>Subvencije u poljoprivredi</t>
  </si>
  <si>
    <t>Aktivnost 900010</t>
  </si>
  <si>
    <t>Subvencije poljoprivrenicima</t>
  </si>
  <si>
    <t>Program 9100</t>
  </si>
  <si>
    <t>Razvoj poljoprivrede</t>
  </si>
  <si>
    <t>Aktivnost 910010</t>
  </si>
  <si>
    <t>Komasacija</t>
  </si>
  <si>
    <t>Program 9200</t>
  </si>
  <si>
    <t>Zaštita životinja</t>
  </si>
  <si>
    <t>Aktivnost 920010</t>
  </si>
  <si>
    <t>Kapitalni projekt 920010</t>
  </si>
  <si>
    <t>Izgradnja i opremanje skloništa za životinje</t>
  </si>
  <si>
    <t>Glava 00208</t>
  </si>
  <si>
    <t>Subvencije i pomoći trgovačkim društvima i unutar općeg proračuna</t>
  </si>
  <si>
    <t>Program 4800</t>
  </si>
  <si>
    <t>Subvencije i pomoći za rad trgovačkim društvima u javnom sektoru</t>
  </si>
  <si>
    <t>Aktivnost 480010</t>
  </si>
  <si>
    <t>Subvencija za rad poštanskih ureda</t>
  </si>
  <si>
    <t>Program 4900</t>
  </si>
  <si>
    <t>Poduzetnički inkubator</t>
  </si>
  <si>
    <t>Kapitalni projekt 490010</t>
  </si>
  <si>
    <t>Razdjel 003</t>
  </si>
  <si>
    <t>PREDŠKOLSKI ODGOJ</t>
  </si>
  <si>
    <t>Glava 00301</t>
  </si>
  <si>
    <t>Program 7300</t>
  </si>
  <si>
    <t>Aktivnost 730010</t>
  </si>
  <si>
    <t>Izvor 31</t>
  </si>
  <si>
    <t>Rashodi za troškove redovnog poslovanja</t>
  </si>
  <si>
    <t>Aktivnost 730020</t>
  </si>
  <si>
    <t>Tekući projekt 730010</t>
  </si>
  <si>
    <t>Održavanje prostora</t>
  </si>
  <si>
    <t>Tekući projekt 730020</t>
  </si>
  <si>
    <t>Program 7400</t>
  </si>
  <si>
    <t>Financiranje programa za djecu i mlade</t>
  </si>
  <si>
    <t>Aktivnost 740010</t>
  </si>
  <si>
    <t>Naknada za podmirenje troškova boravka u vrtiću</t>
  </si>
  <si>
    <t>Aktivnost 740020</t>
  </si>
  <si>
    <t>Program 7500</t>
  </si>
  <si>
    <t>Izgradnja objekta dječjeg vftića</t>
  </si>
  <si>
    <t>Kapitalni projekt 750010</t>
  </si>
  <si>
    <t>Izgradnja vrtića</t>
  </si>
  <si>
    <t>Glava 00302</t>
  </si>
  <si>
    <t>Dječji vrtić "Latica" Zadar</t>
  </si>
  <si>
    <t>Dječji vrtić "Orkulice" Sali</t>
  </si>
  <si>
    <t>Program 7600</t>
  </si>
  <si>
    <t>Sufinanciranje rada vrtića Latica</t>
  </si>
  <si>
    <t>Razdjel 004</t>
  </si>
  <si>
    <t>KNJIŽNICA</t>
  </si>
  <si>
    <t>Glava 00401</t>
  </si>
  <si>
    <t>Hrvatska knjižnica i čitaonica Sali</t>
  </si>
  <si>
    <t>Program 8300</t>
  </si>
  <si>
    <t>Redovna djelatnost knjižnice</t>
  </si>
  <si>
    <t>Aktivnost 830010</t>
  </si>
  <si>
    <t>Aktivnost 830020</t>
  </si>
  <si>
    <t>Tekući projekt 830010</t>
  </si>
  <si>
    <t>Nabava knjižne građe</t>
  </si>
  <si>
    <t>Aktivnost 760010</t>
  </si>
  <si>
    <t>Kapitalni projekt 830010</t>
  </si>
  <si>
    <t>Proširenje i opremanje knjižnice u Salima</t>
  </si>
  <si>
    <t>Glava 00402</t>
  </si>
  <si>
    <t>Gradska knjižnica Zadar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</si>
  <si>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</si>
  <si>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</si>
  <si>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</si>
  <si>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</si>
  <si>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</si>
  <si>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</si>
  <si>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</si>
  <si>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Mjesni odbori</t>
  </si>
  <si>
    <t>Rad mjesnih odbora</t>
  </si>
  <si>
    <t>Financiranje troškova mjesnih odbora</t>
  </si>
  <si>
    <t>UKUPNO</t>
  </si>
  <si>
    <t>041 Opći ekonomski, trgovački i poslovi vezani uz rad</t>
  </si>
  <si>
    <t>066 Rashodi vez.uz stanov.i kom.pogod.koji nisu drugd.svrstani</t>
  </si>
  <si>
    <t>109 Aktivnosti socijal.zašt.koje nisu drugdje svrstane</t>
  </si>
  <si>
    <t>Aktivnost 200050</t>
  </si>
  <si>
    <t>Proračunska zaliha</t>
  </si>
  <si>
    <t>Održavanje i uređenje općinskih zgrada i prostora</t>
  </si>
  <si>
    <t>Izvor 8</t>
  </si>
  <si>
    <t>Namjenski primici</t>
  </si>
  <si>
    <t>Mrtvačnica</t>
  </si>
  <si>
    <t>Kapitalni projekt 910010</t>
  </si>
  <si>
    <t>Strategija razvoja poljoprivrede</t>
  </si>
  <si>
    <t>Interpretacijsko edukacijski centar Grpašćak</t>
  </si>
  <si>
    <t>Projektno partnerstvo</t>
  </si>
  <si>
    <t>sa projekcijama za 2024. i 2025. godinu</t>
  </si>
  <si>
    <t>Članak 1.</t>
  </si>
  <si>
    <t>Članak 2.</t>
  </si>
  <si>
    <t>Prihodi i rashodi te primici i izdaci iskazani po ekonomskoj klasifikaciji prikazani su u Općem dijelu kako slijedi:</t>
  </si>
  <si>
    <t>Članak 3.</t>
  </si>
  <si>
    <t>U posebnom dijelu Proračuna Općine Sali za 2023. godinu rashodi i izdaci iskazani su prema proračunskoj klasifikaciji i raspoređuju se po programima, aktivnostima, korisnicima i namjnama kako slijedi:</t>
  </si>
  <si>
    <t>Članak 4.</t>
  </si>
  <si>
    <t>Općinsko vijeće Općine Sali</t>
  </si>
  <si>
    <t>Predsjednica</t>
  </si>
  <si>
    <t>Ivana Kirinić Frka</t>
  </si>
  <si>
    <t xml:space="preserve">Održavanje nerazvrstanih cesta i putova </t>
  </si>
  <si>
    <t>Izgradnja i rekonstrukcija nerazvrstanih cesta i putova i prateće prometne infrastrukture</t>
  </si>
  <si>
    <t>Dodatna ulaganja na nefinancijskoj imovini</t>
  </si>
  <si>
    <t>Funkcija</t>
  </si>
  <si>
    <t>011</t>
  </si>
  <si>
    <t>013</t>
  </si>
  <si>
    <t>062</t>
  </si>
  <si>
    <t>064</t>
  </si>
  <si>
    <t>045</t>
  </si>
  <si>
    <t>104</t>
  </si>
  <si>
    <t>051</t>
  </si>
  <si>
    <t>063</t>
  </si>
  <si>
    <t>056</t>
  </si>
  <si>
    <t>054</t>
  </si>
  <si>
    <t>032</t>
  </si>
  <si>
    <t>036</t>
  </si>
  <si>
    <t>095</t>
  </si>
  <si>
    <t>091</t>
  </si>
  <si>
    <t>072</t>
  </si>
  <si>
    <t>102</t>
  </si>
  <si>
    <t>106</t>
  </si>
  <si>
    <t>101</t>
  </si>
  <si>
    <t>082</t>
  </si>
  <si>
    <t>081</t>
  </si>
  <si>
    <t>084</t>
  </si>
  <si>
    <t>042</t>
  </si>
  <si>
    <t>047</t>
  </si>
  <si>
    <t>043</t>
  </si>
  <si>
    <t>Prihodi za posebne namjene</t>
  </si>
  <si>
    <t>Program 5200</t>
  </si>
  <si>
    <t>Izgradnja aerodroma</t>
  </si>
  <si>
    <t>Zračni promet</t>
  </si>
  <si>
    <t>Proračun Općine Sali za 2023. godinu sa projekcijama za 2024. i 2025. godinu sastoje se od Općeg i Posebnog dijela.</t>
  </si>
  <si>
    <t>IZMJENE I DOPUNE PRORAČUNA OPĆINE SALI ZA 2023. GODINU</t>
  </si>
  <si>
    <t>Izvorni plan 2023.</t>
  </si>
  <si>
    <t>Povećanje/  smanjenje</t>
  </si>
  <si>
    <t>Novi plan 2023.</t>
  </si>
  <si>
    <t>Povećanje/ smanjenje</t>
  </si>
  <si>
    <t>Novi plan za 2023.</t>
  </si>
  <si>
    <t>Ove izmjene i dopune Proračuna Općine Sali za 2023. godinu sa projekcijama za 2024. i 2025. godinu objaviti će se u "Službenom glasniku Općine Sali".</t>
  </si>
  <si>
    <t>Tekući projekt 710020</t>
  </si>
  <si>
    <t>Pomoći za zdravstvo</t>
  </si>
  <si>
    <t>Subvencije i pomoći u svrhu prijevoza putnika</t>
  </si>
  <si>
    <t>Uređenje luka, pristaništa i plaža</t>
  </si>
  <si>
    <t>Redovna djelatnost DV "Orkulice" Sali</t>
  </si>
  <si>
    <t>Nabava namještaja i opreme</t>
  </si>
  <si>
    <t>031</t>
  </si>
  <si>
    <t>Sitni inventar</t>
  </si>
  <si>
    <t>Temeljem članka 166. Zakona o proračunu (NN 144/21) i članka 30. Statuta Općine Sali (Službeni glasnik Općine Sali" br. 2/2016 - pročišćeni tekst), Općinsko vijeće Općine Sali na 14. sjednici održanoj dana 21. prosinca 2023. godine donosi</t>
  </si>
  <si>
    <t>KLASA: 400-01/22-01/03</t>
  </si>
  <si>
    <t>URBROJ: 2198/15-01-23-3</t>
  </si>
  <si>
    <t>Sali, 21. prosinca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</si>
</sst>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7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16" xfId="0" applyBorder="1"/>
    <xf numFmtId="0" fontId="0" fillId="0" borderId="29" xfId="0" applyBorder="1"/>
    <xf numFmtId="0" fontId="0" fillId="0" borderId="1" xfId="0" applyBorder="1"/>
    <xf numFmtId="0" fontId="4" fillId="0" borderId="1" xfId="0" applyFont="1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13" xfId="0" applyBorder="1"/>
    <xf numFmtId="0" fontId="1" fillId="0" borderId="30" xfId="0" applyFont="1" applyBorder="1"/>
    <xf numFmtId="0" fontId="1" fillId="0" borderId="0" xfId="0" applyFont="1"/>
    <xf numFmtId="0" fontId="1" fillId="0" borderId="29" xfId="0" applyFont="1" applyBorder="1"/>
    <xf numFmtId="0" fontId="1" fillId="0" borderId="31" xfId="0" applyFont="1" applyBorder="1"/>
    <xf numFmtId="0" fontId="1" fillId="0" borderId="16" xfId="0" applyFont="1" applyBorder="1"/>
    <xf numFmtId="0" fontId="1" fillId="0" borderId="1" xfId="0" applyFont="1" applyBorder="1"/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164" fontId="8" fillId="0" borderId="0" xfId="0" applyNumberFormat="1" applyFont="1"/>
    <xf numFmtId="4" fontId="0" fillId="0" borderId="0" xfId="0" applyNumberFormat="1"/>
    <xf numFmtId="0" fontId="5" fillId="0" borderId="0" xfId="0" applyFon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4" borderId="15" xfId="0" applyFill="1" applyBorder="1"/>
    <xf numFmtId="49" fontId="0" fillId="4" borderId="54" xfId="0" applyNumberFormat="1" applyFill="1" applyBorder="1" applyAlignment="1">
      <alignment horizontal="right"/>
    </xf>
    <xf numFmtId="0" fontId="0" fillId="6" borderId="39" xfId="0" applyFill="1" applyBorder="1"/>
    <xf numFmtId="49" fontId="0" fillId="6" borderId="54" xfId="0" applyNumberFormat="1" applyFill="1" applyBorder="1" applyAlignment="1">
      <alignment horizontal="right"/>
    </xf>
    <xf numFmtId="0" fontId="0" fillId="5" borderId="15" xfId="0" applyFill="1" applyBorder="1"/>
    <xf numFmtId="49" fontId="0" fillId="5" borderId="54" xfId="0" applyNumberFormat="1" applyFill="1" applyBorder="1" applyAlignment="1">
      <alignment horizontal="right"/>
    </xf>
    <xf numFmtId="0" fontId="1" fillId="0" borderId="39" xfId="0" applyFont="1" applyBorder="1"/>
    <xf numFmtId="49" fontId="0" fillId="0" borderId="54" xfId="0" applyNumberFormat="1" applyBorder="1" applyAlignment="1">
      <alignment horizontal="right"/>
    </xf>
    <xf numFmtId="0" fontId="0" fillId="0" borderId="15" xfId="0" applyBorder="1"/>
    <xf numFmtId="0" fontId="0" fillId="0" borderId="39" xfId="0" applyBorder="1"/>
    <xf numFmtId="0" fontId="1" fillId="0" borderId="15" xfId="0" applyFont="1" applyBorder="1"/>
    <xf numFmtId="0" fontId="1" fillId="4" borderId="15" xfId="0" applyFont="1" applyFill="1" applyBorder="1"/>
    <xf numFmtId="0" fontId="1" fillId="5" borderId="15" xfId="0" applyFont="1" applyFill="1" applyBorder="1"/>
    <xf numFmtId="0" fontId="0" fillId="6" borderId="15" xfId="0" applyFill="1" applyBorder="1"/>
    <xf numFmtId="0" fontId="1" fillId="5" borderId="39" xfId="0" applyFont="1" applyFill="1" applyBorder="1"/>
    <xf numFmtId="49" fontId="0" fillId="0" borderId="55" xfId="0" applyNumberFormat="1" applyBorder="1" applyAlignment="1">
      <alignment horizontal="right"/>
    </xf>
    <xf numFmtId="0" fontId="0" fillId="7" borderId="56" xfId="0" applyFill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4" fontId="0" fillId="0" borderId="0" xfId="0" applyNumberForma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0" fillId="5" borderId="27" xfId="0" applyNumberFormat="1" applyFill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4" fillId="0" borderId="45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22" xfId="0" applyNumberFormat="1" applyFont="1" applyFill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0" fillId="0" borderId="57" xfId="0" applyNumberFormat="1" applyBorder="1" applyAlignment="1">
      <alignment horizontal="right"/>
    </xf>
    <xf numFmtId="164" fontId="2" fillId="0" borderId="34" xfId="0" applyNumberFormat="1" applyFont="1" applyBorder="1" applyAlignment="1">
      <alignment horizontal="right"/>
    </xf>
    <xf numFmtId="164" fontId="3" fillId="2" borderId="32" xfId="0" applyNumberFormat="1" applyFont="1" applyFill="1" applyBorder="1" applyAlignment="1">
      <alignment horizontal="right"/>
    </xf>
    <xf numFmtId="0" fontId="10" fillId="0" borderId="5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58" xfId="0" applyFont="1" applyBorder="1" applyAlignment="1">
      <alignment horizontal="center" wrapText="1"/>
    </xf>
    <xf numFmtId="164" fontId="3" fillId="0" borderId="34" xfId="0" applyNumberFormat="1" applyFont="1" applyBorder="1" applyAlignment="1">
      <alignment horizontal="right"/>
    </xf>
    <xf numFmtId="164" fontId="2" fillId="0" borderId="32" xfId="0" applyNumberFormat="1" applyFont="1" applyBorder="1" applyAlignment="1">
      <alignment horizontal="right"/>
    </xf>
    <xf numFmtId="0" fontId="10" fillId="0" borderId="36" xfId="0" applyFont="1" applyBorder="1" applyAlignment="1">
      <alignment horizontal="center"/>
    </xf>
    <xf numFmtId="164" fontId="1" fillId="0" borderId="58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4" fillId="0" borderId="29" xfId="0" applyNumberFormat="1" applyFont="1" applyBorder="1" applyAlignment="1">
      <alignment horizontal="right"/>
    </xf>
    <xf numFmtId="164" fontId="0" fillId="0" borderId="29" xfId="0" applyNumberFormat="1" applyBorder="1" applyAlignment="1">
      <alignment horizontal="right"/>
    </xf>
    <xf numFmtId="164" fontId="1" fillId="0" borderId="29" xfId="0" applyNumberFormat="1" applyFont="1" applyBorder="1" applyAlignment="1">
      <alignment horizontal="right"/>
    </xf>
    <xf numFmtId="0" fontId="10" fillId="0" borderId="27" xfId="0" applyFont="1" applyBorder="1" applyAlignment="1">
      <alignment horizontal="center" wrapText="1"/>
    </xf>
    <xf numFmtId="164" fontId="0" fillId="5" borderId="36" xfId="0" applyNumberFormat="1" applyFill="1" applyBorder="1"/>
    <xf numFmtId="164" fontId="1" fillId="0" borderId="1" xfId="0" applyNumberFormat="1" applyFont="1" applyBorder="1" applyAlignment="1">
      <alignment horizontal="right"/>
    </xf>
    <xf numFmtId="164" fontId="4" fillId="0" borderId="48" xfId="0" applyNumberFormat="1" applyFont="1" applyBorder="1" applyAlignment="1">
      <alignment horizontal="right"/>
    </xf>
    <xf numFmtId="0" fontId="10" fillId="0" borderId="35" xfId="0" applyFont="1" applyBorder="1"/>
    <xf numFmtId="0" fontId="10" fillId="0" borderId="27" xfId="0" applyFont="1" applyBorder="1"/>
    <xf numFmtId="0" fontId="10" fillId="0" borderId="36" xfId="0" applyFont="1" applyBorder="1"/>
    <xf numFmtId="164" fontId="1" fillId="4" borderId="1" xfId="0" applyNumberFormat="1" applyFont="1" applyFill="1" applyBorder="1" applyAlignment="1">
      <alignment horizontal="right"/>
    </xf>
    <xf numFmtId="164" fontId="1" fillId="6" borderId="29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4" fontId="1" fillId="5" borderId="29" xfId="0" applyNumberFormat="1" applyFont="1" applyFill="1" applyBorder="1" applyAlignment="1">
      <alignment horizontal="right"/>
    </xf>
    <xf numFmtId="164" fontId="1" fillId="5" borderId="34" xfId="0" applyNumberFormat="1" applyFont="1" applyFill="1" applyBorder="1" applyAlignment="1">
      <alignment horizontal="right"/>
    </xf>
    <xf numFmtId="164" fontId="0" fillId="0" borderId="60" xfId="0" applyNumberFormat="1" applyBorder="1" applyAlignment="1">
      <alignment horizontal="right"/>
    </xf>
    <xf numFmtId="164" fontId="0" fillId="7" borderId="32" xfId="0" applyNumberFormat="1" applyFill="1" applyBorder="1" applyAlignment="1">
      <alignment horizontal="right"/>
    </xf>
    <xf numFmtId="0" fontId="10" fillId="3" borderId="49" xfId="0" applyFont="1" applyFill="1" applyBorder="1" applyAlignment="1">
      <alignment vertical="center"/>
    </xf>
    <xf numFmtId="164" fontId="10" fillId="3" borderId="52" xfId="0" applyNumberFormat="1" applyFont="1" applyFill="1" applyBorder="1" applyAlignment="1">
      <alignment horizontal="center" vertical="center" wrapText="1"/>
    </xf>
    <xf numFmtId="164" fontId="10" fillId="3" borderId="59" xfId="0" applyNumberFormat="1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wrapText="1"/>
    </xf>
    <xf numFmtId="164" fontId="0" fillId="2" borderId="36" xfId="0" applyNumberFormat="1" applyFill="1" applyBorder="1" applyAlignment="1">
      <alignment horizontal="right"/>
    </xf>
    <xf numFmtId="0" fontId="10" fillId="2" borderId="35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 wrapText="1"/>
    </xf>
    <xf numFmtId="0" fontId="0" fillId="8" borderId="31" xfId="0" applyFill="1" applyBorder="1"/>
    <xf numFmtId="0" fontId="0" fillId="8" borderId="16" xfId="0" applyFill="1" applyBorder="1"/>
    <xf numFmtId="0" fontId="4" fillId="8" borderId="1" xfId="0" applyFont="1" applyFill="1" applyBorder="1"/>
    <xf numFmtId="164" fontId="4" fillId="8" borderId="16" xfId="0" applyNumberFormat="1" applyFont="1" applyFill="1" applyBorder="1" applyAlignment="1">
      <alignment horizontal="right"/>
    </xf>
    <xf numFmtId="164" fontId="4" fillId="8" borderId="1" xfId="0" applyNumberFormat="1" applyFont="1" applyFill="1" applyBorder="1" applyAlignment="1">
      <alignment horizontal="right"/>
    </xf>
    <xf numFmtId="0" fontId="0" fillId="8" borderId="30" xfId="0" applyFill="1" applyBorder="1"/>
    <xf numFmtId="0" fontId="0" fillId="8" borderId="0" xfId="0" applyFill="1"/>
    <xf numFmtId="0" fontId="4" fillId="8" borderId="29" xfId="0" applyFont="1" applyFill="1" applyBorder="1"/>
    <xf numFmtId="164" fontId="4" fillId="8" borderId="29" xfId="0" applyNumberFormat="1" applyFont="1" applyFill="1" applyBorder="1" applyAlignment="1">
      <alignment horizontal="right"/>
    </xf>
    <xf numFmtId="0" fontId="0" fillId="8" borderId="20" xfId="0" applyFill="1" applyBorder="1"/>
    <xf numFmtId="0" fontId="0" fillId="8" borderId="22" xfId="0" applyFill="1" applyBorder="1"/>
    <xf numFmtId="0" fontId="4" fillId="8" borderId="32" xfId="0" applyFont="1" applyFill="1" applyBorder="1"/>
    <xf numFmtId="164" fontId="4" fillId="8" borderId="32" xfId="0" applyNumberFormat="1" applyFont="1" applyFill="1" applyBorder="1" applyAlignment="1">
      <alignment horizontal="right"/>
    </xf>
    <xf numFmtId="0" fontId="0" fillId="8" borderId="33" xfId="0" applyFill="1" applyBorder="1"/>
    <xf numFmtId="0" fontId="0" fillId="8" borderId="13" xfId="0" applyFill="1" applyBorder="1"/>
    <xf numFmtId="164" fontId="5" fillId="8" borderId="1" xfId="0" applyNumberFormat="1" applyFont="1" applyFill="1" applyBorder="1" applyAlignment="1">
      <alignment horizontal="right"/>
    </xf>
    <xf numFmtId="0" fontId="0" fillId="8" borderId="1" xfId="0" applyFill="1" applyBorder="1"/>
    <xf numFmtId="0" fontId="0" fillId="8" borderId="12" xfId="0" applyFill="1" applyBorder="1"/>
    <xf numFmtId="0" fontId="0" fillId="8" borderId="34" xfId="0" applyFill="1" applyBorder="1"/>
    <xf numFmtId="0" fontId="0" fillId="8" borderId="29" xfId="0" applyFill="1" applyBorder="1"/>
    <xf numFmtId="164" fontId="10" fillId="2" borderId="27" xfId="0" applyNumberFormat="1" applyFont="1" applyFill="1" applyBorder="1" applyAlignment="1">
      <alignment horizontal="center" wrapText="1"/>
    </xf>
    <xf numFmtId="164" fontId="10" fillId="2" borderId="36" xfId="0" applyNumberFormat="1" applyFont="1" applyFill="1" applyBorder="1" applyAlignment="1">
      <alignment horizontal="center"/>
    </xf>
    <xf numFmtId="0" fontId="0" fillId="8" borderId="47" xfId="0" applyFill="1" applyBorder="1"/>
    <xf numFmtId="0" fontId="0" fillId="8" borderId="45" xfId="0" applyFill="1" applyBorder="1"/>
    <xf numFmtId="0" fontId="4" fillId="8" borderId="48" xfId="0" applyFont="1" applyFill="1" applyBorder="1"/>
    <xf numFmtId="164" fontId="4" fillId="8" borderId="48" xfId="0" applyNumberFormat="1" applyFont="1" applyFill="1" applyBorder="1" applyAlignment="1">
      <alignment horizontal="right"/>
    </xf>
    <xf numFmtId="0" fontId="0" fillId="8" borderId="15" xfId="0" applyFill="1" applyBorder="1"/>
    <xf numFmtId="49" fontId="0" fillId="8" borderId="54" xfId="0" applyNumberFormat="1" applyFill="1" applyBorder="1" applyAlignment="1">
      <alignment horizontal="right"/>
    </xf>
    <xf numFmtId="0" fontId="0" fillId="8" borderId="39" xfId="0" applyFill="1" applyBorder="1"/>
    <xf numFmtId="164" fontId="4" fillId="8" borderId="60" xfId="0" applyNumberFormat="1" applyFont="1" applyFill="1" applyBorder="1" applyAlignment="1">
      <alignment horizontal="right"/>
    </xf>
    <xf numFmtId="0" fontId="1" fillId="8" borderId="15" xfId="0" applyFont="1" applyFill="1" applyBorder="1"/>
    <xf numFmtId="0" fontId="1" fillId="8" borderId="31" xfId="0" applyFont="1" applyFill="1" applyBorder="1"/>
    <xf numFmtId="164" fontId="0" fillId="8" borderId="1" xfId="0" applyNumberFormat="1" applyFill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164" fontId="3" fillId="5" borderId="34" xfId="0" applyNumberFormat="1" applyFont="1" applyFill="1" applyBorder="1" applyAlignment="1">
      <alignment horizontal="right"/>
    </xf>
    <xf numFmtId="164" fontId="3" fillId="5" borderId="1" xfId="0" applyNumberFormat="1" applyFont="1" applyFill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  <xf numFmtId="49" fontId="0" fillId="0" borderId="61" xfId="0" applyNumberFormat="1" applyBorder="1" applyAlignment="1">
      <alignment horizontal="right"/>
    </xf>
    <xf numFmtId="49" fontId="1" fillId="0" borderId="54" xfId="0" applyNumberFormat="1" applyFont="1" applyBorder="1" applyAlignment="1">
      <alignment horizontal="right"/>
    </xf>
    <xf numFmtId="0" fontId="0" fillId="0" borderId="18" xfId="0" applyBorder="1"/>
    <xf numFmtId="0" fontId="0" fillId="0" borderId="62" xfId="0" applyBorder="1"/>
    <xf numFmtId="49" fontId="1" fillId="8" borderId="54" xfId="0" applyNumberFormat="1" applyFont="1" applyFill="1" applyBorder="1" applyAlignment="1">
      <alignment horizontal="left"/>
    </xf>
    <xf numFmtId="164" fontId="2" fillId="7" borderId="32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164" fontId="3" fillId="0" borderId="29" xfId="0" applyNumberFormat="1" applyFont="1" applyBorder="1" applyAlignment="1">
      <alignment horizontal="right"/>
    </xf>
    <xf numFmtId="164" fontId="2" fillId="5" borderId="36" xfId="0" applyNumberFormat="1" applyFont="1" applyFill="1" applyBorder="1"/>
    <xf numFmtId="164" fontId="12" fillId="4" borderId="1" xfId="0" applyNumberFormat="1" applyFont="1" applyFill="1" applyBorder="1" applyAlignment="1">
      <alignment horizontal="right"/>
    </xf>
    <xf numFmtId="164" fontId="3" fillId="0" borderId="58" xfId="0" applyNumberFormat="1" applyFont="1" applyBorder="1" applyAlignment="1">
      <alignment horizontal="right"/>
    </xf>
    <xf numFmtId="164" fontId="12" fillId="0" borderId="29" xfId="0" applyNumberFormat="1" applyFont="1" applyBorder="1" applyAlignment="1">
      <alignment horizontal="right"/>
    </xf>
    <xf numFmtId="164" fontId="12" fillId="0" borderId="58" xfId="0" applyNumberFormat="1" applyFont="1" applyBorder="1" applyAlignment="1">
      <alignment horizontal="right"/>
    </xf>
    <xf numFmtId="164" fontId="2" fillId="8" borderId="16" xfId="0" applyNumberFormat="1" applyFont="1" applyFill="1" applyBorder="1" applyAlignment="1">
      <alignment horizontal="right"/>
    </xf>
    <xf numFmtId="164" fontId="11" fillId="8" borderId="16" xfId="0" applyNumberFormat="1" applyFont="1" applyFill="1" applyBorder="1" applyAlignment="1">
      <alignment horizontal="right"/>
    </xf>
    <xf numFmtId="164" fontId="11" fillId="5" borderId="36" xfId="0" applyNumberFormat="1" applyFont="1" applyFill="1" applyBorder="1" applyAlignment="1">
      <alignment horizontal="right"/>
    </xf>
    <xf numFmtId="164" fontId="0" fillId="8" borderId="16" xfId="0" applyNumberFormat="1" applyFill="1" applyBorder="1" applyAlignment="1">
      <alignment horizontal="right"/>
    </xf>
    <xf numFmtId="164" fontId="1" fillId="8" borderId="16" xfId="0" applyNumberFormat="1" applyFont="1" applyFill="1" applyBorder="1" applyAlignment="1">
      <alignment horizontal="right"/>
    </xf>
    <xf numFmtId="49" fontId="4" fillId="8" borderId="54" xfId="0" applyNumberFormat="1" applyFont="1" applyFill="1" applyBorder="1" applyAlignment="1">
      <alignment horizontal="right"/>
    </xf>
    <xf numFmtId="0" fontId="4" fillId="8" borderId="15" xfId="0" applyFont="1" applyFill="1" applyBorder="1"/>
    <xf numFmtId="164" fontId="1" fillId="8" borderId="22" xfId="0" applyNumberFormat="1" applyFont="1" applyFill="1" applyBorder="1" applyAlignment="1">
      <alignment horizontal="right"/>
    </xf>
    <xf numFmtId="164" fontId="12" fillId="0" borderId="16" xfId="0" applyNumberFormat="1" applyFont="1" applyBorder="1" applyAlignment="1">
      <alignment horizontal="right"/>
    </xf>
    <xf numFmtId="164" fontId="12" fillId="2" borderId="34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0" fillId="0" borderId="59" xfId="0" applyFont="1" applyBorder="1" applyAlignment="1">
      <alignment horizontal="center"/>
    </xf>
    <xf numFmtId="0" fontId="4" fillId="8" borderId="16" xfId="0" applyFont="1" applyFill="1" applyBorder="1" applyAlignment="1">
      <alignment horizontal="left" wrapText="1"/>
    </xf>
    <xf numFmtId="164" fontId="4" fillId="8" borderId="17" xfId="0" applyNumberFormat="1" applyFont="1" applyFill="1" applyBorder="1" applyAlignment="1">
      <alignment horizontal="right"/>
    </xf>
    <xf numFmtId="164" fontId="4" fillId="8" borderId="18" xfId="0" applyNumberFormat="1" applyFont="1" applyFill="1" applyBorder="1" applyAlignment="1">
      <alignment horizontal="right"/>
    </xf>
    <xf numFmtId="0" fontId="4" fillId="8" borderId="17" xfId="0" applyFont="1" applyFill="1" applyBorder="1" applyAlignment="1">
      <alignment horizontal="left"/>
    </xf>
    <xf numFmtId="0" fontId="4" fillId="8" borderId="18" xfId="0" applyFont="1" applyFill="1" applyBorder="1" applyAlignment="1">
      <alignment horizontal="left"/>
    </xf>
    <xf numFmtId="164" fontId="4" fillId="8" borderId="17" xfId="0" applyNumberFormat="1" applyFont="1" applyFill="1" applyBorder="1" applyAlignment="1">
      <alignment horizontal="center"/>
    </xf>
    <xf numFmtId="164" fontId="4" fillId="8" borderId="18" xfId="0" applyNumberFormat="1" applyFont="1" applyFill="1" applyBorder="1" applyAlignment="1">
      <alignment horizontal="center"/>
    </xf>
    <xf numFmtId="164" fontId="4" fillId="8" borderId="19" xfId="0" applyNumberFormat="1" applyFont="1" applyFill="1" applyBorder="1" applyAlignment="1">
      <alignment horizontal="center"/>
    </xf>
    <xf numFmtId="0" fontId="4" fillId="8" borderId="18" xfId="0" applyFont="1" applyFill="1" applyBorder="1" applyAlignment="1">
      <alignment horizontal="left" wrapText="1"/>
    </xf>
    <xf numFmtId="164" fontId="5" fillId="8" borderId="17" xfId="0" applyNumberFormat="1" applyFont="1" applyFill="1" applyBorder="1" applyAlignment="1">
      <alignment horizontal="right"/>
    </xf>
    <xf numFmtId="164" fontId="5" fillId="8" borderId="18" xfId="0" applyNumberFormat="1" applyFont="1" applyFill="1" applyBorder="1" applyAlignment="1">
      <alignment horizontal="right"/>
    </xf>
    <xf numFmtId="164" fontId="5" fillId="8" borderId="16" xfId="0" applyNumberFormat="1" applyFont="1" applyFill="1" applyBorder="1" applyAlignment="1">
      <alignment horizontal="right"/>
    </xf>
    <xf numFmtId="164" fontId="5" fillId="8" borderId="19" xfId="0" applyNumberFormat="1" applyFont="1" applyFill="1" applyBorder="1" applyAlignment="1">
      <alignment horizontal="right"/>
    </xf>
    <xf numFmtId="0" fontId="4" fillId="8" borderId="16" xfId="0" applyFont="1" applyFill="1" applyBorder="1" applyAlignment="1">
      <alignment horizontal="left"/>
    </xf>
    <xf numFmtId="0" fontId="1" fillId="0" borderId="16" xfId="0" applyFont="1" applyBorder="1" applyAlignment="1">
      <alignment horizontal="left" wrapText="1"/>
    </xf>
    <xf numFmtId="164" fontId="1" fillId="0" borderId="17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left" wrapText="1"/>
    </xf>
    <xf numFmtId="164" fontId="0" fillId="0" borderId="17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0" fontId="4" fillId="8" borderId="17" xfId="0" applyFont="1" applyFill="1" applyBorder="1" applyAlignment="1">
      <alignment horizontal="left" wrapText="1"/>
    </xf>
    <xf numFmtId="164" fontId="0" fillId="8" borderId="17" xfId="0" applyNumberFormat="1" applyFill="1" applyBorder="1" applyAlignment="1">
      <alignment horizontal="right"/>
    </xf>
    <xf numFmtId="164" fontId="0" fillId="8" borderId="18" xfId="0" applyNumberFormat="1" applyFill="1" applyBorder="1" applyAlignment="1">
      <alignment horizontal="right"/>
    </xf>
    <xf numFmtId="164" fontId="1" fillId="8" borderId="17" xfId="0" applyNumberFormat="1" applyFont="1" applyFill="1" applyBorder="1" applyAlignment="1">
      <alignment horizontal="left"/>
    </xf>
    <xf numFmtId="164" fontId="1" fillId="8" borderId="18" xfId="0" applyNumberFormat="1" applyFont="1" applyFill="1" applyBorder="1" applyAlignment="1">
      <alignment horizontal="left"/>
    </xf>
    <xf numFmtId="164" fontId="4" fillId="8" borderId="16" xfId="0" applyNumberFormat="1" applyFont="1" applyFill="1" applyBorder="1" applyAlignment="1">
      <alignment horizontal="right"/>
    </xf>
    <xf numFmtId="164" fontId="4" fillId="8" borderId="19" xfId="0" applyNumberFormat="1" applyFont="1" applyFill="1" applyBorder="1" applyAlignment="1">
      <alignment horizontal="right"/>
    </xf>
    <xf numFmtId="0" fontId="4" fillId="8" borderId="0" xfId="0" applyFont="1" applyFill="1" applyAlignment="1">
      <alignment horizontal="left"/>
    </xf>
    <xf numFmtId="0" fontId="4" fillId="8" borderId="4" xfId="0" applyFont="1" applyFill="1" applyBorder="1" applyAlignment="1">
      <alignment horizontal="left" wrapText="1"/>
    </xf>
    <xf numFmtId="0" fontId="4" fillId="8" borderId="5" xfId="0" applyFont="1" applyFill="1" applyBorder="1" applyAlignment="1">
      <alignment horizontal="left" wrapText="1"/>
    </xf>
    <xf numFmtId="0" fontId="4" fillId="8" borderId="0" xfId="0" applyFont="1" applyFill="1" applyAlignment="1">
      <alignment horizontal="left" wrapText="1"/>
    </xf>
    <xf numFmtId="164" fontId="4" fillId="8" borderId="4" xfId="0" applyNumberFormat="1" applyFont="1" applyFill="1" applyBorder="1" applyAlignment="1">
      <alignment horizontal="right"/>
    </xf>
    <xf numFmtId="164" fontId="4" fillId="8" borderId="5" xfId="0" applyNumberFormat="1" applyFont="1" applyFill="1" applyBorder="1" applyAlignment="1">
      <alignment horizontal="right"/>
    </xf>
    <xf numFmtId="164" fontId="4" fillId="8" borderId="0" xfId="0" applyNumberFormat="1" applyFont="1" applyFill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9" fillId="0" borderId="0" xfId="0" applyNumberFormat="1" applyFont="1" applyAlignment="1">
      <alignment horizontal="center"/>
    </xf>
    <xf numFmtId="0" fontId="1" fillId="4" borderId="17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left" wrapText="1"/>
    </xf>
    <xf numFmtId="164" fontId="1" fillId="4" borderId="17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164" fontId="1" fillId="4" borderId="16" xfId="0" applyNumberFormat="1" applyFont="1" applyFill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justify" wrapText="1"/>
    </xf>
    <xf numFmtId="0" fontId="0" fillId="0" borderId="0" xfId="0" applyAlignment="1">
      <alignment horizontal="justify"/>
    </xf>
    <xf numFmtId="0" fontId="1" fillId="5" borderId="17" xfId="0" applyFont="1" applyFill="1" applyBorder="1" applyAlignment="1">
      <alignment horizontal="left" wrapText="1"/>
    </xf>
    <xf numFmtId="0" fontId="1" fillId="5" borderId="18" xfId="0" applyFont="1" applyFill="1" applyBorder="1" applyAlignment="1">
      <alignment horizontal="left" wrapText="1"/>
    </xf>
    <xf numFmtId="0" fontId="1" fillId="5" borderId="16" xfId="0" applyFont="1" applyFill="1" applyBorder="1" applyAlignment="1">
      <alignment horizontal="left" wrapText="1"/>
    </xf>
    <xf numFmtId="164" fontId="1" fillId="5" borderId="17" xfId="0" applyNumberFormat="1" applyFont="1" applyFill="1" applyBorder="1" applyAlignment="1">
      <alignment horizontal="right"/>
    </xf>
    <xf numFmtId="164" fontId="1" fillId="5" borderId="18" xfId="0" applyNumberFormat="1" applyFont="1" applyFill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0" fillId="0" borderId="40" xfId="0" applyNumberFormat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164" fontId="0" fillId="0" borderId="57" xfId="0" applyNumberFormat="1" applyBorder="1" applyAlignment="1">
      <alignment horizontal="right"/>
    </xf>
    <xf numFmtId="0" fontId="4" fillId="8" borderId="40" xfId="0" applyFont="1" applyFill="1" applyBorder="1" applyAlignment="1">
      <alignment horizontal="left" wrapText="1"/>
    </xf>
    <xf numFmtId="0" fontId="4" fillId="8" borderId="41" xfId="0" applyFont="1" applyFill="1" applyBorder="1" applyAlignment="1">
      <alignment horizontal="left" wrapText="1"/>
    </xf>
    <xf numFmtId="0" fontId="4" fillId="8" borderId="40" xfId="0" applyFont="1" applyFill="1" applyBorder="1" applyAlignment="1">
      <alignment horizontal="left"/>
    </xf>
    <xf numFmtId="0" fontId="4" fillId="8" borderId="41" xfId="0" applyFont="1" applyFill="1" applyBorder="1" applyAlignment="1">
      <alignment horizontal="left"/>
    </xf>
    <xf numFmtId="164" fontId="4" fillId="8" borderId="40" xfId="0" applyNumberFormat="1" applyFont="1" applyFill="1" applyBorder="1" applyAlignment="1">
      <alignment horizontal="right"/>
    </xf>
    <xf numFmtId="164" fontId="4" fillId="8" borderId="41" xfId="0" applyNumberFormat="1" applyFont="1" applyFill="1" applyBorder="1" applyAlignment="1">
      <alignment horizontal="right"/>
    </xf>
    <xf numFmtId="164" fontId="4" fillId="8" borderId="57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164" fontId="0" fillId="0" borderId="19" xfId="0" applyNumberFormat="1" applyBorder="1" applyAlignment="1">
      <alignment horizontal="right"/>
    </xf>
    <xf numFmtId="164" fontId="10" fillId="3" borderId="50" xfId="0" applyNumberFormat="1" applyFont="1" applyFill="1" applyBorder="1" applyAlignment="1">
      <alignment horizontal="center" vertical="center" wrapText="1"/>
    </xf>
    <xf numFmtId="164" fontId="10" fillId="3" borderId="51" xfId="0" applyNumberFormat="1" applyFont="1" applyFill="1" applyBorder="1" applyAlignment="1">
      <alignment horizontal="center" vertical="center" wrapText="1"/>
    </xf>
    <xf numFmtId="164" fontId="10" fillId="3" borderId="52" xfId="0" applyNumberFormat="1" applyFont="1" applyFill="1" applyBorder="1" applyAlignment="1">
      <alignment horizontal="center" vertical="center" wrapText="1"/>
    </xf>
    <xf numFmtId="164" fontId="10" fillId="3" borderId="50" xfId="0" applyNumberFormat="1" applyFont="1" applyFill="1" applyBorder="1" applyAlignment="1">
      <alignment horizontal="center" vertical="center"/>
    </xf>
    <xf numFmtId="164" fontId="10" fillId="3" borderId="51" xfId="0" applyNumberFormat="1" applyFont="1" applyFill="1" applyBorder="1" applyAlignment="1">
      <alignment horizontal="center" vertical="center"/>
    </xf>
    <xf numFmtId="164" fontId="10" fillId="3" borderId="52" xfId="0" applyNumberFormat="1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164" fontId="4" fillId="0" borderId="42" xfId="0" applyNumberFormat="1" applyFont="1" applyBorder="1" applyAlignment="1">
      <alignment horizontal="right"/>
    </xf>
    <xf numFmtId="164" fontId="4" fillId="0" borderId="43" xfId="0" applyNumberFormat="1" applyFont="1" applyBorder="1" applyAlignment="1">
      <alignment horizontal="right"/>
    </xf>
    <xf numFmtId="0" fontId="4" fillId="8" borderId="45" xfId="0" applyFont="1" applyFill="1" applyBorder="1" applyAlignment="1">
      <alignment horizontal="left"/>
    </xf>
    <xf numFmtId="164" fontId="4" fillId="8" borderId="42" xfId="0" applyNumberFormat="1" applyFont="1" applyFill="1" applyBorder="1" applyAlignment="1">
      <alignment horizontal="right"/>
    </xf>
    <xf numFmtId="164" fontId="4" fillId="8" borderId="43" xfId="0" applyNumberFormat="1" applyFont="1" applyFill="1" applyBorder="1" applyAlignment="1">
      <alignment horizontal="right"/>
    </xf>
    <xf numFmtId="164" fontId="4" fillId="8" borderId="45" xfId="0" applyNumberFormat="1" applyFont="1" applyFill="1" applyBorder="1" applyAlignment="1">
      <alignment horizontal="right"/>
    </xf>
    <xf numFmtId="164" fontId="4" fillId="8" borderId="46" xfId="0" applyNumberFormat="1" applyFont="1" applyFill="1" applyBorder="1" applyAlignment="1">
      <alignment horizontal="right"/>
    </xf>
    <xf numFmtId="164" fontId="4" fillId="8" borderId="11" xfId="0" applyNumberFormat="1" applyFont="1" applyFill="1" applyBorder="1" applyAlignment="1">
      <alignment horizontal="right"/>
    </xf>
    <xf numFmtId="164" fontId="1" fillId="5" borderId="16" xfId="0" applyNumberFormat="1" applyFont="1" applyFill="1" applyBorder="1" applyAlignment="1">
      <alignment horizontal="right"/>
    </xf>
    <xf numFmtId="0" fontId="1" fillId="6" borderId="17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horizontal="left" wrapText="1"/>
    </xf>
    <xf numFmtId="0" fontId="1" fillId="6" borderId="16" xfId="0" applyFont="1" applyFill="1" applyBorder="1" applyAlignment="1">
      <alignment horizontal="left" wrapText="1"/>
    </xf>
    <xf numFmtId="164" fontId="1" fillId="6" borderId="17" xfId="0" applyNumberFormat="1" applyFont="1" applyFill="1" applyBorder="1" applyAlignment="1">
      <alignment horizontal="right"/>
    </xf>
    <xf numFmtId="164" fontId="1" fillId="6" borderId="18" xfId="0" applyNumberFormat="1" applyFont="1" applyFill="1" applyBorder="1" applyAlignment="1">
      <alignment horizontal="right"/>
    </xf>
    <xf numFmtId="164" fontId="1" fillId="6" borderId="16" xfId="0" applyNumberFormat="1" applyFont="1" applyFill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164" fontId="11" fillId="0" borderId="5" xfId="0" applyNumberFormat="1" applyFont="1" applyBorder="1" applyAlignment="1">
      <alignment horizontal="right"/>
    </xf>
    <xf numFmtId="164" fontId="11" fillId="0" borderId="17" xfId="0" applyNumberFormat="1" applyFont="1" applyBorder="1" applyAlignment="1">
      <alignment horizontal="right"/>
    </xf>
    <xf numFmtId="164" fontId="11" fillId="0" borderId="18" xfId="0" applyNumberFormat="1" applyFont="1" applyBorder="1" applyAlignment="1">
      <alignment horizontal="right"/>
    </xf>
    <xf numFmtId="164" fontId="12" fillId="0" borderId="17" xfId="0" applyNumberFormat="1" applyFont="1" applyBorder="1" applyAlignment="1">
      <alignment horizontal="right"/>
    </xf>
    <xf numFmtId="164" fontId="12" fillId="0" borderId="18" xfId="0" applyNumberFormat="1" applyFont="1" applyBorder="1" applyAlignment="1">
      <alignment horizontal="right"/>
    </xf>
    <xf numFmtId="164" fontId="12" fillId="5" borderId="17" xfId="0" applyNumberFormat="1" applyFont="1" applyFill="1" applyBorder="1" applyAlignment="1">
      <alignment horizontal="right"/>
    </xf>
    <xf numFmtId="164" fontId="12" fillId="5" borderId="18" xfId="0" applyNumberFormat="1" applyFont="1" applyFill="1" applyBorder="1" applyAlignment="1">
      <alignment horizontal="right"/>
    </xf>
    <xf numFmtId="164" fontId="12" fillId="6" borderId="17" xfId="0" applyNumberFormat="1" applyFont="1" applyFill="1" applyBorder="1" applyAlignment="1">
      <alignment horizontal="right"/>
    </xf>
    <xf numFmtId="164" fontId="12" fillId="6" borderId="18" xfId="0" applyNumberFormat="1" applyFont="1" applyFill="1" applyBorder="1" applyAlignment="1">
      <alignment horizontal="right"/>
    </xf>
    <xf numFmtId="164" fontId="0" fillId="8" borderId="16" xfId="0" applyNumberFormat="1" applyFill="1" applyBorder="1" applyAlignment="1">
      <alignment horizontal="righ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4" fontId="4" fillId="0" borderId="17" xfId="0" applyNumberFormat="1" applyFont="1" applyBorder="1" applyAlignment="1">
      <alignment horizontal="right"/>
    </xf>
    <xf numFmtId="164" fontId="4" fillId="0" borderId="18" xfId="0" applyNumberFormat="1" applyFont="1" applyBorder="1" applyAlignment="1">
      <alignment horizontal="righ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0" fillId="0" borderId="27" xfId="0" applyFont="1" applyBorder="1" applyAlignment="1">
      <alignment horizontal="center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164" fontId="0" fillId="0" borderId="11" xfId="0" applyNumberFormat="1" applyBorder="1" applyAlignment="1">
      <alignment horizontal="right"/>
    </xf>
    <xf numFmtId="0" fontId="10" fillId="0" borderId="2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8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0" fillId="0" borderId="16" xfId="0" applyBorder="1" applyAlignment="1">
      <alignment horizontal="left"/>
    </xf>
    <xf numFmtId="164" fontId="1" fillId="0" borderId="19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4" fillId="0" borderId="44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164" fontId="3" fillId="0" borderId="17" xfId="0" applyNumberFormat="1" applyFont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164" fontId="13" fillId="0" borderId="17" xfId="0" applyNumberFormat="1" applyFont="1" applyBorder="1" applyAlignment="1">
      <alignment horizontal="right"/>
    </xf>
    <xf numFmtId="164" fontId="13" fillId="0" borderId="18" xfId="0" applyNumberFormat="1" applyFont="1" applyBorder="1" applyAlignment="1">
      <alignment horizontal="right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4" fillId="0" borderId="4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16" xfId="0" applyNumberFormat="1" applyFont="1" applyBorder="1" applyAlignment="1">
      <alignment horizontal="right"/>
    </xf>
    <xf numFmtId="0" fontId="0" fillId="5" borderId="26" xfId="0" applyFill="1" applyBorder="1" applyAlignment="1">
      <alignment horizontal="right"/>
    </xf>
    <xf numFmtId="0" fontId="0" fillId="5" borderId="27" xfId="0" applyFill="1" applyBorder="1" applyAlignment="1">
      <alignment horizontal="right"/>
    </xf>
    <xf numFmtId="164" fontId="0" fillId="5" borderId="28" xfId="0" applyNumberFormat="1" applyFill="1" applyBorder="1"/>
    <xf numFmtId="0" fontId="0" fillId="5" borderId="27" xfId="0" applyFill="1" applyBorder="1"/>
    <xf numFmtId="164" fontId="11" fillId="5" borderId="28" xfId="0" applyNumberFormat="1" applyFont="1" applyFill="1" applyBorder="1"/>
    <xf numFmtId="0" fontId="11" fillId="5" borderId="27" xfId="0" applyFont="1" applyFill="1" applyBorder="1"/>
    <xf numFmtId="164" fontId="0" fillId="5" borderId="27" xfId="0" applyNumberFormat="1" applyFill="1" applyBorder="1"/>
    <xf numFmtId="164" fontId="2" fillId="5" borderId="28" xfId="0" applyNumberFormat="1" applyFont="1" applyFill="1" applyBorder="1"/>
    <xf numFmtId="0" fontId="2" fillId="5" borderId="38" xfId="0" applyFont="1" applyFill="1" applyBorder="1"/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4" fillId="0" borderId="39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164" fontId="12" fillId="0" borderId="19" xfId="0" applyNumberFormat="1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1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10" fillId="2" borderId="27" xfId="0" applyNumberFormat="1" applyFont="1" applyFill="1" applyBorder="1" applyAlignment="1">
      <alignment horizontal="center"/>
    </xf>
    <xf numFmtId="164" fontId="10" fillId="2" borderId="28" xfId="0" applyNumberFormat="1" applyFont="1" applyFill="1" applyBorder="1" applyAlignment="1">
      <alignment horizontal="center" wrapText="1"/>
    </xf>
    <xf numFmtId="164" fontId="10" fillId="2" borderId="37" xfId="0" applyNumberFormat="1" applyFont="1" applyFill="1" applyBorder="1" applyAlignment="1">
      <alignment horizontal="center" wrapText="1"/>
    </xf>
    <xf numFmtId="164" fontId="10" fillId="2" borderId="38" xfId="0" applyNumberFormat="1" applyFont="1" applyFill="1" applyBorder="1" applyAlignment="1">
      <alignment horizontal="center" wrapText="1"/>
    </xf>
    <xf numFmtId="164" fontId="12" fillId="0" borderId="4" xfId="0" applyNumberFormat="1" applyFont="1" applyBorder="1" applyAlignment="1">
      <alignment horizontal="right"/>
    </xf>
    <xf numFmtId="164" fontId="12" fillId="0" borderId="5" xfId="0" applyNumberFormat="1" applyFont="1" applyBorder="1" applyAlignment="1">
      <alignment horizontal="right"/>
    </xf>
    <xf numFmtId="164" fontId="12" fillId="0" borderId="11" xfId="0" applyNumberFormat="1" applyFont="1" applyBorder="1" applyAlignment="1">
      <alignment horizontal="right"/>
    </xf>
    <xf numFmtId="164" fontId="10" fillId="2" borderId="28" xfId="0" applyNumberFormat="1" applyFont="1" applyFill="1" applyBorder="1" applyAlignment="1">
      <alignment horizontal="center"/>
    </xf>
    <xf numFmtId="164" fontId="10" fillId="2" borderId="37" xfId="0" applyNumberFormat="1" applyFont="1" applyFill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3" fillId="0" borderId="4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164" fontId="2" fillId="0" borderId="19" xfId="0" applyNumberFormat="1" applyFont="1" applyBorder="1" applyAlignment="1">
      <alignment horizontal="right"/>
    </xf>
    <xf numFmtId="0" fontId="3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right"/>
    </xf>
    <xf numFmtId="164" fontId="11" fillId="0" borderId="3" xfId="0" applyNumberFormat="1" applyFont="1" applyBorder="1" applyAlignment="1">
      <alignment horizontal="right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164" fontId="3" fillId="2" borderId="23" xfId="0" applyNumberFormat="1" applyFont="1" applyFill="1" applyBorder="1" applyAlignment="1">
      <alignment horizontal="right"/>
    </xf>
    <xf numFmtId="164" fontId="3" fillId="2" borderId="24" xfId="0" applyNumberFormat="1" applyFont="1" applyFill="1" applyBorder="1" applyAlignment="1">
      <alignment horizontal="right"/>
    </xf>
    <xf numFmtId="164" fontId="3" fillId="2" borderId="25" xfId="0" applyNumberFormat="1" applyFon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12" fillId="2" borderId="17" xfId="0" applyNumberFormat="1" applyFont="1" applyFill="1" applyBorder="1" applyAlignment="1">
      <alignment horizontal="right"/>
    </xf>
    <xf numFmtId="164" fontId="12" fillId="2" borderId="18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  <xf numFmtId="0" fontId="10" fillId="0" borderId="10" xfId="0" applyFont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12" fillId="2" borderId="2" xfId="0" applyNumberFormat="1" applyFont="1" applyFill="1" applyBorder="1" applyAlignment="1">
      <alignment horizontal="right"/>
    </xf>
    <xf numFmtId="164" fontId="12" fillId="2" borderId="3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0" fillId="0" borderId="0" xfId="0" applyAlignment="1">
      <alignment horizontal="center"/>
    </xf>
    <xf numFmtId="164" fontId="3" fillId="2" borderId="22" xfId="0" applyNumberFormat="1" applyFont="1" applyFill="1" applyBorder="1" applyAlignment="1">
      <alignment horizontal="right"/>
    </xf>
    <xf numFmtId="164" fontId="0" fillId="2" borderId="28" xfId="0" applyNumberFormat="1" applyFill="1" applyBorder="1" applyAlignment="1">
      <alignment horizontal="right"/>
    </xf>
    <xf numFmtId="164" fontId="0" fillId="2" borderId="38" xfId="0" applyNumberFormat="1" applyFill="1" applyBorder="1" applyAlignment="1">
      <alignment horizontal="right"/>
    </xf>
    <xf numFmtId="0" fontId="10" fillId="2" borderId="2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 wrapText="1"/>
    </xf>
    <xf numFmtId="0" fontId="10" fillId="2" borderId="38" xfId="0" applyFont="1" applyFill="1" applyBorder="1" applyAlignment="1">
      <alignment horizontal="center" wrapText="1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164" fontId="0" fillId="2" borderId="27" xfId="0" applyNumberFormat="1" applyFill="1" applyBorder="1" applyAlignment="1">
      <alignment horizontal="right"/>
    </xf>
    <xf numFmtId="165" fontId="9" fillId="2" borderId="28" xfId="0" applyNumberFormat="1" applyFont="1" applyFill="1" applyBorder="1" applyAlignment="1">
      <alignment horizontal="right"/>
    </xf>
    <xf numFmtId="165" fontId="9" fillId="2" borderId="27" xfId="0" applyNumberFormat="1" applyFont="1" applyFill="1" applyBorder="1" applyAlignment="1">
      <alignment horizontal="right"/>
    </xf>
    <xf numFmtId="0" fontId="10" fillId="2" borderId="37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164" fontId="2" fillId="0" borderId="23" xfId="0" applyNumberFormat="1" applyFont="1" applyBorder="1" applyAlignment="1">
      <alignment horizontal="right"/>
    </xf>
    <xf numFmtId="164" fontId="2" fillId="0" borderId="24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0" fontId="4" fillId="8" borderId="22" xfId="0" applyFont="1" applyFill="1" applyBorder="1" applyAlignment="1">
      <alignment horizontal="left" wrapText="1"/>
    </xf>
    <xf numFmtId="164" fontId="13" fillId="8" borderId="4" xfId="0" applyNumberFormat="1" applyFont="1" applyFill="1" applyBorder="1" applyAlignment="1">
      <alignment horizontal="right"/>
    </xf>
    <xf numFmtId="164" fontId="13" fillId="8" borderId="5" xfId="0" applyNumberFormat="1" applyFont="1" applyFill="1" applyBorder="1" applyAlignment="1">
      <alignment horizontal="right"/>
    </xf>
    <xf numFmtId="164" fontId="4" fillId="8" borderId="23" xfId="0" applyNumberFormat="1" applyFont="1" applyFill="1" applyBorder="1" applyAlignment="1">
      <alignment horizontal="right"/>
    </xf>
    <xf numFmtId="164" fontId="4" fillId="8" borderId="24" xfId="0" applyNumberFormat="1" applyFont="1" applyFill="1" applyBorder="1" applyAlignment="1">
      <alignment horizontal="right"/>
    </xf>
    <xf numFmtId="164" fontId="4" fillId="8" borderId="22" xfId="0" applyNumberFormat="1" applyFont="1" applyFill="1" applyBorder="1" applyAlignment="1">
      <alignment horizontal="right"/>
    </xf>
    <xf numFmtId="164" fontId="4" fillId="8" borderId="25" xfId="0" applyNumberFormat="1" applyFont="1" applyFill="1" applyBorder="1" applyAlignment="1">
      <alignment horizontal="right"/>
    </xf>
    <xf numFmtId="164" fontId="0" fillId="5" borderId="28" xfId="0" applyNumberFormat="1" applyFill="1" applyBorder="1" applyAlignment="1">
      <alignment horizontal="right"/>
    </xf>
    <xf numFmtId="164" fontId="0" fillId="5" borderId="27" xfId="0" applyNumberFormat="1" applyFill="1" applyBorder="1" applyAlignment="1">
      <alignment horizontal="right"/>
    </xf>
    <xf numFmtId="164" fontId="11" fillId="5" borderId="28" xfId="0" applyNumberFormat="1" applyFont="1" applyFill="1" applyBorder="1" applyAlignment="1">
      <alignment horizontal="right"/>
    </xf>
    <xf numFmtId="164" fontId="11" fillId="5" borderId="27" xfId="0" applyNumberFormat="1" applyFont="1" applyFill="1" applyBorder="1" applyAlignment="1">
      <alignment horizontal="right"/>
    </xf>
    <xf numFmtId="164" fontId="2" fillId="5" borderId="28" xfId="0" applyNumberFormat="1" applyFont="1" applyFill="1" applyBorder="1" applyAlignment="1">
      <alignment horizontal="right"/>
    </xf>
    <xf numFmtId="164" fontId="2" fillId="5" borderId="38" xfId="0" applyNumberFormat="1" applyFont="1" applyFill="1" applyBorder="1" applyAlignment="1">
      <alignment horizontal="right"/>
    </xf>
    <xf numFmtId="0" fontId="1" fillId="6" borderId="4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1" fillId="6" borderId="0" xfId="0" applyFont="1" applyFill="1" applyAlignment="1">
      <alignment horizontal="left" wrapText="1"/>
    </xf>
    <xf numFmtId="164" fontId="1" fillId="6" borderId="4" xfId="0" applyNumberFormat="1" applyFont="1" applyFill="1" applyBorder="1" applyAlignment="1">
      <alignment horizontal="right"/>
    </xf>
    <xf numFmtId="164" fontId="1" fillId="6" borderId="5" xfId="0" applyNumberFormat="1" applyFont="1" applyFill="1" applyBorder="1" applyAlignment="1">
      <alignment horizontal="right"/>
    </xf>
    <xf numFmtId="164" fontId="1" fillId="6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center"/>
    </xf>
    <xf numFmtId="164" fontId="12" fillId="4" borderId="17" xfId="0" applyNumberFormat="1" applyFont="1" applyFill="1" applyBorder="1" applyAlignment="1">
      <alignment horizontal="right"/>
    </xf>
    <xf numFmtId="164" fontId="12" fillId="4" borderId="18" xfId="0" applyNumberFormat="1" applyFont="1" applyFill="1" applyBorder="1" applyAlignment="1">
      <alignment horizontal="right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wrapText="1"/>
    </xf>
    <xf numFmtId="0" fontId="1" fillId="5" borderId="0" xfId="0" applyFont="1" applyFill="1" applyAlignment="1">
      <alignment horizontal="left" wrapText="1"/>
    </xf>
    <xf numFmtId="164" fontId="1" fillId="5" borderId="4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/>
    </xf>
    <xf numFmtId="164" fontId="1" fillId="5" borderId="0" xfId="0" applyNumberFormat="1" applyFont="1" applyFill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164" fontId="1" fillId="5" borderId="13" xfId="0" applyNumberFormat="1" applyFont="1" applyFill="1" applyBorder="1" applyAlignment="1">
      <alignment horizontal="right"/>
    </xf>
    <xf numFmtId="0" fontId="0" fillId="7" borderId="21" xfId="0" applyFill="1" applyBorder="1" applyAlignment="1">
      <alignment horizontal="right"/>
    </xf>
    <xf numFmtId="0" fontId="0" fillId="7" borderId="22" xfId="0" applyFill="1" applyBorder="1" applyAlignment="1">
      <alignment horizontal="right"/>
    </xf>
    <xf numFmtId="0" fontId="0" fillId="7" borderId="24" xfId="0" applyFill="1" applyBorder="1" applyAlignment="1">
      <alignment horizontal="right"/>
    </xf>
    <xf numFmtId="164" fontId="0" fillId="7" borderId="23" xfId="0" applyNumberFormat="1" applyFill="1" applyBorder="1" applyAlignment="1">
      <alignment horizontal="right"/>
    </xf>
    <xf numFmtId="164" fontId="0" fillId="7" borderId="24" xfId="0" applyNumberFormat="1" applyFill="1" applyBorder="1" applyAlignment="1">
      <alignment horizontal="right"/>
    </xf>
    <xf numFmtId="164" fontId="11" fillId="7" borderId="23" xfId="0" applyNumberFormat="1" applyFont="1" applyFill="1" applyBorder="1" applyAlignment="1">
      <alignment horizontal="right"/>
    </xf>
    <xf numFmtId="164" fontId="11" fillId="7" borderId="24" xfId="0" applyNumberFormat="1" applyFont="1" applyFill="1" applyBorder="1" applyAlignment="1">
      <alignment horizontal="right"/>
    </xf>
    <xf numFmtId="164" fontId="0" fillId="7" borderId="22" xfId="0" applyNumberForma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4" fillId="8" borderId="1" xfId="0" applyFont="1" applyFill="1" applyBorder="1" applyAlignment="1">
      <alignment horizontal="left" wrapText="1"/>
    </xf>
    <xf numFmtId="164" fontId="4" fillId="8" borderId="1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E8B2-F304-404B-87BF-CB79F31D88E1}">
  <dimension ref="A1:AA698"/>
  <sheetViews>
    <sheetView tabSelected="1" workbookViewId="0">
      <selection sqref="A1:Q2"/>
    </sheetView>
  </sheetViews>
  <sheetFormatPr defaultRowHeight="15" x14ac:dyDescent="0.25"/>
  <cols>
    <col min="1" max="1" width="5.7109375" customWidth="1"/>
    <col min="2" max="2" width="6.5703125" customWidth="1"/>
    <col min="3" max="3" width="6.7109375" customWidth="1"/>
    <col min="5" max="5" width="14" customWidth="1"/>
    <col min="6" max="6" width="8" customWidth="1"/>
    <col min="7" max="7" width="4" customWidth="1"/>
    <col min="8" max="8" width="7.5703125" customWidth="1"/>
    <col min="9" max="9" width="5.140625" customWidth="1"/>
    <col min="10" max="10" width="7.85546875" customWidth="1"/>
    <col min="11" max="11" width="3.42578125" customWidth="1"/>
    <col min="12" max="12" width="10.85546875" customWidth="1"/>
    <col min="13" max="13" width="13" customWidth="1"/>
    <col min="14" max="14" width="8.28515625" customWidth="1"/>
    <col min="15" max="15" width="3.85546875" customWidth="1"/>
    <col min="16" max="16" width="8.140625" customWidth="1"/>
    <col min="17" max="17" width="3.42578125" customWidth="1"/>
    <col min="18" max="18" width="4.5703125" customWidth="1"/>
    <col min="19" max="19" width="12.140625" bestFit="1" customWidth="1"/>
    <col min="20" max="20" width="12.140625" customWidth="1"/>
    <col min="21" max="21" width="12.140625" bestFit="1" customWidth="1"/>
    <col min="22" max="22" width="10.5703125" bestFit="1" customWidth="1"/>
    <col min="23" max="23" width="13.140625" customWidth="1"/>
    <col min="24" max="24" width="9.5703125" bestFit="1" customWidth="1"/>
    <col min="25" max="25" width="13.28515625" customWidth="1"/>
    <col min="27" max="27" width="11.85546875" customWidth="1"/>
  </cols>
  <sheetData>
    <row r="1" spans="1:17" ht="15" customHeight="1" x14ac:dyDescent="0.25">
      <c r="A1" s="212" t="s">
        <v>415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7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ht="31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5.75" customHeight="1" x14ac:dyDescent="0.25">
      <c r="A4" s="213" t="s">
        <v>400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7" ht="15" customHeight="1" x14ac:dyDescent="0.25">
      <c r="A5" s="213" t="s">
        <v>357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17" ht="12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15" customHeight="1" x14ac:dyDescent="0.25">
      <c r="A7" s="213" t="s">
        <v>358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</row>
    <row r="8" spans="1:17" ht="15" customHeight="1" x14ac:dyDescent="0.25">
      <c r="A8" s="214" t="s">
        <v>399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</row>
    <row r="9" spans="1:17" ht="12.7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x14ac:dyDescent="0.25">
      <c r="A10" s="213" t="s">
        <v>359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</row>
    <row r="11" spans="1:17" ht="22.5" customHeight="1" x14ac:dyDescent="0.25">
      <c r="A11" s="212" t="s">
        <v>360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</row>
    <row r="12" spans="1:17" ht="24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203" t="s">
        <v>0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  <row r="14" spans="1:17" ht="31.5" customHeight="1" x14ac:dyDescent="0.25">
      <c r="A14" s="203" t="s">
        <v>1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</row>
    <row r="15" spans="1:17" ht="15.75" thickBot="1" x14ac:dyDescent="0.3"/>
    <row r="16" spans="1:17" ht="35.25" customHeight="1" x14ac:dyDescent="0.25">
      <c r="A16" s="368"/>
      <c r="B16" s="369"/>
      <c r="C16" s="369"/>
      <c r="D16" s="369"/>
      <c r="E16" s="369"/>
      <c r="F16" s="393" t="s">
        <v>2</v>
      </c>
      <c r="G16" s="394"/>
      <c r="H16" s="395" t="s">
        <v>3</v>
      </c>
      <c r="I16" s="395"/>
      <c r="J16" s="361" t="s">
        <v>401</v>
      </c>
      <c r="K16" s="362"/>
      <c r="L16" s="61" t="s">
        <v>402</v>
      </c>
      <c r="M16" s="155" t="s">
        <v>403</v>
      </c>
      <c r="N16" s="363" t="s">
        <v>5</v>
      </c>
      <c r="O16" s="363"/>
      <c r="P16" s="361" t="s">
        <v>6</v>
      </c>
      <c r="Q16" s="387"/>
    </row>
    <row r="17" spans="1:17" x14ac:dyDescent="0.25">
      <c r="A17" s="370" t="s">
        <v>7</v>
      </c>
      <c r="B17" s="371"/>
      <c r="C17" s="371"/>
      <c r="D17" s="371"/>
      <c r="E17" s="371"/>
      <c r="F17" s="388">
        <f>SUM(F18:G19)</f>
        <v>1310983.18</v>
      </c>
      <c r="G17" s="389"/>
      <c r="H17" s="388">
        <f t="shared" ref="H17" si="0">SUM(H18:I19)</f>
        <v>1428893.76</v>
      </c>
      <c r="I17" s="389"/>
      <c r="J17" s="390">
        <f t="shared" ref="J17" si="1">SUM(J18:K19)</f>
        <v>3199650</v>
      </c>
      <c r="K17" s="391"/>
      <c r="L17" s="153">
        <f>SUM(L18:L19)</f>
        <v>-977115</v>
      </c>
      <c r="M17" s="52">
        <f>SUM(M18:M19)</f>
        <v>2222535</v>
      </c>
      <c r="N17" s="388">
        <f t="shared" ref="N17" si="2">SUM(N18:O19)</f>
        <v>4252500</v>
      </c>
      <c r="O17" s="389"/>
      <c r="P17" s="388">
        <f t="shared" ref="P17" si="3">SUM(P18:Q19)</f>
        <v>4002000</v>
      </c>
      <c r="Q17" s="392"/>
    </row>
    <row r="18" spans="1:17" x14ac:dyDescent="0.25">
      <c r="A18" s="356" t="s">
        <v>8</v>
      </c>
      <c r="B18" s="337"/>
      <c r="C18" s="337"/>
      <c r="D18" s="337"/>
      <c r="E18" s="337"/>
      <c r="F18" s="357">
        <f>F59</f>
        <v>1299661.92</v>
      </c>
      <c r="G18" s="358"/>
      <c r="H18" s="357">
        <f t="shared" ref="H18" si="4">H59</f>
        <v>1423584.85</v>
      </c>
      <c r="I18" s="358"/>
      <c r="J18" s="364">
        <f t="shared" ref="J18" si="5">J59</f>
        <v>2899650</v>
      </c>
      <c r="K18" s="365"/>
      <c r="L18" s="57">
        <f>L59</f>
        <v>-692115</v>
      </c>
      <c r="M18" s="49">
        <f>M59</f>
        <v>2207535</v>
      </c>
      <c r="N18" s="357">
        <f t="shared" ref="N18" si="6">N59</f>
        <v>4242500</v>
      </c>
      <c r="O18" s="358"/>
      <c r="P18" s="357">
        <f t="shared" ref="P18" si="7">P59</f>
        <v>3992000</v>
      </c>
      <c r="Q18" s="381"/>
    </row>
    <row r="19" spans="1:17" x14ac:dyDescent="0.25">
      <c r="A19" s="356" t="s">
        <v>9</v>
      </c>
      <c r="B19" s="337"/>
      <c r="C19" s="337"/>
      <c r="D19" s="337"/>
      <c r="E19" s="337"/>
      <c r="F19" s="357">
        <f>F77</f>
        <v>11321.26</v>
      </c>
      <c r="G19" s="358"/>
      <c r="H19" s="357">
        <f t="shared" ref="H19" si="8">H77</f>
        <v>5308.91</v>
      </c>
      <c r="I19" s="358"/>
      <c r="J19" s="364">
        <f t="shared" ref="J19" si="9">J77</f>
        <v>300000</v>
      </c>
      <c r="K19" s="365"/>
      <c r="L19" s="57">
        <f>L77</f>
        <v>-285000</v>
      </c>
      <c r="M19" s="49">
        <f>M77</f>
        <v>15000</v>
      </c>
      <c r="N19" s="357">
        <f t="shared" ref="N19" si="10">N77</f>
        <v>10000</v>
      </c>
      <c r="O19" s="358"/>
      <c r="P19" s="357">
        <f t="shared" ref="P19" si="11">P77</f>
        <v>10000</v>
      </c>
      <c r="Q19" s="381"/>
    </row>
    <row r="20" spans="1:17" x14ac:dyDescent="0.25">
      <c r="A20" s="366" t="s">
        <v>11</v>
      </c>
      <c r="B20" s="367"/>
      <c r="C20" s="367"/>
      <c r="D20" s="367"/>
      <c r="E20" s="367"/>
      <c r="F20" s="382">
        <f>SUM(F21:G22)</f>
        <v>1309287.7000000002</v>
      </c>
      <c r="G20" s="383"/>
      <c r="H20" s="382">
        <f t="shared" ref="H20" si="12">SUM(H21:I22)</f>
        <v>1326033.5700000003</v>
      </c>
      <c r="I20" s="383"/>
      <c r="J20" s="384">
        <f t="shared" ref="J20" si="13">SUM(J21:K22)</f>
        <v>3149850</v>
      </c>
      <c r="K20" s="385"/>
      <c r="L20" s="154">
        <f>SUM(L21:L22)</f>
        <v>-977115</v>
      </c>
      <c r="M20" s="53">
        <f>SUM(M21:M22)</f>
        <v>2172735</v>
      </c>
      <c r="N20" s="382">
        <f t="shared" ref="N20" si="14">SUM(N21:O22)</f>
        <v>4252500</v>
      </c>
      <c r="O20" s="383"/>
      <c r="P20" s="382">
        <f t="shared" ref="P20" si="15">SUM(P21:Q22)</f>
        <v>4002000</v>
      </c>
      <c r="Q20" s="386"/>
    </row>
    <row r="21" spans="1:17" x14ac:dyDescent="0.25">
      <c r="A21" s="356" t="s">
        <v>10</v>
      </c>
      <c r="B21" s="337"/>
      <c r="C21" s="337"/>
      <c r="D21" s="337"/>
      <c r="E21" s="337"/>
      <c r="F21" s="357">
        <f>F91</f>
        <v>911290.9</v>
      </c>
      <c r="G21" s="358"/>
      <c r="H21" s="357">
        <f>H91</f>
        <v>1124825.8000000003</v>
      </c>
      <c r="I21" s="358"/>
      <c r="J21" s="364">
        <f t="shared" ref="J21" si="16">J91</f>
        <v>1824850</v>
      </c>
      <c r="K21" s="365"/>
      <c r="L21" s="57">
        <f>L91</f>
        <v>-39740</v>
      </c>
      <c r="M21" s="49">
        <f>M91</f>
        <v>1785110</v>
      </c>
      <c r="N21" s="357">
        <f t="shared" ref="N21" si="17">N91</f>
        <v>1360200</v>
      </c>
      <c r="O21" s="358"/>
      <c r="P21" s="357">
        <f t="shared" ref="P21" si="18">P91</f>
        <v>1349700</v>
      </c>
      <c r="Q21" s="381"/>
    </row>
    <row r="22" spans="1:17" x14ac:dyDescent="0.25">
      <c r="A22" s="356" t="s">
        <v>12</v>
      </c>
      <c r="B22" s="337"/>
      <c r="C22" s="337"/>
      <c r="D22" s="337"/>
      <c r="E22" s="337"/>
      <c r="F22" s="357">
        <f>F118</f>
        <v>397996.80000000005</v>
      </c>
      <c r="G22" s="358"/>
      <c r="H22" s="357">
        <f>H118</f>
        <v>201207.77000000002</v>
      </c>
      <c r="I22" s="358"/>
      <c r="J22" s="364">
        <f t="shared" ref="J22" si="19">J118</f>
        <v>1325000</v>
      </c>
      <c r="K22" s="365"/>
      <c r="L22" s="57">
        <f>L118</f>
        <v>-937375</v>
      </c>
      <c r="M22" s="49">
        <f>M118</f>
        <v>387625</v>
      </c>
      <c r="N22" s="357">
        <f t="shared" ref="N22" si="20">N118</f>
        <v>2892300</v>
      </c>
      <c r="O22" s="358"/>
      <c r="P22" s="357">
        <f t="shared" ref="P22" si="21">P118</f>
        <v>2652300</v>
      </c>
      <c r="Q22" s="381"/>
    </row>
    <row r="23" spans="1:17" ht="15.75" thickBot="1" x14ac:dyDescent="0.3">
      <c r="A23" s="354" t="s">
        <v>13</v>
      </c>
      <c r="B23" s="355"/>
      <c r="C23" s="355"/>
      <c r="D23" s="355"/>
      <c r="E23" s="355"/>
      <c r="F23" s="372">
        <f>F17-F20</f>
        <v>1695.4799999997485</v>
      </c>
      <c r="G23" s="373"/>
      <c r="H23" s="372">
        <f t="shared" ref="H23" si="22">H17-H20</f>
        <v>102860.18999999971</v>
      </c>
      <c r="I23" s="373"/>
      <c r="J23" s="372">
        <f>J17-J20</f>
        <v>49800</v>
      </c>
      <c r="K23" s="373"/>
      <c r="L23" s="58">
        <f>L17-L20</f>
        <v>0</v>
      </c>
      <c r="M23" s="54">
        <f>M17-M20</f>
        <v>49800</v>
      </c>
      <c r="N23" s="372">
        <f t="shared" ref="N23" si="23">N17-N20</f>
        <v>0</v>
      </c>
      <c r="O23" s="373"/>
      <c r="P23" s="372">
        <f t="shared" ref="P23" si="24">P17-P20</f>
        <v>0</v>
      </c>
      <c r="Q23" s="374"/>
    </row>
    <row r="31" spans="1:17" ht="19.5" customHeight="1" x14ac:dyDescent="0.25">
      <c r="A31" s="203" t="s">
        <v>14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</row>
    <row r="32" spans="1:17" ht="15.75" thickBot="1" x14ac:dyDescent="0.3"/>
    <row r="33" spans="1:17" ht="33" customHeight="1" x14ac:dyDescent="0.25">
      <c r="A33" s="368"/>
      <c r="B33" s="369"/>
      <c r="C33" s="369"/>
      <c r="D33" s="369"/>
      <c r="E33" s="369"/>
      <c r="F33" s="393" t="s">
        <v>2</v>
      </c>
      <c r="G33" s="394"/>
      <c r="H33" s="395" t="s">
        <v>3</v>
      </c>
      <c r="I33" s="395"/>
      <c r="J33" s="361" t="s">
        <v>401</v>
      </c>
      <c r="K33" s="362"/>
      <c r="L33" s="61" t="s">
        <v>402</v>
      </c>
      <c r="M33" s="155" t="s">
        <v>403</v>
      </c>
      <c r="N33" s="363" t="s">
        <v>5</v>
      </c>
      <c r="O33" s="363"/>
      <c r="P33" s="361" t="s">
        <v>6</v>
      </c>
      <c r="Q33" s="387"/>
    </row>
    <row r="34" spans="1:17" x14ac:dyDescent="0.25">
      <c r="A34" s="356" t="s">
        <v>15</v>
      </c>
      <c r="B34" s="337"/>
      <c r="C34" s="337"/>
      <c r="D34" s="337"/>
      <c r="E34" s="337"/>
      <c r="F34" s="377">
        <v>1822037.48</v>
      </c>
      <c r="G34" s="378"/>
      <c r="H34" s="377">
        <v>0</v>
      </c>
      <c r="I34" s="378"/>
      <c r="J34" s="377">
        <v>0</v>
      </c>
      <c r="K34" s="378"/>
      <c r="L34" s="55"/>
      <c r="M34" s="62">
        <v>0</v>
      </c>
      <c r="N34" s="379"/>
      <c r="O34" s="378"/>
      <c r="P34" s="377"/>
      <c r="Q34" s="380"/>
    </row>
    <row r="35" spans="1:17" x14ac:dyDescent="0.25">
      <c r="A35" s="356" t="s">
        <v>16</v>
      </c>
      <c r="B35" s="337"/>
      <c r="C35" s="337"/>
      <c r="D35" s="337"/>
      <c r="E35" s="337"/>
      <c r="F35" s="357">
        <v>735510</v>
      </c>
      <c r="G35" s="358"/>
      <c r="H35" s="359">
        <v>102860.19</v>
      </c>
      <c r="I35" s="359"/>
      <c r="J35" s="357">
        <f>J372</f>
        <v>49800</v>
      </c>
      <c r="K35" s="358"/>
      <c r="L35" s="49"/>
      <c r="M35" s="57">
        <v>49800</v>
      </c>
      <c r="N35" s="360"/>
      <c r="O35" s="360"/>
      <c r="P35" s="375"/>
      <c r="Q35" s="376"/>
    </row>
    <row r="36" spans="1:17" ht="15.75" thickBot="1" x14ac:dyDescent="0.3">
      <c r="A36" s="354" t="s">
        <v>17</v>
      </c>
      <c r="B36" s="355"/>
      <c r="C36" s="355"/>
      <c r="D36" s="355"/>
      <c r="E36" s="355"/>
      <c r="F36" s="372">
        <f>F34-F35</f>
        <v>1086527.48</v>
      </c>
      <c r="G36" s="373"/>
      <c r="H36" s="372">
        <f t="shared" ref="H36" si="25">H34-H35</f>
        <v>-102860.19</v>
      </c>
      <c r="I36" s="373"/>
      <c r="J36" s="372">
        <f t="shared" ref="J36" si="26">J34-J35</f>
        <v>-49800</v>
      </c>
      <c r="K36" s="373"/>
      <c r="L36" s="54"/>
      <c r="M36" s="58">
        <f>M34-M35</f>
        <v>-49800</v>
      </c>
      <c r="N36" s="399">
        <f t="shared" ref="N36" si="27">N34-N35</f>
        <v>0</v>
      </c>
      <c r="O36" s="373"/>
      <c r="P36" s="372">
        <f t="shared" ref="P36" si="28">P34-P35</f>
        <v>0</v>
      </c>
      <c r="Q36" s="374"/>
    </row>
    <row r="45" spans="1:17" x14ac:dyDescent="0.25">
      <c r="A45" s="203" t="s">
        <v>18</v>
      </c>
      <c r="B45" s="398"/>
      <c r="C45" s="398"/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</row>
    <row r="46" spans="1:17" ht="15.75" thickBot="1" x14ac:dyDescent="0.3"/>
    <row r="47" spans="1:17" ht="36.75" customHeight="1" x14ac:dyDescent="0.25">
      <c r="A47" s="368"/>
      <c r="B47" s="369"/>
      <c r="C47" s="369"/>
      <c r="D47" s="369"/>
      <c r="E47" s="369"/>
      <c r="F47" s="393" t="s">
        <v>2</v>
      </c>
      <c r="G47" s="394"/>
      <c r="H47" s="395" t="s">
        <v>3</v>
      </c>
      <c r="I47" s="395"/>
      <c r="J47" s="361" t="s">
        <v>4</v>
      </c>
      <c r="K47" s="362"/>
      <c r="L47" s="60" t="s">
        <v>402</v>
      </c>
      <c r="M47" s="59" t="s">
        <v>403</v>
      </c>
      <c r="N47" s="363" t="s">
        <v>5</v>
      </c>
      <c r="O47" s="363"/>
      <c r="P47" s="361" t="s">
        <v>6</v>
      </c>
      <c r="Q47" s="387"/>
    </row>
    <row r="48" spans="1:17" ht="25.5" customHeight="1" x14ac:dyDescent="0.25">
      <c r="A48" s="396" t="s">
        <v>19</v>
      </c>
      <c r="B48" s="397"/>
      <c r="C48" s="397"/>
      <c r="D48" s="397"/>
      <c r="E48" s="397"/>
      <c r="F48" s="377">
        <v>-678174.22</v>
      </c>
      <c r="G48" s="378"/>
      <c r="H48" s="377"/>
      <c r="I48" s="378"/>
      <c r="J48" s="377"/>
      <c r="K48" s="378"/>
      <c r="L48" s="55"/>
      <c r="M48" s="62"/>
      <c r="N48" s="379"/>
      <c r="O48" s="378"/>
      <c r="P48" s="377"/>
      <c r="Q48" s="380"/>
    </row>
    <row r="49" spans="1:25" ht="28.5" customHeight="1" thickBot="1" x14ac:dyDescent="0.3">
      <c r="A49" s="413" t="s">
        <v>20</v>
      </c>
      <c r="B49" s="414"/>
      <c r="C49" s="414"/>
      <c r="D49" s="414"/>
      <c r="E49" s="414"/>
      <c r="F49" s="415"/>
      <c r="G49" s="416"/>
      <c r="H49" s="417"/>
      <c r="I49" s="417"/>
      <c r="J49" s="415"/>
      <c r="K49" s="416"/>
      <c r="L49" s="48"/>
      <c r="M49" s="63"/>
      <c r="N49" s="418"/>
      <c r="O49" s="418"/>
      <c r="P49" s="419"/>
      <c r="Q49" s="420"/>
    </row>
    <row r="50" spans="1:25" ht="15.75" thickBot="1" x14ac:dyDescent="0.3">
      <c r="A50" s="406" t="s">
        <v>21</v>
      </c>
      <c r="B50" s="407"/>
      <c r="C50" s="407"/>
      <c r="D50" s="407"/>
      <c r="E50" s="407"/>
      <c r="F50" s="400">
        <f>F23+F36+F49</f>
        <v>1088222.9599999997</v>
      </c>
      <c r="G50" s="408"/>
      <c r="H50" s="409">
        <f>H23+H36+H49</f>
        <v>-2.9103830456733704E-10</v>
      </c>
      <c r="I50" s="410"/>
      <c r="J50" s="400">
        <f>J23+J36+J49</f>
        <v>0</v>
      </c>
      <c r="K50" s="408"/>
      <c r="L50" s="89"/>
      <c r="M50" s="89">
        <f>M23+M36+M49</f>
        <v>0</v>
      </c>
      <c r="N50" s="408">
        <f>N23+N36+N49</f>
        <v>0</v>
      </c>
      <c r="O50" s="408"/>
      <c r="P50" s="400">
        <f>P23+P36+P49</f>
        <v>0</v>
      </c>
      <c r="Q50" s="401"/>
    </row>
    <row r="51" spans="1:25" ht="30.75" customHeight="1" x14ac:dyDescent="0.25"/>
    <row r="52" spans="1:25" ht="30.75" customHeight="1" x14ac:dyDescent="0.25"/>
    <row r="53" spans="1:25" ht="34.5" customHeight="1" x14ac:dyDescent="0.25"/>
    <row r="54" spans="1:25" ht="21" customHeight="1" x14ac:dyDescent="0.25">
      <c r="A54" s="203" t="s">
        <v>22</v>
      </c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</row>
    <row r="55" spans="1:25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25" ht="21.75" customHeight="1" x14ac:dyDescent="0.25">
      <c r="A56" s="203" t="s">
        <v>8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</row>
    <row r="57" spans="1:25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5" ht="37.5" customHeight="1" thickBot="1" x14ac:dyDescent="0.3">
      <c r="A58" s="90" t="s">
        <v>23</v>
      </c>
      <c r="B58" s="91" t="s">
        <v>24</v>
      </c>
      <c r="C58" s="92" t="s">
        <v>25</v>
      </c>
      <c r="D58" s="325" t="s">
        <v>26</v>
      </c>
      <c r="E58" s="325"/>
      <c r="F58" s="402" t="s">
        <v>2</v>
      </c>
      <c r="G58" s="403"/>
      <c r="H58" s="325" t="s">
        <v>3</v>
      </c>
      <c r="I58" s="325"/>
      <c r="J58" s="404" t="s">
        <v>4</v>
      </c>
      <c r="K58" s="411"/>
      <c r="L58" s="93" t="s">
        <v>402</v>
      </c>
      <c r="M58" s="92" t="s">
        <v>403</v>
      </c>
      <c r="N58" s="412" t="s">
        <v>5</v>
      </c>
      <c r="O58" s="412"/>
      <c r="P58" s="404" t="s">
        <v>6</v>
      </c>
      <c r="Q58" s="405"/>
      <c r="U58" s="2"/>
      <c r="W58" s="2"/>
      <c r="Y58" s="2"/>
    </row>
    <row r="59" spans="1:25" x14ac:dyDescent="0.25">
      <c r="A59" s="11">
        <v>6</v>
      </c>
      <c r="B59" s="12"/>
      <c r="C59" s="13"/>
      <c r="D59" s="349" t="s">
        <v>27</v>
      </c>
      <c r="E59" s="349"/>
      <c r="F59" s="223">
        <f>F60+F62+F66+F69+F72+F75</f>
        <v>1299661.92</v>
      </c>
      <c r="G59" s="224"/>
      <c r="H59" s="223">
        <f t="shared" ref="H59" si="29">H60+H62+H66+H69+H72+H75</f>
        <v>1423584.85</v>
      </c>
      <c r="I59" s="224"/>
      <c r="J59" s="343">
        <f t="shared" ref="J59" si="30">J60+J62+J66+J69+J72+J75</f>
        <v>2899650</v>
      </c>
      <c r="K59" s="344"/>
      <c r="L59" s="141">
        <f>L60+L62+L66+L69+L72+L75</f>
        <v>-692115</v>
      </c>
      <c r="M59" s="65">
        <f>M60+M62+M66+M69+M72+M75</f>
        <v>2207535</v>
      </c>
      <c r="N59" s="222">
        <f t="shared" ref="N59" si="31">N60+N62+N66+N69+N72+N75</f>
        <v>4242500</v>
      </c>
      <c r="O59" s="224"/>
      <c r="P59" s="350">
        <f t="shared" ref="P59" si="32">P60+P62+P66+P69+P72+P75</f>
        <v>3992000</v>
      </c>
      <c r="Q59" s="351"/>
      <c r="U59" s="20"/>
    </row>
    <row r="60" spans="1:25" ht="19.5" customHeight="1" x14ac:dyDescent="0.25">
      <c r="A60" s="8"/>
      <c r="B60" s="3">
        <v>61</v>
      </c>
      <c r="C60" s="5"/>
      <c r="D60" s="296" t="s">
        <v>28</v>
      </c>
      <c r="E60" s="296"/>
      <c r="F60" s="179">
        <v>526110.47</v>
      </c>
      <c r="G60" s="180"/>
      <c r="H60" s="198">
        <v>691087.66</v>
      </c>
      <c r="I60" s="198"/>
      <c r="J60" s="179">
        <v>753850</v>
      </c>
      <c r="K60" s="180"/>
      <c r="L60" s="45">
        <f>M60-J60</f>
        <v>161885</v>
      </c>
      <c r="M60" s="66">
        <v>915735</v>
      </c>
      <c r="N60" s="198">
        <v>770000</v>
      </c>
      <c r="O60" s="198"/>
      <c r="P60" s="179">
        <v>770000</v>
      </c>
      <c r="Q60" s="240"/>
      <c r="S60" s="2"/>
      <c r="T60" s="2"/>
      <c r="U60" s="20"/>
      <c r="V60" s="2"/>
      <c r="W60" s="2"/>
      <c r="X60" s="2"/>
      <c r="Y60" s="2"/>
    </row>
    <row r="61" spans="1:25" x14ac:dyDescent="0.25">
      <c r="A61" s="94"/>
      <c r="B61" s="95"/>
      <c r="C61" s="96">
        <v>11</v>
      </c>
      <c r="D61" s="169" t="s">
        <v>29</v>
      </c>
      <c r="E61" s="169"/>
      <c r="F61" s="157">
        <v>526110.47</v>
      </c>
      <c r="G61" s="158"/>
      <c r="H61" s="186">
        <v>691087.66</v>
      </c>
      <c r="I61" s="186"/>
      <c r="J61" s="157">
        <v>753850</v>
      </c>
      <c r="K61" s="158"/>
      <c r="L61" s="144">
        <f t="shared" ref="L61:L79" si="33">M61-J61</f>
        <v>161885</v>
      </c>
      <c r="M61" s="98">
        <v>915735</v>
      </c>
      <c r="N61" s="186"/>
      <c r="O61" s="186"/>
      <c r="P61" s="157"/>
      <c r="Q61" s="187"/>
      <c r="U61" s="20"/>
      <c r="W61" s="2"/>
      <c r="Y61" s="2"/>
    </row>
    <row r="62" spans="1:25" ht="42" customHeight="1" x14ac:dyDescent="0.25">
      <c r="A62" s="8"/>
      <c r="B62" s="3">
        <v>63</v>
      </c>
      <c r="C62" s="5"/>
      <c r="D62" s="178" t="s">
        <v>30</v>
      </c>
      <c r="E62" s="178"/>
      <c r="F62" s="179">
        <v>251987.25</v>
      </c>
      <c r="G62" s="180"/>
      <c r="H62" s="198">
        <v>168159.8</v>
      </c>
      <c r="I62" s="198"/>
      <c r="J62" s="267">
        <v>1353100</v>
      </c>
      <c r="K62" s="268"/>
      <c r="L62" s="137">
        <f t="shared" si="33"/>
        <v>-775700</v>
      </c>
      <c r="M62" s="66">
        <v>577400</v>
      </c>
      <c r="N62" s="198">
        <v>2647500</v>
      </c>
      <c r="O62" s="198"/>
      <c r="P62" s="352">
        <v>2347000</v>
      </c>
      <c r="Q62" s="353"/>
      <c r="S62" s="2"/>
      <c r="U62" s="20"/>
      <c r="W62" s="2"/>
      <c r="Y62" s="2"/>
    </row>
    <row r="63" spans="1:25" x14ac:dyDescent="0.25">
      <c r="A63" s="94"/>
      <c r="B63" s="95"/>
      <c r="C63" s="96">
        <v>51</v>
      </c>
      <c r="D63" s="169" t="s">
        <v>31</v>
      </c>
      <c r="E63" s="169"/>
      <c r="F63" s="157">
        <v>0</v>
      </c>
      <c r="G63" s="158"/>
      <c r="H63" s="186">
        <v>0</v>
      </c>
      <c r="I63" s="186"/>
      <c r="J63" s="157">
        <v>0</v>
      </c>
      <c r="K63" s="158"/>
      <c r="L63" s="144">
        <f t="shared" si="33"/>
        <v>0</v>
      </c>
      <c r="M63" s="98">
        <v>0</v>
      </c>
      <c r="N63" s="186"/>
      <c r="O63" s="186"/>
      <c r="P63" s="157"/>
      <c r="Q63" s="187"/>
      <c r="U63" s="20"/>
      <c r="W63" s="2"/>
      <c r="Y63" s="2"/>
    </row>
    <row r="64" spans="1:25" x14ac:dyDescent="0.25">
      <c r="A64" s="99"/>
      <c r="B64" s="100"/>
      <c r="C64" s="101">
        <v>52</v>
      </c>
      <c r="D64" s="188" t="s">
        <v>32</v>
      </c>
      <c r="E64" s="188"/>
      <c r="F64" s="192">
        <v>187809.47</v>
      </c>
      <c r="G64" s="193"/>
      <c r="H64" s="194">
        <v>115070.67</v>
      </c>
      <c r="I64" s="194"/>
      <c r="J64" s="422">
        <v>1310400</v>
      </c>
      <c r="K64" s="423"/>
      <c r="L64" s="145">
        <f t="shared" si="33"/>
        <v>-940000</v>
      </c>
      <c r="M64" s="102">
        <v>370400</v>
      </c>
      <c r="N64" s="194"/>
      <c r="O64" s="194"/>
      <c r="P64" s="192"/>
      <c r="Q64" s="257"/>
      <c r="U64" s="20"/>
      <c r="W64" s="2"/>
      <c r="Y64" s="2"/>
    </row>
    <row r="65" spans="1:25" x14ac:dyDescent="0.25">
      <c r="A65" s="94"/>
      <c r="B65" s="95"/>
      <c r="C65" s="96">
        <v>55</v>
      </c>
      <c r="D65" s="169" t="s">
        <v>33</v>
      </c>
      <c r="E65" s="169"/>
      <c r="F65" s="157">
        <v>64177.78</v>
      </c>
      <c r="G65" s="158"/>
      <c r="H65" s="186">
        <v>53089.120000000003</v>
      </c>
      <c r="I65" s="186"/>
      <c r="J65" s="157">
        <v>42700</v>
      </c>
      <c r="K65" s="158"/>
      <c r="L65" s="144">
        <f t="shared" si="33"/>
        <v>164300</v>
      </c>
      <c r="M65" s="98">
        <v>207000</v>
      </c>
      <c r="N65" s="186"/>
      <c r="O65" s="186"/>
      <c r="P65" s="157"/>
      <c r="Q65" s="187"/>
      <c r="U65" s="20"/>
      <c r="W65" s="2"/>
      <c r="Y65" s="2"/>
    </row>
    <row r="66" spans="1:25" x14ac:dyDescent="0.25">
      <c r="A66" s="7"/>
      <c r="B66">
        <v>64</v>
      </c>
      <c r="C66" s="4"/>
      <c r="D66" s="204" t="s">
        <v>34</v>
      </c>
      <c r="E66" s="204"/>
      <c r="F66" s="195">
        <v>200948.09</v>
      </c>
      <c r="G66" s="196"/>
      <c r="H66" s="197">
        <v>232397.64</v>
      </c>
      <c r="I66" s="197"/>
      <c r="J66" s="195">
        <v>340000</v>
      </c>
      <c r="K66" s="196"/>
      <c r="L66" s="137">
        <f t="shared" si="33"/>
        <v>-28300</v>
      </c>
      <c r="M66" s="68">
        <v>311700</v>
      </c>
      <c r="N66" s="197">
        <v>360000</v>
      </c>
      <c r="O66" s="197"/>
      <c r="P66" s="195">
        <v>400000</v>
      </c>
      <c r="Q66" s="289"/>
      <c r="U66" s="20"/>
      <c r="W66" s="2"/>
    </row>
    <row r="67" spans="1:25" ht="17.25" customHeight="1" x14ac:dyDescent="0.25">
      <c r="A67" s="94"/>
      <c r="B67" s="95"/>
      <c r="C67" s="96">
        <v>11</v>
      </c>
      <c r="D67" s="169" t="s">
        <v>29</v>
      </c>
      <c r="E67" s="169"/>
      <c r="F67" s="157">
        <v>0.01</v>
      </c>
      <c r="G67" s="158"/>
      <c r="H67" s="186">
        <v>398.17</v>
      </c>
      <c r="I67" s="186"/>
      <c r="J67" s="157">
        <v>1000</v>
      </c>
      <c r="K67" s="158"/>
      <c r="L67" s="144">
        <f t="shared" si="33"/>
        <v>0</v>
      </c>
      <c r="M67" s="98">
        <v>1000</v>
      </c>
      <c r="N67" s="186"/>
      <c r="O67" s="186"/>
      <c r="P67" s="157"/>
      <c r="Q67" s="187"/>
      <c r="U67" s="20"/>
    </row>
    <row r="68" spans="1:25" ht="25.5" customHeight="1" x14ac:dyDescent="0.25">
      <c r="A68" s="99"/>
      <c r="B68" s="100"/>
      <c r="C68" s="101">
        <v>43</v>
      </c>
      <c r="D68" s="191" t="s">
        <v>35</v>
      </c>
      <c r="E68" s="191"/>
      <c r="F68" s="192">
        <v>200948.08</v>
      </c>
      <c r="G68" s="193"/>
      <c r="H68" s="194">
        <v>231999.47</v>
      </c>
      <c r="I68" s="194"/>
      <c r="J68" s="192">
        <v>339000</v>
      </c>
      <c r="K68" s="193"/>
      <c r="L68" s="144">
        <f t="shared" si="33"/>
        <v>-28300</v>
      </c>
      <c r="M68" s="102">
        <v>310700</v>
      </c>
      <c r="N68" s="194"/>
      <c r="O68" s="194"/>
      <c r="P68" s="192"/>
      <c r="Q68" s="257"/>
      <c r="U68" s="20"/>
    </row>
    <row r="69" spans="1:25" ht="43.5" customHeight="1" x14ac:dyDescent="0.25">
      <c r="A69" s="8"/>
      <c r="B69" s="3">
        <v>65</v>
      </c>
      <c r="C69" s="5"/>
      <c r="D69" s="178" t="s">
        <v>36</v>
      </c>
      <c r="E69" s="178"/>
      <c r="F69" s="179">
        <v>304125.96000000002</v>
      </c>
      <c r="G69" s="180"/>
      <c r="H69" s="198">
        <v>291990.18</v>
      </c>
      <c r="I69" s="198"/>
      <c r="J69" s="179">
        <v>397700</v>
      </c>
      <c r="K69" s="180"/>
      <c r="L69" s="137">
        <f t="shared" si="33"/>
        <v>-65000</v>
      </c>
      <c r="M69" s="66">
        <v>332700</v>
      </c>
      <c r="N69" s="198">
        <v>410000</v>
      </c>
      <c r="O69" s="198"/>
      <c r="P69" s="179">
        <v>420000</v>
      </c>
      <c r="Q69" s="240"/>
      <c r="U69" s="20"/>
    </row>
    <row r="70" spans="1:25" ht="18" customHeight="1" x14ac:dyDescent="0.25">
      <c r="A70" s="94"/>
      <c r="B70" s="95"/>
      <c r="C70" s="96">
        <v>11</v>
      </c>
      <c r="D70" s="169" t="s">
        <v>29</v>
      </c>
      <c r="E70" s="169"/>
      <c r="F70" s="157">
        <v>92406.44</v>
      </c>
      <c r="G70" s="158"/>
      <c r="H70" s="186">
        <v>66361.399999999994</v>
      </c>
      <c r="I70" s="186"/>
      <c r="J70" s="157">
        <v>100000</v>
      </c>
      <c r="K70" s="158"/>
      <c r="L70" s="144">
        <f t="shared" si="33"/>
        <v>-50000</v>
      </c>
      <c r="M70" s="98">
        <v>50000</v>
      </c>
      <c r="N70" s="186"/>
      <c r="O70" s="186"/>
      <c r="P70" s="157"/>
      <c r="Q70" s="187"/>
      <c r="U70" s="20"/>
    </row>
    <row r="71" spans="1:25" ht="24" customHeight="1" x14ac:dyDescent="0.25">
      <c r="A71" s="99"/>
      <c r="B71" s="100"/>
      <c r="C71" s="101">
        <v>43</v>
      </c>
      <c r="D71" s="191" t="s">
        <v>35</v>
      </c>
      <c r="E71" s="191"/>
      <c r="F71" s="192">
        <v>211719.52</v>
      </c>
      <c r="G71" s="193"/>
      <c r="H71" s="194">
        <v>225628.77</v>
      </c>
      <c r="I71" s="194"/>
      <c r="J71" s="192">
        <v>297700</v>
      </c>
      <c r="K71" s="193"/>
      <c r="L71" s="144">
        <f t="shared" si="33"/>
        <v>-15000</v>
      </c>
      <c r="M71" s="102">
        <v>282700</v>
      </c>
      <c r="N71" s="194"/>
      <c r="O71" s="194"/>
      <c r="P71" s="192"/>
      <c r="Q71" s="257"/>
      <c r="U71" s="20"/>
    </row>
    <row r="72" spans="1:25" ht="57.75" customHeight="1" x14ac:dyDescent="0.25">
      <c r="A72" s="8"/>
      <c r="B72" s="3">
        <v>66</v>
      </c>
      <c r="C72" s="5"/>
      <c r="D72" s="178" t="s">
        <v>37</v>
      </c>
      <c r="E72" s="178"/>
      <c r="F72" s="179">
        <v>16490.150000000001</v>
      </c>
      <c r="G72" s="180"/>
      <c r="H72" s="198">
        <v>36631.5</v>
      </c>
      <c r="I72" s="198"/>
      <c r="J72" s="179">
        <v>50000</v>
      </c>
      <c r="K72" s="180"/>
      <c r="L72" s="137">
        <f t="shared" si="33"/>
        <v>10000</v>
      </c>
      <c r="M72" s="66">
        <v>60000</v>
      </c>
      <c r="N72" s="198">
        <v>50000</v>
      </c>
      <c r="O72" s="198"/>
      <c r="P72" s="179">
        <v>50000</v>
      </c>
      <c r="Q72" s="240"/>
      <c r="U72" s="20"/>
    </row>
    <row r="73" spans="1:25" ht="17.25" customHeight="1" x14ac:dyDescent="0.25">
      <c r="A73" s="99"/>
      <c r="B73" s="100"/>
      <c r="C73" s="101">
        <v>31</v>
      </c>
      <c r="D73" s="188" t="s">
        <v>38</v>
      </c>
      <c r="E73" s="188"/>
      <c r="F73" s="192">
        <v>12886.06</v>
      </c>
      <c r="G73" s="193"/>
      <c r="H73" s="194">
        <v>33977.040000000001</v>
      </c>
      <c r="I73" s="194"/>
      <c r="J73" s="192">
        <v>27500</v>
      </c>
      <c r="K73" s="193"/>
      <c r="L73" s="144">
        <f t="shared" si="33"/>
        <v>22500</v>
      </c>
      <c r="M73" s="102">
        <v>50000</v>
      </c>
      <c r="N73" s="194"/>
      <c r="O73" s="194"/>
      <c r="P73" s="192"/>
      <c r="Q73" s="257"/>
      <c r="U73" s="20"/>
    </row>
    <row r="74" spans="1:25" x14ac:dyDescent="0.25">
      <c r="A74" s="94"/>
      <c r="B74" s="95"/>
      <c r="C74" s="96">
        <v>61</v>
      </c>
      <c r="D74" s="169" t="s">
        <v>39</v>
      </c>
      <c r="E74" s="169"/>
      <c r="F74" s="157">
        <v>3604.09</v>
      </c>
      <c r="G74" s="158"/>
      <c r="H74" s="186">
        <v>2654.46</v>
      </c>
      <c r="I74" s="186"/>
      <c r="J74" s="157">
        <v>22500</v>
      </c>
      <c r="K74" s="158"/>
      <c r="L74" s="144">
        <f t="shared" si="33"/>
        <v>-12500</v>
      </c>
      <c r="M74" s="98">
        <v>10000</v>
      </c>
      <c r="N74" s="186"/>
      <c r="O74" s="186"/>
      <c r="P74" s="157"/>
      <c r="Q74" s="187"/>
      <c r="U74" s="20"/>
    </row>
    <row r="75" spans="1:25" ht="31.5" customHeight="1" x14ac:dyDescent="0.25">
      <c r="A75" s="7"/>
      <c r="B75">
        <v>68</v>
      </c>
      <c r="C75" s="4"/>
      <c r="D75" s="175" t="s">
        <v>40</v>
      </c>
      <c r="E75" s="175"/>
      <c r="F75" s="195">
        <v>0</v>
      </c>
      <c r="G75" s="196"/>
      <c r="H75" s="197">
        <v>3318.07</v>
      </c>
      <c r="I75" s="197"/>
      <c r="J75" s="195">
        <v>5000</v>
      </c>
      <c r="K75" s="196"/>
      <c r="L75" s="137">
        <f t="shared" si="33"/>
        <v>5000</v>
      </c>
      <c r="M75" s="68">
        <v>10000</v>
      </c>
      <c r="N75" s="197">
        <v>5000</v>
      </c>
      <c r="O75" s="197"/>
      <c r="P75" s="195">
        <v>5000</v>
      </c>
      <c r="Q75" s="289"/>
      <c r="U75" s="20"/>
    </row>
    <row r="76" spans="1:25" ht="18.75" customHeight="1" x14ac:dyDescent="0.25">
      <c r="A76" s="94"/>
      <c r="B76" s="95"/>
      <c r="C76" s="96">
        <v>11</v>
      </c>
      <c r="D76" s="169" t="s">
        <v>29</v>
      </c>
      <c r="E76" s="169"/>
      <c r="F76" s="157">
        <v>0</v>
      </c>
      <c r="G76" s="158"/>
      <c r="H76" s="186">
        <v>3318.07</v>
      </c>
      <c r="I76" s="186"/>
      <c r="J76" s="157">
        <v>5000</v>
      </c>
      <c r="K76" s="158"/>
      <c r="L76" s="144">
        <f t="shared" si="33"/>
        <v>5000</v>
      </c>
      <c r="M76" s="98">
        <v>10000</v>
      </c>
      <c r="N76" s="186"/>
      <c r="O76" s="186"/>
      <c r="P76" s="157"/>
      <c r="Q76" s="187"/>
      <c r="U76" s="20"/>
    </row>
    <row r="77" spans="1:25" ht="26.25" customHeight="1" x14ac:dyDescent="0.25">
      <c r="A77" s="11">
        <v>7</v>
      </c>
      <c r="B77" s="12"/>
      <c r="C77" s="13"/>
      <c r="D77" s="239" t="s">
        <v>41</v>
      </c>
      <c r="E77" s="239"/>
      <c r="F77" s="223">
        <f>F78</f>
        <v>11321.26</v>
      </c>
      <c r="G77" s="224"/>
      <c r="H77" s="223">
        <f t="shared" ref="H77" si="34">H78</f>
        <v>5308.91</v>
      </c>
      <c r="I77" s="224"/>
      <c r="J77" s="223">
        <f t="shared" ref="J77" si="35">J78</f>
        <v>300000</v>
      </c>
      <c r="K77" s="224"/>
      <c r="L77" s="142">
        <f>L78</f>
        <v>-285000</v>
      </c>
      <c r="M77" s="69">
        <f>M78</f>
        <v>15000</v>
      </c>
      <c r="N77" s="222">
        <f t="shared" ref="N77" si="36">N78</f>
        <v>10000</v>
      </c>
      <c r="O77" s="224"/>
      <c r="P77" s="223">
        <f t="shared" ref="P77" si="37">P78</f>
        <v>10000</v>
      </c>
      <c r="Q77" s="298"/>
      <c r="U77" s="20"/>
    </row>
    <row r="78" spans="1:25" ht="26.25" customHeight="1" x14ac:dyDescent="0.25">
      <c r="A78" s="8"/>
      <c r="B78" s="3">
        <v>71</v>
      </c>
      <c r="C78" s="5"/>
      <c r="D78" s="178" t="s">
        <v>42</v>
      </c>
      <c r="E78" s="178"/>
      <c r="F78" s="179">
        <v>11321.26</v>
      </c>
      <c r="G78" s="180"/>
      <c r="H78" s="198">
        <v>5308.91</v>
      </c>
      <c r="I78" s="198"/>
      <c r="J78" s="179">
        <v>300000</v>
      </c>
      <c r="K78" s="180"/>
      <c r="L78" s="137">
        <f t="shared" si="33"/>
        <v>-285000</v>
      </c>
      <c r="M78" s="66">
        <v>15000</v>
      </c>
      <c r="N78" s="198">
        <v>10000</v>
      </c>
      <c r="O78" s="198"/>
      <c r="P78" s="179">
        <v>10000</v>
      </c>
      <c r="Q78" s="240"/>
      <c r="U78" s="20"/>
    </row>
    <row r="79" spans="1:25" ht="26.25" customHeight="1" thickBot="1" x14ac:dyDescent="0.3">
      <c r="A79" s="103"/>
      <c r="B79" s="104"/>
      <c r="C79" s="105">
        <v>71</v>
      </c>
      <c r="D79" s="421" t="s">
        <v>43</v>
      </c>
      <c r="E79" s="421"/>
      <c r="F79" s="424">
        <v>11321.26</v>
      </c>
      <c r="G79" s="425"/>
      <c r="H79" s="426">
        <v>40000</v>
      </c>
      <c r="I79" s="426"/>
      <c r="J79" s="424">
        <v>300000</v>
      </c>
      <c r="K79" s="425"/>
      <c r="L79" s="144">
        <f t="shared" si="33"/>
        <v>-285000</v>
      </c>
      <c r="M79" s="106">
        <v>15000</v>
      </c>
      <c r="N79" s="426"/>
      <c r="O79" s="426"/>
      <c r="P79" s="424"/>
      <c r="Q79" s="427"/>
      <c r="S79" s="21"/>
      <c r="T79" s="21"/>
      <c r="U79" s="20"/>
    </row>
    <row r="80" spans="1:25" ht="15.75" thickBot="1" x14ac:dyDescent="0.3">
      <c r="A80" s="315" t="s">
        <v>343</v>
      </c>
      <c r="B80" s="316"/>
      <c r="C80" s="316"/>
      <c r="D80" s="316"/>
      <c r="E80" s="316"/>
      <c r="F80" s="428">
        <f>F59+F77</f>
        <v>1310983.18</v>
      </c>
      <c r="G80" s="429"/>
      <c r="H80" s="428">
        <f>H59+H77</f>
        <v>1428893.76</v>
      </c>
      <c r="I80" s="429"/>
      <c r="J80" s="430">
        <f>J59+J77</f>
        <v>3199650</v>
      </c>
      <c r="K80" s="431"/>
      <c r="L80" s="146">
        <f>L59+L77</f>
        <v>-977115</v>
      </c>
      <c r="M80" s="47">
        <f>M59+M77</f>
        <v>2222535</v>
      </c>
      <c r="N80" s="428">
        <f>N59+N77</f>
        <v>4252500</v>
      </c>
      <c r="O80" s="429"/>
      <c r="P80" s="432">
        <f>P59+P77</f>
        <v>4002000</v>
      </c>
      <c r="Q80" s="433"/>
      <c r="U80" s="20"/>
    </row>
    <row r="81" spans="1:27" x14ac:dyDescent="0.25">
      <c r="D81" s="204"/>
      <c r="E81" s="204"/>
      <c r="F81" s="440"/>
      <c r="G81" s="440"/>
      <c r="H81" s="440"/>
      <c r="I81" s="440"/>
      <c r="J81" s="197"/>
      <c r="K81" s="197"/>
      <c r="L81" s="22"/>
      <c r="M81" s="22"/>
      <c r="N81" s="440"/>
      <c r="O81" s="440"/>
      <c r="P81" s="440"/>
      <c r="Q81" s="440"/>
      <c r="U81" s="2"/>
    </row>
    <row r="82" spans="1:27" x14ac:dyDescent="0.25">
      <c r="D82" s="24"/>
      <c r="E82" s="24"/>
      <c r="F82" s="23"/>
      <c r="G82" s="23"/>
      <c r="H82" s="23"/>
      <c r="I82" s="23"/>
      <c r="J82" s="22"/>
      <c r="K82" s="22"/>
      <c r="L82" s="22"/>
      <c r="M82" s="22"/>
      <c r="N82" s="23"/>
      <c r="O82" s="23"/>
      <c r="P82" s="23"/>
      <c r="Q82" s="23"/>
      <c r="U82" s="2"/>
    </row>
    <row r="83" spans="1:27" x14ac:dyDescent="0.25">
      <c r="D83" s="24"/>
      <c r="E83" s="24"/>
      <c r="F83" s="23"/>
      <c r="G83" s="23"/>
      <c r="H83" s="23"/>
      <c r="I83" s="23"/>
      <c r="J83" s="22"/>
      <c r="K83" s="22"/>
      <c r="L83" s="22"/>
      <c r="M83" s="22"/>
      <c r="N83" s="23"/>
      <c r="O83" s="23"/>
      <c r="P83" s="23"/>
      <c r="Q83" s="23"/>
      <c r="U83" s="2"/>
    </row>
    <row r="84" spans="1:27" x14ac:dyDescent="0.25">
      <c r="D84" s="24"/>
      <c r="E84" s="24"/>
      <c r="F84" s="23"/>
      <c r="G84" s="23"/>
      <c r="H84" s="23"/>
      <c r="I84" s="23"/>
      <c r="J84" s="22"/>
      <c r="K84" s="22"/>
      <c r="L84" s="22"/>
      <c r="M84" s="22"/>
      <c r="N84" s="23"/>
      <c r="O84" s="23"/>
      <c r="P84" s="23"/>
      <c r="Q84" s="23"/>
      <c r="U84" s="2"/>
    </row>
    <row r="85" spans="1:27" x14ac:dyDescent="0.25">
      <c r="D85" s="24"/>
      <c r="E85" s="24"/>
      <c r="F85" s="23"/>
      <c r="G85" s="23"/>
      <c r="H85" s="23"/>
      <c r="I85" s="23"/>
      <c r="J85" s="22"/>
      <c r="K85" s="22"/>
      <c r="L85" s="22"/>
      <c r="M85" s="22"/>
      <c r="N85" s="23"/>
      <c r="O85" s="23"/>
      <c r="P85" s="23"/>
      <c r="Q85" s="23"/>
      <c r="U85" s="2"/>
    </row>
    <row r="86" spans="1:27" x14ac:dyDescent="0.25">
      <c r="D86" s="24"/>
      <c r="E86" s="24"/>
      <c r="F86" s="23"/>
      <c r="G86" s="23"/>
      <c r="H86" s="23"/>
      <c r="I86" s="23"/>
      <c r="J86" s="22"/>
      <c r="K86" s="22"/>
      <c r="L86" s="22"/>
      <c r="M86" s="22"/>
      <c r="N86" s="23"/>
      <c r="O86" s="23"/>
      <c r="P86" s="23"/>
      <c r="Q86" s="23"/>
      <c r="U86" s="2"/>
    </row>
    <row r="87" spans="1:27" x14ac:dyDescent="0.25">
      <c r="D87" s="24"/>
      <c r="E87" s="24"/>
      <c r="F87" s="23"/>
      <c r="G87" s="23"/>
      <c r="H87" s="23"/>
      <c r="I87" s="23"/>
      <c r="J87" s="22"/>
      <c r="K87" s="22"/>
      <c r="L87" s="22"/>
      <c r="M87" s="22"/>
      <c r="N87" s="23"/>
      <c r="O87" s="23"/>
      <c r="P87" s="23"/>
      <c r="Q87" s="23"/>
      <c r="U87" s="2"/>
    </row>
    <row r="88" spans="1:27" ht="26.25" customHeight="1" x14ac:dyDescent="0.25">
      <c r="A88" s="203" t="s">
        <v>10</v>
      </c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</row>
    <row r="89" spans="1:27" ht="15.75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7" ht="33.75" customHeight="1" thickBot="1" x14ac:dyDescent="0.3">
      <c r="A90" s="90" t="s">
        <v>23</v>
      </c>
      <c r="B90" s="91" t="s">
        <v>24</v>
      </c>
      <c r="C90" s="92" t="s">
        <v>25</v>
      </c>
      <c r="D90" s="325" t="s">
        <v>26</v>
      </c>
      <c r="E90" s="325"/>
      <c r="F90" s="402" t="s">
        <v>2</v>
      </c>
      <c r="G90" s="403"/>
      <c r="H90" s="325" t="s">
        <v>3</v>
      </c>
      <c r="I90" s="325"/>
      <c r="J90" s="404" t="s">
        <v>4</v>
      </c>
      <c r="K90" s="411"/>
      <c r="L90" s="93" t="s">
        <v>402</v>
      </c>
      <c r="M90" s="92" t="s">
        <v>403</v>
      </c>
      <c r="N90" s="412" t="s">
        <v>5</v>
      </c>
      <c r="O90" s="412"/>
      <c r="P90" s="404" t="s">
        <v>6</v>
      </c>
      <c r="Q90" s="405"/>
    </row>
    <row r="91" spans="1:27" x14ac:dyDescent="0.25">
      <c r="A91" s="11">
        <v>3</v>
      </c>
      <c r="B91" s="12"/>
      <c r="C91" s="13"/>
      <c r="D91" s="349" t="s">
        <v>44</v>
      </c>
      <c r="E91" s="349"/>
      <c r="F91" s="223">
        <f>F92+F95+F103+F107+F110+F112</f>
        <v>911290.9</v>
      </c>
      <c r="G91" s="224"/>
      <c r="H91" s="223">
        <f t="shared" ref="H91" si="38">H92+H95+H103+H107+H110+H112</f>
        <v>1124825.8000000003</v>
      </c>
      <c r="I91" s="224"/>
      <c r="J91" s="343">
        <f>J92+J95+J103+J107+J110+J112</f>
        <v>1824850</v>
      </c>
      <c r="K91" s="344"/>
      <c r="L91" s="143">
        <f>L92+L95+L103+L107+L110+L112</f>
        <v>-39740</v>
      </c>
      <c r="M91" s="65">
        <f>M92+M95+M103+M107+M110+M112</f>
        <v>1785110</v>
      </c>
      <c r="N91" s="222">
        <f t="shared" ref="N91" si="39">N92+N95+N103+N107+N110+N112</f>
        <v>1360200</v>
      </c>
      <c r="O91" s="224"/>
      <c r="P91" s="350">
        <f t="shared" ref="P91" si="40">P92+P95+P103+P107+P110+P112</f>
        <v>1349700</v>
      </c>
      <c r="Q91" s="351"/>
      <c r="U91" s="2"/>
    </row>
    <row r="92" spans="1:27" x14ac:dyDescent="0.25">
      <c r="A92" s="8"/>
      <c r="B92" s="3">
        <v>31</v>
      </c>
      <c r="C92" s="5"/>
      <c r="D92" s="296" t="s">
        <v>45</v>
      </c>
      <c r="E92" s="296"/>
      <c r="F92" s="179">
        <v>254413.08</v>
      </c>
      <c r="G92" s="180"/>
      <c r="H92" s="198">
        <v>286946.71000000002</v>
      </c>
      <c r="I92" s="198"/>
      <c r="J92" s="179">
        <f>J247+J653+J605</f>
        <v>308050</v>
      </c>
      <c r="K92" s="180"/>
      <c r="L92" s="45">
        <f>M92-J92</f>
        <v>60400</v>
      </c>
      <c r="M92" s="66">
        <f>M247+M605+M653</f>
        <v>368450</v>
      </c>
      <c r="N92" s="198">
        <f>N247+N653+N605</f>
        <v>311000</v>
      </c>
      <c r="O92" s="180"/>
      <c r="P92" s="179">
        <f>P247+P653+P605</f>
        <v>311000</v>
      </c>
      <c r="Q92" s="240"/>
      <c r="S92" s="2"/>
      <c r="T92" s="2"/>
      <c r="U92" s="2"/>
      <c r="V92" s="2"/>
      <c r="X92" s="2"/>
      <c r="Y92" s="2"/>
    </row>
    <row r="93" spans="1:27" x14ac:dyDescent="0.25">
      <c r="A93" s="94"/>
      <c r="B93" s="95"/>
      <c r="C93" s="96">
        <v>11</v>
      </c>
      <c r="D93" s="169" t="s">
        <v>29</v>
      </c>
      <c r="E93" s="169"/>
      <c r="F93" s="157">
        <v>254413.08</v>
      </c>
      <c r="G93" s="158"/>
      <c r="H93" s="186">
        <v>286946.71000000002</v>
      </c>
      <c r="I93" s="186"/>
      <c r="J93" s="157">
        <v>308050</v>
      </c>
      <c r="K93" s="158"/>
      <c r="L93" s="97">
        <f>M93-J93</f>
        <v>40400</v>
      </c>
      <c r="M93" s="98">
        <v>348450</v>
      </c>
      <c r="N93" s="186"/>
      <c r="O93" s="186"/>
      <c r="P93" s="157"/>
      <c r="Q93" s="187"/>
    </row>
    <row r="94" spans="1:27" x14ac:dyDescent="0.25">
      <c r="A94" s="94"/>
      <c r="B94" s="95"/>
      <c r="C94" s="96">
        <v>31</v>
      </c>
      <c r="D94" s="159" t="s">
        <v>38</v>
      </c>
      <c r="E94" s="160"/>
      <c r="F94" s="161">
        <v>0</v>
      </c>
      <c r="G94" s="162"/>
      <c r="H94" s="161">
        <v>0</v>
      </c>
      <c r="I94" s="162"/>
      <c r="J94" s="161">
        <v>0</v>
      </c>
      <c r="K94" s="162"/>
      <c r="L94" s="97">
        <f>M94-J94</f>
        <v>20000</v>
      </c>
      <c r="M94" s="98">
        <v>20000</v>
      </c>
      <c r="N94" s="161"/>
      <c r="O94" s="162"/>
      <c r="P94" s="161"/>
      <c r="Q94" s="163"/>
    </row>
    <row r="95" spans="1:27" x14ac:dyDescent="0.25">
      <c r="A95" s="8"/>
      <c r="B95" s="3">
        <v>32</v>
      </c>
      <c r="C95" s="5"/>
      <c r="D95" s="178" t="s">
        <v>46</v>
      </c>
      <c r="E95" s="178"/>
      <c r="F95" s="179">
        <v>430426.28</v>
      </c>
      <c r="G95" s="180"/>
      <c r="H95" s="198">
        <v>536200.15</v>
      </c>
      <c r="I95" s="198"/>
      <c r="J95" s="267">
        <f>J232+J236+J248+J252+J256+J264+J272+J287+J291+J302+J310+J318+J323+J332+J340+J346+J355+J364+J377+J383+J416+J422+J428+J432+J438+J461+J485+J513+J558+J563+J573+J596+J606+J611+J617+J654+J659+J677+J686</f>
        <v>1101600</v>
      </c>
      <c r="K95" s="268"/>
      <c r="L95" s="137">
        <f>M95-J95</f>
        <v>-72540</v>
      </c>
      <c r="M95" s="66">
        <f>M232+M236+M248+M252+M256+M264+M272+M287+M291+M302+M310+M318+M323+M332+M340+M346+M355+M364+M377+M383+M391+M416+M422+M428+M432+M438+M447+M461+M485+M513+M558+M563+M573+M596+M606+M611+M617+M654+M659+M677+M686</f>
        <v>1029060</v>
      </c>
      <c r="N95" s="198">
        <f>N232+N236+N248+N252+N256+N264+N272+N287+N291+N302+N310+N318+N323+N332+N340+N346+N355+N364+N377+N383+N416+N422+N428+N432+N438+N461+N485+N513+N558+N563+N573+N596+N606+N611+N617+N654+N659+N677+N686</f>
        <v>723000</v>
      </c>
      <c r="O95" s="180"/>
      <c r="P95" s="179">
        <f>P232+P236+P248+P252+P256+P264+P272+P287+P291+P302+P310+P318+P323+P332+P340+P346+P355+P364+P377+P383+P416+P422+P428+P432+P438+P461+P485+P513+P558+P563+P573+P596+P606+P611+P617+P654+P659+P677+P686</f>
        <v>713000</v>
      </c>
      <c r="Q95" s="240"/>
      <c r="U95" s="2"/>
      <c r="Y95" s="2"/>
      <c r="AA95" s="2"/>
    </row>
    <row r="96" spans="1:27" x14ac:dyDescent="0.25">
      <c r="A96" s="94"/>
      <c r="B96" s="95"/>
      <c r="C96" s="96">
        <v>11</v>
      </c>
      <c r="D96" s="169" t="s">
        <v>29</v>
      </c>
      <c r="E96" s="169"/>
      <c r="F96" s="157">
        <v>97490.36</v>
      </c>
      <c r="G96" s="158"/>
      <c r="H96" s="186">
        <v>139889.84</v>
      </c>
      <c r="I96" s="186"/>
      <c r="J96" s="157">
        <v>175600</v>
      </c>
      <c r="K96" s="158"/>
      <c r="L96" s="97">
        <f t="shared" ref="L96:L102" si="41">M96-J96</f>
        <v>51260</v>
      </c>
      <c r="M96" s="98">
        <v>226860</v>
      </c>
      <c r="N96" s="186"/>
      <c r="O96" s="186"/>
      <c r="P96" s="157"/>
      <c r="Q96" s="187"/>
      <c r="U96" s="2"/>
      <c r="Y96" s="20"/>
      <c r="AA96" s="2"/>
    </row>
    <row r="97" spans="1:27" x14ac:dyDescent="0.25">
      <c r="A97" s="94"/>
      <c r="B97" s="95"/>
      <c r="C97" s="96">
        <v>31</v>
      </c>
      <c r="D97" s="159" t="s">
        <v>38</v>
      </c>
      <c r="E97" s="160"/>
      <c r="F97" s="157">
        <v>11217.2</v>
      </c>
      <c r="G97" s="158"/>
      <c r="H97" s="157">
        <v>32649.81</v>
      </c>
      <c r="I97" s="158"/>
      <c r="J97" s="157">
        <v>27500</v>
      </c>
      <c r="K97" s="158"/>
      <c r="L97" s="97">
        <f t="shared" si="41"/>
        <v>800</v>
      </c>
      <c r="M97" s="98">
        <v>28300</v>
      </c>
      <c r="N97" s="186"/>
      <c r="O97" s="158"/>
      <c r="P97" s="157"/>
      <c r="Q97" s="187"/>
      <c r="U97" s="2"/>
      <c r="Y97" s="20"/>
      <c r="AA97" s="2"/>
    </row>
    <row r="98" spans="1:27" ht="23.25" customHeight="1" x14ac:dyDescent="0.25">
      <c r="A98" s="94"/>
      <c r="B98" s="95"/>
      <c r="C98" s="96">
        <v>43</v>
      </c>
      <c r="D98" s="181" t="s">
        <v>35</v>
      </c>
      <c r="E98" s="164"/>
      <c r="F98" s="157">
        <v>259230.46</v>
      </c>
      <c r="G98" s="158"/>
      <c r="H98" s="157">
        <v>281239.63</v>
      </c>
      <c r="I98" s="158"/>
      <c r="J98" s="157">
        <v>375900</v>
      </c>
      <c r="K98" s="158"/>
      <c r="L98" s="97">
        <f t="shared" si="41"/>
        <v>92500</v>
      </c>
      <c r="M98" s="98">
        <v>468400</v>
      </c>
      <c r="N98" s="186"/>
      <c r="O98" s="158"/>
      <c r="P98" s="157"/>
      <c r="Q98" s="187"/>
      <c r="U98" s="2"/>
      <c r="Y98" s="20"/>
      <c r="AA98" s="2"/>
    </row>
    <row r="99" spans="1:27" x14ac:dyDescent="0.25">
      <c r="A99" s="99"/>
      <c r="B99" s="100"/>
      <c r="C99" s="101">
        <v>52</v>
      </c>
      <c r="D99" s="188" t="s">
        <v>32</v>
      </c>
      <c r="E99" s="188"/>
      <c r="F99" s="192">
        <v>18465.52</v>
      </c>
      <c r="G99" s="193"/>
      <c r="H99" s="194">
        <v>82420.86</v>
      </c>
      <c r="I99" s="194"/>
      <c r="J99" s="192">
        <v>439700</v>
      </c>
      <c r="K99" s="193"/>
      <c r="L99" s="97">
        <f t="shared" si="41"/>
        <v>-119700</v>
      </c>
      <c r="M99" s="102">
        <v>320000</v>
      </c>
      <c r="N99" s="194"/>
      <c r="O99" s="194"/>
      <c r="P99" s="192"/>
      <c r="Q99" s="257"/>
      <c r="U99" s="2"/>
      <c r="Y99" s="20"/>
      <c r="AA99" s="2"/>
    </row>
    <row r="100" spans="1:27" x14ac:dyDescent="0.25">
      <c r="A100" s="94"/>
      <c r="B100" s="95"/>
      <c r="C100" s="96">
        <v>55</v>
      </c>
      <c r="D100" s="169" t="s">
        <v>33</v>
      </c>
      <c r="E100" s="169"/>
      <c r="F100" s="157">
        <v>44022.75</v>
      </c>
      <c r="G100" s="158"/>
      <c r="H100" s="186">
        <v>0</v>
      </c>
      <c r="I100" s="186"/>
      <c r="J100" s="157">
        <v>39900</v>
      </c>
      <c r="K100" s="158"/>
      <c r="L100" s="97">
        <f t="shared" si="41"/>
        <v>-39900</v>
      </c>
      <c r="M100" s="98">
        <v>0</v>
      </c>
      <c r="N100" s="186"/>
      <c r="O100" s="186"/>
      <c r="P100" s="157"/>
      <c r="Q100" s="187"/>
      <c r="U100" s="2"/>
      <c r="Y100" s="20"/>
      <c r="AA100" s="2"/>
    </row>
    <row r="101" spans="1:27" x14ac:dyDescent="0.25">
      <c r="A101" s="94"/>
      <c r="B101" s="95"/>
      <c r="C101" s="96">
        <v>61</v>
      </c>
      <c r="D101" s="169" t="s">
        <v>39</v>
      </c>
      <c r="E101" s="169"/>
      <c r="F101" s="157">
        <v>3604.09</v>
      </c>
      <c r="G101" s="158"/>
      <c r="H101" s="157">
        <v>0</v>
      </c>
      <c r="I101" s="158"/>
      <c r="J101" s="157">
        <v>0</v>
      </c>
      <c r="K101" s="158"/>
      <c r="L101" s="97">
        <f t="shared" si="41"/>
        <v>0</v>
      </c>
      <c r="M101" s="98">
        <v>0</v>
      </c>
      <c r="N101" s="186"/>
      <c r="O101" s="158"/>
      <c r="P101" s="157"/>
      <c r="Q101" s="187"/>
      <c r="U101" s="2"/>
      <c r="Y101" s="20"/>
      <c r="AA101" s="2"/>
    </row>
    <row r="102" spans="1:27" ht="24.75" customHeight="1" x14ac:dyDescent="0.25">
      <c r="A102" s="107"/>
      <c r="B102" s="108"/>
      <c r="C102" s="96">
        <v>71</v>
      </c>
      <c r="D102" s="156" t="s">
        <v>43</v>
      </c>
      <c r="E102" s="164"/>
      <c r="F102" s="165">
        <v>0</v>
      </c>
      <c r="G102" s="166"/>
      <c r="H102" s="165">
        <v>0</v>
      </c>
      <c r="I102" s="166"/>
      <c r="J102" s="157">
        <v>43000</v>
      </c>
      <c r="K102" s="158"/>
      <c r="L102" s="97">
        <f t="shared" si="41"/>
        <v>-43000</v>
      </c>
      <c r="M102" s="98">
        <v>0</v>
      </c>
      <c r="N102" s="167"/>
      <c r="O102" s="166"/>
      <c r="P102" s="165"/>
      <c r="Q102" s="168"/>
      <c r="U102" s="2"/>
      <c r="Y102" s="20"/>
      <c r="AA102" s="2"/>
    </row>
    <row r="103" spans="1:27" x14ac:dyDescent="0.25">
      <c r="A103" s="8"/>
      <c r="B103" s="133">
        <v>34</v>
      </c>
      <c r="C103" s="4"/>
      <c r="D103" s="204" t="s">
        <v>47</v>
      </c>
      <c r="E103" s="204"/>
      <c r="F103" s="195">
        <v>13623.61</v>
      </c>
      <c r="G103" s="196"/>
      <c r="H103" s="197">
        <v>11945.05</v>
      </c>
      <c r="I103" s="197"/>
      <c r="J103" s="195">
        <f>J260+J370+J612+J660</f>
        <v>10700</v>
      </c>
      <c r="K103" s="196"/>
      <c r="L103" s="137">
        <f>M103-J103</f>
        <v>1200</v>
      </c>
      <c r="M103" s="68">
        <f>M260+M370+M612+M660</f>
        <v>11900</v>
      </c>
      <c r="N103" s="197">
        <f>N260+N370+N612+N660</f>
        <v>10300</v>
      </c>
      <c r="O103" s="196"/>
      <c r="P103" s="195">
        <f>P260+P370+P612+P660</f>
        <v>9800</v>
      </c>
      <c r="Q103" s="289"/>
      <c r="S103" s="2"/>
      <c r="T103" s="2"/>
      <c r="U103" s="2"/>
      <c r="Y103" s="2"/>
      <c r="AA103" s="2"/>
    </row>
    <row r="104" spans="1:27" x14ac:dyDescent="0.25">
      <c r="A104" s="94"/>
      <c r="B104" s="95"/>
      <c r="C104" s="96">
        <v>11</v>
      </c>
      <c r="D104" s="169" t="s">
        <v>29</v>
      </c>
      <c r="E104" s="169"/>
      <c r="F104" s="157">
        <v>13623.61</v>
      </c>
      <c r="G104" s="158"/>
      <c r="H104" s="186">
        <v>7299.75</v>
      </c>
      <c r="I104" s="186"/>
      <c r="J104" s="157">
        <v>6700</v>
      </c>
      <c r="K104" s="158"/>
      <c r="L104" s="97">
        <f t="shared" ref="L104:L106" si="42">M104-J104</f>
        <v>4500</v>
      </c>
      <c r="M104" s="98">
        <v>11200</v>
      </c>
      <c r="N104" s="186"/>
      <c r="O104" s="186"/>
      <c r="P104" s="157"/>
      <c r="Q104" s="187"/>
      <c r="AA104" s="2"/>
    </row>
    <row r="105" spans="1:27" x14ac:dyDescent="0.25">
      <c r="A105" s="94"/>
      <c r="B105" s="95"/>
      <c r="C105" s="96">
        <v>31</v>
      </c>
      <c r="D105" s="159" t="s">
        <v>38</v>
      </c>
      <c r="E105" s="160"/>
      <c r="F105" s="161">
        <v>0</v>
      </c>
      <c r="G105" s="162"/>
      <c r="H105" s="161">
        <v>0</v>
      </c>
      <c r="I105" s="162"/>
      <c r="J105" s="161">
        <v>0</v>
      </c>
      <c r="K105" s="162"/>
      <c r="L105" s="97">
        <f t="shared" si="42"/>
        <v>700</v>
      </c>
      <c r="M105" s="98">
        <v>700</v>
      </c>
      <c r="N105" s="161"/>
      <c r="O105" s="162"/>
      <c r="P105" s="161"/>
      <c r="Q105" s="163"/>
      <c r="AA105" s="2"/>
    </row>
    <row r="106" spans="1:27" x14ac:dyDescent="0.25">
      <c r="A106" s="99"/>
      <c r="B106" s="100"/>
      <c r="C106" s="101">
        <v>43</v>
      </c>
      <c r="D106" s="188" t="s">
        <v>35</v>
      </c>
      <c r="E106" s="188"/>
      <c r="F106" s="192">
        <v>0</v>
      </c>
      <c r="G106" s="193"/>
      <c r="H106" s="194">
        <v>4645.3</v>
      </c>
      <c r="I106" s="194"/>
      <c r="J106" s="192">
        <v>4000</v>
      </c>
      <c r="K106" s="193"/>
      <c r="L106" s="97">
        <f t="shared" si="42"/>
        <v>-4000</v>
      </c>
      <c r="M106" s="102">
        <v>0</v>
      </c>
      <c r="N106" s="194"/>
      <c r="O106" s="194"/>
      <c r="P106" s="192"/>
      <c r="Q106" s="257"/>
      <c r="U106" s="2"/>
      <c r="AA106" s="2"/>
    </row>
    <row r="107" spans="1:27" x14ac:dyDescent="0.25">
      <c r="A107" s="8"/>
      <c r="B107" s="3">
        <v>35</v>
      </c>
      <c r="C107" s="5"/>
      <c r="D107" s="178" t="s">
        <v>48</v>
      </c>
      <c r="E107" s="178"/>
      <c r="F107" s="179">
        <v>4767.26</v>
      </c>
      <c r="G107" s="180"/>
      <c r="H107" s="198">
        <v>29199.02</v>
      </c>
      <c r="I107" s="198"/>
      <c r="J107" s="179">
        <f>J356+J553+J579+J583</f>
        <v>28900</v>
      </c>
      <c r="K107" s="180"/>
      <c r="L107" s="137">
        <f>M107-J107</f>
        <v>-13700</v>
      </c>
      <c r="M107" s="66">
        <f>M273+M356+M553+M579+M583</f>
        <v>15200</v>
      </c>
      <c r="N107" s="198">
        <f>N356+N553+N579+N583</f>
        <v>22700</v>
      </c>
      <c r="O107" s="180"/>
      <c r="P107" s="179">
        <f>P356+P553+P579+P583</f>
        <v>22700</v>
      </c>
      <c r="Q107" s="240"/>
    </row>
    <row r="108" spans="1:27" ht="16.5" customHeight="1" x14ac:dyDescent="0.25">
      <c r="A108" s="94"/>
      <c r="B108" s="95"/>
      <c r="C108" s="96">
        <v>11</v>
      </c>
      <c r="D108" s="169" t="s">
        <v>29</v>
      </c>
      <c r="E108" s="169"/>
      <c r="F108" s="157">
        <v>4767.26</v>
      </c>
      <c r="G108" s="158"/>
      <c r="H108" s="157">
        <v>15926.74</v>
      </c>
      <c r="I108" s="158"/>
      <c r="J108" s="157">
        <v>15900</v>
      </c>
      <c r="K108" s="158"/>
      <c r="L108" s="97">
        <f t="shared" ref="L108:L109" si="43">M108-J108</f>
        <v>-6700</v>
      </c>
      <c r="M108" s="98">
        <v>9200</v>
      </c>
      <c r="N108" s="186"/>
      <c r="O108" s="158"/>
      <c r="P108" s="157"/>
      <c r="Q108" s="187"/>
    </row>
    <row r="109" spans="1:27" ht="24.75" customHeight="1" x14ac:dyDescent="0.25">
      <c r="A109" s="99"/>
      <c r="B109" s="100"/>
      <c r="C109" s="101">
        <v>43</v>
      </c>
      <c r="D109" s="191" t="s">
        <v>35</v>
      </c>
      <c r="E109" s="191"/>
      <c r="F109" s="192">
        <v>0</v>
      </c>
      <c r="G109" s="193"/>
      <c r="H109" s="194">
        <v>13272.28</v>
      </c>
      <c r="I109" s="194"/>
      <c r="J109" s="192">
        <v>13000</v>
      </c>
      <c r="K109" s="193"/>
      <c r="L109" s="97">
        <f t="shared" si="43"/>
        <v>-12000</v>
      </c>
      <c r="M109" s="102">
        <v>1000</v>
      </c>
      <c r="N109" s="194"/>
      <c r="O109" s="194"/>
      <c r="P109" s="192"/>
      <c r="Q109" s="257"/>
    </row>
    <row r="110" spans="1:27" ht="42" customHeight="1" x14ac:dyDescent="0.25">
      <c r="A110" s="8"/>
      <c r="B110" s="3">
        <v>37</v>
      </c>
      <c r="C110" s="5"/>
      <c r="D110" s="178" t="s">
        <v>49</v>
      </c>
      <c r="E110" s="178"/>
      <c r="F110" s="179">
        <v>99438.38</v>
      </c>
      <c r="G110" s="180"/>
      <c r="H110" s="198">
        <v>171743.31</v>
      </c>
      <c r="I110" s="198"/>
      <c r="J110" s="179">
        <f>J468+J472+J491+J496+J500+J504+J627</f>
        <v>139700</v>
      </c>
      <c r="K110" s="180"/>
      <c r="L110" s="137">
        <f>M110-J110</f>
        <v>21300</v>
      </c>
      <c r="M110" s="66">
        <f>M468+M472+M491+M496+M500+M504+M627</f>
        <v>161000</v>
      </c>
      <c r="N110" s="198">
        <f>N468+N472+N491+N496+N500+N504+N627</f>
        <v>139900</v>
      </c>
      <c r="O110" s="180"/>
      <c r="P110" s="179">
        <f>P468+P472+P491+P496+P500+P504+P627</f>
        <v>139900</v>
      </c>
      <c r="Q110" s="240"/>
    </row>
    <row r="111" spans="1:27" x14ac:dyDescent="0.25">
      <c r="A111" s="94"/>
      <c r="B111" s="95"/>
      <c r="C111" s="96">
        <v>11</v>
      </c>
      <c r="D111" s="169" t="s">
        <v>29</v>
      </c>
      <c r="E111" s="169"/>
      <c r="F111" s="157">
        <v>99438.38</v>
      </c>
      <c r="G111" s="158"/>
      <c r="H111" s="186">
        <v>171743.31</v>
      </c>
      <c r="I111" s="186"/>
      <c r="J111" s="157">
        <v>139700</v>
      </c>
      <c r="K111" s="158"/>
      <c r="L111" s="97">
        <f>M111-J111</f>
        <v>21300</v>
      </c>
      <c r="M111" s="98">
        <v>161000</v>
      </c>
      <c r="N111" s="186"/>
      <c r="O111" s="186"/>
      <c r="P111" s="157"/>
      <c r="Q111" s="187"/>
    </row>
    <row r="112" spans="1:27" x14ac:dyDescent="0.25">
      <c r="A112" s="7"/>
      <c r="B112">
        <v>38</v>
      </c>
      <c r="C112" s="4"/>
      <c r="D112" s="175" t="s">
        <v>50</v>
      </c>
      <c r="E112" s="175"/>
      <c r="F112" s="195">
        <v>108622.29</v>
      </c>
      <c r="G112" s="196"/>
      <c r="H112" s="197">
        <v>88791.56</v>
      </c>
      <c r="I112" s="197"/>
      <c r="J112" s="195">
        <f>J240+J281+J357+J392+J448+J462+J476+J481+J486+J505+J514+J519+J523+J533+J547+J584+J632+J646+J687</f>
        <v>235900</v>
      </c>
      <c r="K112" s="196"/>
      <c r="L112" s="137">
        <f>M112-J112</f>
        <v>-36400</v>
      </c>
      <c r="M112" s="68">
        <f>M240+M281+M357+M392+M448+M462+M476+M481+M486+M505+M514+M519+M523+M533+M547+M584+M632+M646+M687</f>
        <v>199500</v>
      </c>
      <c r="N112" s="197">
        <f>N240+N281+N357+N392+N448+N462+N476+N481+N486+N505+N514+N519+N523+N533+N547+N584+N632+N646+N687</f>
        <v>153300</v>
      </c>
      <c r="O112" s="196"/>
      <c r="P112" s="195">
        <f>P240+P281+P357+P392+P448+P462+P476+P481+P486+P505+P514+P519+P523+P533+P547+P584+P632+P646+P687</f>
        <v>153300</v>
      </c>
      <c r="Q112" s="289"/>
    </row>
    <row r="113" spans="1:21" x14ac:dyDescent="0.25">
      <c r="A113" s="94"/>
      <c r="B113" s="95"/>
      <c r="C113" s="96">
        <v>11</v>
      </c>
      <c r="D113" s="169" t="s">
        <v>29</v>
      </c>
      <c r="E113" s="169"/>
      <c r="F113" s="157">
        <v>105018.2</v>
      </c>
      <c r="G113" s="158"/>
      <c r="H113" s="186">
        <v>79368.240000000005</v>
      </c>
      <c r="I113" s="186"/>
      <c r="J113" s="157">
        <v>127500</v>
      </c>
      <c r="K113" s="158"/>
      <c r="L113" s="97">
        <f t="shared" ref="L113:L117" si="44">M113-J113</f>
        <v>11600</v>
      </c>
      <c r="M113" s="98">
        <v>139100</v>
      </c>
      <c r="N113" s="186"/>
      <c r="O113" s="186"/>
      <c r="P113" s="157"/>
      <c r="Q113" s="187"/>
    </row>
    <row r="114" spans="1:21" ht="25.5" customHeight="1" x14ac:dyDescent="0.25">
      <c r="A114" s="99"/>
      <c r="B114" s="100"/>
      <c r="C114" s="96">
        <v>43</v>
      </c>
      <c r="D114" s="156" t="s">
        <v>35</v>
      </c>
      <c r="E114" s="164"/>
      <c r="F114" s="192">
        <v>0</v>
      </c>
      <c r="G114" s="193"/>
      <c r="H114" s="194">
        <v>0</v>
      </c>
      <c r="I114" s="194"/>
      <c r="J114" s="192">
        <v>69400</v>
      </c>
      <c r="K114" s="193"/>
      <c r="L114" s="97">
        <f t="shared" si="44"/>
        <v>-45400</v>
      </c>
      <c r="M114" s="102">
        <v>24000</v>
      </c>
      <c r="N114" s="194"/>
      <c r="O114" s="194"/>
      <c r="P114" s="192"/>
      <c r="Q114" s="257"/>
    </row>
    <row r="115" spans="1:21" ht="17.25" customHeight="1" x14ac:dyDescent="0.25">
      <c r="A115" s="107"/>
      <c r="B115" s="108"/>
      <c r="C115" s="101">
        <v>52</v>
      </c>
      <c r="D115" s="188" t="s">
        <v>32</v>
      </c>
      <c r="E115" s="188"/>
      <c r="F115" s="165">
        <v>0</v>
      </c>
      <c r="G115" s="166"/>
      <c r="H115" s="165">
        <v>132.72</v>
      </c>
      <c r="I115" s="166"/>
      <c r="J115" s="165">
        <v>4200</v>
      </c>
      <c r="K115" s="166"/>
      <c r="L115" s="97">
        <f t="shared" si="44"/>
        <v>-2800</v>
      </c>
      <c r="M115" s="109">
        <v>1400</v>
      </c>
      <c r="N115" s="167"/>
      <c r="O115" s="166"/>
      <c r="P115" s="165"/>
      <c r="Q115" s="168"/>
    </row>
    <row r="116" spans="1:21" ht="18.75" customHeight="1" x14ac:dyDescent="0.25">
      <c r="A116" s="94"/>
      <c r="B116" s="95"/>
      <c r="C116" s="96">
        <v>61</v>
      </c>
      <c r="D116" s="169" t="s">
        <v>39</v>
      </c>
      <c r="E116" s="169"/>
      <c r="F116" s="157">
        <v>3604.09</v>
      </c>
      <c r="G116" s="158"/>
      <c r="H116" s="157">
        <v>2654.46</v>
      </c>
      <c r="I116" s="158"/>
      <c r="J116" s="157">
        <v>16800</v>
      </c>
      <c r="K116" s="158"/>
      <c r="L116" s="97">
        <f t="shared" si="44"/>
        <v>-6800</v>
      </c>
      <c r="M116" s="98">
        <v>10000</v>
      </c>
      <c r="N116" s="186"/>
      <c r="O116" s="158"/>
      <c r="P116" s="157"/>
      <c r="Q116" s="187"/>
    </row>
    <row r="117" spans="1:21" ht="36.75" customHeight="1" x14ac:dyDescent="0.25">
      <c r="A117" s="94"/>
      <c r="B117" s="95"/>
      <c r="C117" s="96">
        <v>71</v>
      </c>
      <c r="D117" s="156" t="s">
        <v>43</v>
      </c>
      <c r="E117" s="164"/>
      <c r="F117" s="161">
        <v>0</v>
      </c>
      <c r="G117" s="162"/>
      <c r="H117" s="161">
        <v>0</v>
      </c>
      <c r="I117" s="162"/>
      <c r="J117" s="161">
        <v>0</v>
      </c>
      <c r="K117" s="162"/>
      <c r="L117" s="97">
        <f t="shared" si="44"/>
        <v>10500</v>
      </c>
      <c r="M117" s="98">
        <v>10500</v>
      </c>
      <c r="N117" s="161"/>
      <c r="O117" s="162"/>
      <c r="P117" s="161"/>
      <c r="Q117" s="163"/>
    </row>
    <row r="118" spans="1:21" ht="26.25" customHeight="1" x14ac:dyDescent="0.25">
      <c r="A118" s="11">
        <v>4</v>
      </c>
      <c r="B118" s="12"/>
      <c r="C118" s="13"/>
      <c r="D118" s="239" t="s">
        <v>51</v>
      </c>
      <c r="E118" s="239"/>
      <c r="F118" s="223">
        <f>F119+F124+F134</f>
        <v>397996.80000000005</v>
      </c>
      <c r="G118" s="224"/>
      <c r="H118" s="223">
        <f t="shared" ref="H118" si="45">H119+H124+H134</f>
        <v>201207.77000000002</v>
      </c>
      <c r="I118" s="224"/>
      <c r="J118" s="343">
        <f>J119+J124+J134</f>
        <v>1325000</v>
      </c>
      <c r="K118" s="344"/>
      <c r="L118" s="138">
        <f>L119+L124+L134</f>
        <v>-937375</v>
      </c>
      <c r="M118" s="69">
        <f>M119+M124+M134</f>
        <v>387625</v>
      </c>
      <c r="N118" s="222">
        <f t="shared" ref="N118" si="46">N119+N124+N134</f>
        <v>2892300</v>
      </c>
      <c r="O118" s="224"/>
      <c r="P118" s="350">
        <f t="shared" ref="P118" si="47">P119+P124+P134</f>
        <v>2652300</v>
      </c>
      <c r="Q118" s="351"/>
      <c r="U118" s="2"/>
    </row>
    <row r="119" spans="1:21" ht="41.25" customHeight="1" x14ac:dyDescent="0.25">
      <c r="A119" s="8"/>
      <c r="B119" s="3">
        <v>41</v>
      </c>
      <c r="C119" s="5"/>
      <c r="D119" s="178" t="s">
        <v>52</v>
      </c>
      <c r="E119" s="178"/>
      <c r="F119" s="179">
        <v>147.32</v>
      </c>
      <c r="G119" s="180"/>
      <c r="H119" s="198">
        <v>1592.67</v>
      </c>
      <c r="I119" s="198"/>
      <c r="J119" s="179">
        <f>J325+J342+J394+J455</f>
        <v>92600</v>
      </c>
      <c r="K119" s="180"/>
      <c r="L119" s="137">
        <f>M119-J119</f>
        <v>-87100</v>
      </c>
      <c r="M119" s="66">
        <f>M325+M342+M394+M455</f>
        <v>5500</v>
      </c>
      <c r="N119" s="198">
        <f t="shared" ref="N119" si="48">N325+N342+N394+N455</f>
        <v>25000</v>
      </c>
      <c r="O119" s="180"/>
      <c r="P119" s="179">
        <f t="shared" ref="P119" si="49">P325+P342+P394+P455</f>
        <v>25000</v>
      </c>
      <c r="Q119" s="240"/>
      <c r="U119" s="2"/>
    </row>
    <row r="120" spans="1:21" ht="13.5" customHeight="1" x14ac:dyDescent="0.25">
      <c r="A120" s="107"/>
      <c r="B120" s="108"/>
      <c r="C120" s="96">
        <v>11</v>
      </c>
      <c r="D120" s="169" t="s">
        <v>29</v>
      </c>
      <c r="E120" s="169"/>
      <c r="F120" s="165">
        <v>0</v>
      </c>
      <c r="G120" s="166"/>
      <c r="H120" s="165">
        <v>0</v>
      </c>
      <c r="I120" s="166"/>
      <c r="J120" s="165">
        <v>0</v>
      </c>
      <c r="K120" s="166"/>
      <c r="L120" s="97">
        <f t="shared" ref="L120:L123" si="50">M120-J120</f>
        <v>0</v>
      </c>
      <c r="M120" s="109">
        <v>0</v>
      </c>
      <c r="N120" s="167"/>
      <c r="O120" s="166"/>
      <c r="P120" s="165"/>
      <c r="Q120" s="168"/>
    </row>
    <row r="121" spans="1:21" ht="24" customHeight="1" x14ac:dyDescent="0.25">
      <c r="A121" s="107"/>
      <c r="B121" s="108"/>
      <c r="C121" s="96">
        <v>43</v>
      </c>
      <c r="D121" s="156" t="s">
        <v>35</v>
      </c>
      <c r="E121" s="164"/>
      <c r="F121" s="165">
        <v>0</v>
      </c>
      <c r="G121" s="166"/>
      <c r="H121" s="165">
        <v>0</v>
      </c>
      <c r="I121" s="166"/>
      <c r="J121" s="165">
        <v>26600</v>
      </c>
      <c r="K121" s="166"/>
      <c r="L121" s="97">
        <f t="shared" si="50"/>
        <v>-25600</v>
      </c>
      <c r="M121" s="109">
        <v>1000</v>
      </c>
      <c r="N121" s="167"/>
      <c r="O121" s="166"/>
      <c r="P121" s="165"/>
      <c r="Q121" s="168"/>
    </row>
    <row r="122" spans="1:21" ht="15" customHeight="1" x14ac:dyDescent="0.25">
      <c r="A122" s="107"/>
      <c r="B122" s="108"/>
      <c r="C122" s="101">
        <v>52</v>
      </c>
      <c r="D122" s="188" t="s">
        <v>32</v>
      </c>
      <c r="E122" s="188"/>
      <c r="F122" s="165">
        <v>0</v>
      </c>
      <c r="G122" s="166"/>
      <c r="H122" s="165">
        <v>0</v>
      </c>
      <c r="I122" s="166"/>
      <c r="J122" s="165">
        <v>66000</v>
      </c>
      <c r="K122" s="166"/>
      <c r="L122" s="97">
        <f t="shared" si="50"/>
        <v>-66000</v>
      </c>
      <c r="M122" s="109">
        <v>0</v>
      </c>
      <c r="N122" s="167"/>
      <c r="O122" s="166"/>
      <c r="P122" s="165"/>
      <c r="Q122" s="168"/>
    </row>
    <row r="123" spans="1:21" ht="35.25" customHeight="1" x14ac:dyDescent="0.25">
      <c r="A123" s="107"/>
      <c r="B123" s="108"/>
      <c r="C123" s="96">
        <v>71</v>
      </c>
      <c r="D123" s="156" t="s">
        <v>43</v>
      </c>
      <c r="E123" s="164"/>
      <c r="F123" s="165">
        <v>147.32</v>
      </c>
      <c r="G123" s="166"/>
      <c r="H123" s="165">
        <v>1592.67</v>
      </c>
      <c r="I123" s="166"/>
      <c r="J123" s="165">
        <v>0</v>
      </c>
      <c r="K123" s="166"/>
      <c r="L123" s="97">
        <f t="shared" si="50"/>
        <v>4500</v>
      </c>
      <c r="M123" s="109">
        <v>4500</v>
      </c>
      <c r="N123" s="167"/>
      <c r="O123" s="166"/>
      <c r="P123" s="165"/>
      <c r="Q123" s="168"/>
    </row>
    <row r="124" spans="1:21" ht="46.5" customHeight="1" x14ac:dyDescent="0.25">
      <c r="A124" s="9"/>
      <c r="B124" s="10">
        <v>42</v>
      </c>
      <c r="C124" s="6"/>
      <c r="D124" s="199" t="s">
        <v>57</v>
      </c>
      <c r="E124" s="200"/>
      <c r="F124" s="179">
        <v>261198.64</v>
      </c>
      <c r="G124" s="180"/>
      <c r="H124" s="179">
        <v>182892.03</v>
      </c>
      <c r="I124" s="180"/>
      <c r="J124" s="179">
        <f>J268+J275+J293+J312+J326+J334+J348+J359+J385+J407+J411+J456+J527+J540+J569+J590+J622+J640+J665</f>
        <v>826900</v>
      </c>
      <c r="K124" s="180"/>
      <c r="L124" s="137">
        <f>M124-J124</f>
        <v>-713775</v>
      </c>
      <c r="M124" s="66">
        <f>M268+M275+M293+M312+M326+M334+M348+M359+M385+M399+M407+M411+M456+M527+M540+M569+M590+M622+M640+M665</f>
        <v>113125</v>
      </c>
      <c r="N124" s="198">
        <f>N268+N275+N293+N312+N326+N334+N348+N359+N385+N399+N407+N411+N456+N527+N540+N569+N590+N622+N640+N665</f>
        <v>2532300</v>
      </c>
      <c r="O124" s="180"/>
      <c r="P124" s="352">
        <f>P268+P275+P293+P312+P326+P334+P348+P359+P385+P399+P407+P411+P456+P527+P540+P569+P590+P622+P640+P665</f>
        <v>2292300</v>
      </c>
      <c r="Q124" s="353"/>
    </row>
    <row r="125" spans="1:21" ht="13.5" customHeight="1" x14ac:dyDescent="0.25">
      <c r="A125" s="107"/>
      <c r="B125" s="108"/>
      <c r="C125" s="96">
        <v>11</v>
      </c>
      <c r="D125" s="169" t="s">
        <v>29</v>
      </c>
      <c r="E125" s="169"/>
      <c r="F125" s="157">
        <v>0</v>
      </c>
      <c r="G125" s="158"/>
      <c r="H125" s="157">
        <v>51894.62</v>
      </c>
      <c r="I125" s="158"/>
      <c r="J125" s="157">
        <v>53600</v>
      </c>
      <c r="K125" s="158"/>
      <c r="L125" s="97">
        <f t="shared" ref="L125:L133" si="51">M125-J125</f>
        <v>-32475</v>
      </c>
      <c r="M125" s="98">
        <v>21125</v>
      </c>
      <c r="N125" s="167"/>
      <c r="O125" s="166"/>
      <c r="P125" s="165"/>
      <c r="Q125" s="168"/>
    </row>
    <row r="126" spans="1:21" ht="13.5" customHeight="1" x14ac:dyDescent="0.25">
      <c r="A126" s="94"/>
      <c r="B126" s="95"/>
      <c r="C126" s="96">
        <v>31</v>
      </c>
      <c r="D126" s="159" t="s">
        <v>38</v>
      </c>
      <c r="E126" s="160"/>
      <c r="F126" s="157">
        <v>0</v>
      </c>
      <c r="G126" s="158"/>
      <c r="H126" s="157">
        <v>1327.23</v>
      </c>
      <c r="I126" s="158"/>
      <c r="J126" s="157">
        <v>0</v>
      </c>
      <c r="K126" s="158"/>
      <c r="L126" s="97">
        <f t="shared" si="51"/>
        <v>1000</v>
      </c>
      <c r="M126" s="98">
        <v>1000</v>
      </c>
      <c r="N126" s="186"/>
      <c r="O126" s="158"/>
      <c r="P126" s="157"/>
      <c r="Q126" s="187"/>
    </row>
    <row r="127" spans="1:21" ht="23.25" customHeight="1" x14ac:dyDescent="0.25">
      <c r="A127" s="107"/>
      <c r="B127" s="108"/>
      <c r="C127" s="96">
        <v>43</v>
      </c>
      <c r="D127" s="156" t="s">
        <v>35</v>
      </c>
      <c r="E127" s="164"/>
      <c r="F127" s="157">
        <v>62377.25</v>
      </c>
      <c r="G127" s="158"/>
      <c r="H127" s="157">
        <v>93436.86</v>
      </c>
      <c r="I127" s="158"/>
      <c r="J127" s="157">
        <f>13000+20000+26000+26000</f>
        <v>85000</v>
      </c>
      <c r="K127" s="158"/>
      <c r="L127" s="97">
        <f t="shared" si="51"/>
        <v>-29000</v>
      </c>
      <c r="M127" s="98">
        <v>56000</v>
      </c>
      <c r="N127" s="167"/>
      <c r="O127" s="166"/>
      <c r="P127" s="165"/>
      <c r="Q127" s="168"/>
    </row>
    <row r="128" spans="1:21" ht="13.5" customHeight="1" x14ac:dyDescent="0.25">
      <c r="A128" s="107"/>
      <c r="B128" s="108"/>
      <c r="C128" s="96">
        <v>51</v>
      </c>
      <c r="D128" s="169" t="s">
        <v>31</v>
      </c>
      <c r="E128" s="169"/>
      <c r="F128" s="157">
        <v>0</v>
      </c>
      <c r="G128" s="158"/>
      <c r="H128" s="157">
        <v>0</v>
      </c>
      <c r="I128" s="158"/>
      <c r="J128" s="157">
        <v>0</v>
      </c>
      <c r="K128" s="158"/>
      <c r="L128" s="97">
        <f t="shared" si="51"/>
        <v>0</v>
      </c>
      <c r="M128" s="98">
        <v>0</v>
      </c>
      <c r="N128" s="167"/>
      <c r="O128" s="166"/>
      <c r="P128" s="165"/>
      <c r="Q128" s="168"/>
    </row>
    <row r="129" spans="1:21" ht="18" customHeight="1" x14ac:dyDescent="0.25">
      <c r="A129" s="107"/>
      <c r="B129" s="108"/>
      <c r="C129" s="101">
        <v>52</v>
      </c>
      <c r="D129" s="188" t="s">
        <v>32</v>
      </c>
      <c r="E129" s="188"/>
      <c r="F129" s="157">
        <v>167492.41</v>
      </c>
      <c r="G129" s="158"/>
      <c r="H129" s="157">
        <v>32517.09</v>
      </c>
      <c r="I129" s="158"/>
      <c r="J129" s="157">
        <f>27300+400000+6500+26500+53000+26000+2000+26500</f>
        <v>567800</v>
      </c>
      <c r="K129" s="158"/>
      <c r="L129" s="97">
        <f t="shared" si="51"/>
        <v>-565800</v>
      </c>
      <c r="M129" s="98">
        <v>2000</v>
      </c>
      <c r="N129" s="167"/>
      <c r="O129" s="166"/>
      <c r="P129" s="165"/>
      <c r="Q129" s="168"/>
    </row>
    <row r="130" spans="1:21" ht="15.75" customHeight="1" x14ac:dyDescent="0.25">
      <c r="A130" s="107"/>
      <c r="B130" s="108"/>
      <c r="C130" s="96">
        <v>55</v>
      </c>
      <c r="D130" s="169" t="s">
        <v>33</v>
      </c>
      <c r="E130" s="169"/>
      <c r="F130" s="157">
        <v>20155.04</v>
      </c>
      <c r="G130" s="158"/>
      <c r="H130" s="157">
        <v>0</v>
      </c>
      <c r="I130" s="158"/>
      <c r="J130" s="157">
        <v>2800</v>
      </c>
      <c r="K130" s="158"/>
      <c r="L130" s="97">
        <f t="shared" si="51"/>
        <v>30200</v>
      </c>
      <c r="M130" s="98">
        <v>33000</v>
      </c>
      <c r="N130" s="167"/>
      <c r="O130" s="166"/>
      <c r="P130" s="165"/>
      <c r="Q130" s="168"/>
    </row>
    <row r="131" spans="1:21" ht="15.75" customHeight="1" x14ac:dyDescent="0.25">
      <c r="A131" s="94"/>
      <c r="B131" s="95"/>
      <c r="C131" s="96">
        <v>61</v>
      </c>
      <c r="D131" s="169" t="s">
        <v>39</v>
      </c>
      <c r="E131" s="169"/>
      <c r="F131" s="157">
        <v>0</v>
      </c>
      <c r="G131" s="158"/>
      <c r="H131" s="157">
        <v>0</v>
      </c>
      <c r="I131" s="158"/>
      <c r="J131" s="157">
        <v>5700</v>
      </c>
      <c r="K131" s="158"/>
      <c r="L131" s="97">
        <f t="shared" si="51"/>
        <v>-5700</v>
      </c>
      <c r="M131" s="98">
        <v>0</v>
      </c>
      <c r="N131" s="186"/>
      <c r="O131" s="158"/>
      <c r="P131" s="157"/>
      <c r="Q131" s="187"/>
    </row>
    <row r="132" spans="1:21" ht="36" customHeight="1" x14ac:dyDescent="0.25">
      <c r="A132" s="94"/>
      <c r="B132" s="95"/>
      <c r="C132" s="96">
        <v>71</v>
      </c>
      <c r="D132" s="156" t="s">
        <v>43</v>
      </c>
      <c r="E132" s="164"/>
      <c r="F132" s="157">
        <v>11173.93</v>
      </c>
      <c r="G132" s="158"/>
      <c r="H132" s="186">
        <v>3716.24</v>
      </c>
      <c r="I132" s="186"/>
      <c r="J132" s="157">
        <v>130000</v>
      </c>
      <c r="K132" s="158"/>
      <c r="L132" s="97">
        <f t="shared" si="51"/>
        <v>-130000</v>
      </c>
      <c r="M132" s="98">
        <v>0</v>
      </c>
      <c r="N132" s="186"/>
      <c r="O132" s="186"/>
      <c r="P132" s="157"/>
      <c r="Q132" s="187"/>
    </row>
    <row r="133" spans="1:21" ht="26.25" customHeight="1" x14ac:dyDescent="0.25">
      <c r="A133" s="94"/>
      <c r="B133" s="110"/>
      <c r="C133" s="96">
        <v>81</v>
      </c>
      <c r="D133" s="181" t="s">
        <v>102</v>
      </c>
      <c r="E133" s="164"/>
      <c r="F133" s="157">
        <v>0</v>
      </c>
      <c r="G133" s="158"/>
      <c r="H133" s="157">
        <v>0</v>
      </c>
      <c r="I133" s="158"/>
      <c r="J133" s="157">
        <v>0</v>
      </c>
      <c r="K133" s="158"/>
      <c r="L133" s="97">
        <f t="shared" si="51"/>
        <v>0</v>
      </c>
      <c r="M133" s="98">
        <v>0</v>
      </c>
      <c r="N133" s="186"/>
      <c r="O133" s="158"/>
      <c r="P133" s="157"/>
      <c r="Q133" s="187"/>
    </row>
    <row r="134" spans="1:21" ht="46.5" customHeight="1" x14ac:dyDescent="0.25">
      <c r="A134" s="8"/>
      <c r="B134">
        <v>45</v>
      </c>
      <c r="C134" s="6"/>
      <c r="D134" s="199" t="s">
        <v>138</v>
      </c>
      <c r="E134" s="200"/>
      <c r="F134" s="179">
        <v>136650.84</v>
      </c>
      <c r="G134" s="180"/>
      <c r="H134" s="179">
        <v>16723.07</v>
      </c>
      <c r="I134" s="180"/>
      <c r="J134" s="179">
        <f>J276+J313+J335+J399+J424+J450+J535+J671</f>
        <v>405500</v>
      </c>
      <c r="K134" s="180"/>
      <c r="L134" s="137">
        <f>M134-J134</f>
        <v>-136500</v>
      </c>
      <c r="M134" s="66">
        <f>M276+M313+M335+M424+M450+M535+M671</f>
        <v>269000</v>
      </c>
      <c r="N134" s="198">
        <f>N276+N313+N335+N424+N450+N535+N671</f>
        <v>335000</v>
      </c>
      <c r="O134" s="180"/>
      <c r="P134" s="179">
        <f>P276+P313+P335+P424+P450+P535+P671</f>
        <v>335000</v>
      </c>
      <c r="Q134" s="240"/>
    </row>
    <row r="135" spans="1:21" ht="15.75" customHeight="1" x14ac:dyDescent="0.25">
      <c r="A135" s="111"/>
      <c r="B135" s="112"/>
      <c r="C135" s="96">
        <v>11</v>
      </c>
      <c r="D135" s="169" t="s">
        <v>29</v>
      </c>
      <c r="E135" s="169"/>
      <c r="F135" s="165">
        <v>0</v>
      </c>
      <c r="G135" s="166"/>
      <c r="H135" s="165">
        <v>1459.95</v>
      </c>
      <c r="I135" s="166"/>
      <c r="J135" s="165">
        <v>32800</v>
      </c>
      <c r="K135" s="166"/>
      <c r="L135" s="97">
        <f t="shared" ref="L135:L141" si="52">M135-J135</f>
        <v>-22800</v>
      </c>
      <c r="M135" s="109">
        <v>10000</v>
      </c>
      <c r="N135" s="167"/>
      <c r="O135" s="166"/>
      <c r="P135" s="165"/>
      <c r="Q135" s="168"/>
    </row>
    <row r="136" spans="1:21" ht="23.25" customHeight="1" x14ac:dyDescent="0.25">
      <c r="A136" s="111"/>
      <c r="B136" s="112"/>
      <c r="C136" s="96">
        <v>43</v>
      </c>
      <c r="D136" s="156" t="s">
        <v>35</v>
      </c>
      <c r="E136" s="164"/>
      <c r="F136" s="165">
        <v>25856.5</v>
      </c>
      <c r="G136" s="166"/>
      <c r="H136" s="165">
        <v>15263.12</v>
      </c>
      <c r="I136" s="166"/>
      <c r="J136" s="165">
        <v>13000</v>
      </c>
      <c r="K136" s="166"/>
      <c r="L136" s="97">
        <f t="shared" si="52"/>
        <v>-8000</v>
      </c>
      <c r="M136" s="109">
        <v>5000</v>
      </c>
      <c r="N136" s="167"/>
      <c r="O136" s="166"/>
      <c r="P136" s="165"/>
      <c r="Q136" s="168"/>
    </row>
    <row r="137" spans="1:21" ht="13.5" customHeight="1" x14ac:dyDescent="0.25">
      <c r="A137" s="111"/>
      <c r="B137" s="112"/>
      <c r="C137" s="96">
        <v>51</v>
      </c>
      <c r="D137" s="169" t="s">
        <v>31</v>
      </c>
      <c r="E137" s="169"/>
      <c r="F137" s="165">
        <v>0</v>
      </c>
      <c r="G137" s="166"/>
      <c r="H137" s="165">
        <v>0</v>
      </c>
      <c r="I137" s="166"/>
      <c r="J137" s="165">
        <v>0</v>
      </c>
      <c r="K137" s="166"/>
      <c r="L137" s="97">
        <f t="shared" si="52"/>
        <v>0</v>
      </c>
      <c r="M137" s="109">
        <v>0</v>
      </c>
      <c r="N137" s="167"/>
      <c r="O137" s="166"/>
      <c r="P137" s="165"/>
      <c r="Q137" s="168"/>
    </row>
    <row r="138" spans="1:21" x14ac:dyDescent="0.25">
      <c r="A138" s="111"/>
      <c r="B138" s="112"/>
      <c r="C138" s="101">
        <v>52</v>
      </c>
      <c r="D138" s="188" t="s">
        <v>32</v>
      </c>
      <c r="E138" s="188"/>
      <c r="F138" s="165">
        <v>0</v>
      </c>
      <c r="G138" s="166"/>
      <c r="H138" s="165">
        <v>0</v>
      </c>
      <c r="I138" s="166"/>
      <c r="J138" s="165">
        <v>232700</v>
      </c>
      <c r="K138" s="166"/>
      <c r="L138" s="97">
        <f t="shared" si="52"/>
        <v>-152700</v>
      </c>
      <c r="M138" s="109">
        <v>80000</v>
      </c>
      <c r="N138" s="167"/>
      <c r="O138" s="166"/>
      <c r="P138" s="165"/>
      <c r="Q138" s="168"/>
    </row>
    <row r="139" spans="1:21" x14ac:dyDescent="0.25">
      <c r="A139" s="111"/>
      <c r="B139" s="112"/>
      <c r="C139" s="96">
        <v>55</v>
      </c>
      <c r="D139" s="169" t="s">
        <v>33</v>
      </c>
      <c r="E139" s="169"/>
      <c r="F139" s="165">
        <v>0</v>
      </c>
      <c r="G139" s="166"/>
      <c r="H139" s="165">
        <v>0</v>
      </c>
      <c r="I139" s="166"/>
      <c r="J139" s="165">
        <v>0</v>
      </c>
      <c r="K139" s="166"/>
      <c r="L139" s="97">
        <f t="shared" si="52"/>
        <v>174000</v>
      </c>
      <c r="M139" s="109">
        <v>174000</v>
      </c>
      <c r="N139" s="167"/>
      <c r="O139" s="166"/>
      <c r="P139" s="165"/>
      <c r="Q139" s="168"/>
    </row>
    <row r="140" spans="1:21" ht="38.25" customHeight="1" x14ac:dyDescent="0.25">
      <c r="A140" s="94"/>
      <c r="B140" s="110"/>
      <c r="C140" s="96">
        <v>71</v>
      </c>
      <c r="D140" s="156" t="s">
        <v>43</v>
      </c>
      <c r="E140" s="164"/>
      <c r="F140" s="165">
        <v>0</v>
      </c>
      <c r="G140" s="166"/>
      <c r="H140" s="165">
        <v>0</v>
      </c>
      <c r="I140" s="166"/>
      <c r="J140" s="165">
        <v>127000</v>
      </c>
      <c r="K140" s="166"/>
      <c r="L140" s="97">
        <f t="shared" si="52"/>
        <v>-127000</v>
      </c>
      <c r="M140" s="109">
        <v>0</v>
      </c>
      <c r="N140" s="167"/>
      <c r="O140" s="166"/>
      <c r="P140" s="165"/>
      <c r="Q140" s="168"/>
    </row>
    <row r="141" spans="1:21" ht="29.25" customHeight="1" thickBot="1" x14ac:dyDescent="0.3">
      <c r="A141" s="99"/>
      <c r="B141" s="113"/>
      <c r="C141" s="101">
        <v>81</v>
      </c>
      <c r="D141" s="189" t="s">
        <v>102</v>
      </c>
      <c r="E141" s="190"/>
      <c r="F141" s="192">
        <v>110794.34</v>
      </c>
      <c r="G141" s="193"/>
      <c r="H141" s="192">
        <v>0</v>
      </c>
      <c r="I141" s="193"/>
      <c r="J141" s="192">
        <v>0</v>
      </c>
      <c r="K141" s="193"/>
      <c r="L141" s="97">
        <f t="shared" si="52"/>
        <v>0</v>
      </c>
      <c r="M141" s="102"/>
      <c r="N141" s="194"/>
      <c r="O141" s="193"/>
      <c r="P141" s="192"/>
      <c r="Q141" s="257"/>
    </row>
    <row r="142" spans="1:21" ht="15.75" thickBot="1" x14ac:dyDescent="0.3">
      <c r="A142" s="315" t="s">
        <v>343</v>
      </c>
      <c r="B142" s="316"/>
      <c r="C142" s="316"/>
      <c r="D142" s="316"/>
      <c r="E142" s="316"/>
      <c r="F142" s="317">
        <f>F91+F118</f>
        <v>1309287.7000000002</v>
      </c>
      <c r="G142" s="318"/>
      <c r="H142" s="317">
        <f>H91+H118</f>
        <v>1326033.5700000003</v>
      </c>
      <c r="I142" s="318"/>
      <c r="J142" s="319">
        <f>J91+J118</f>
        <v>3149850</v>
      </c>
      <c r="K142" s="320"/>
      <c r="L142" s="139">
        <f>L91+L118</f>
        <v>-977115</v>
      </c>
      <c r="M142" s="71">
        <f>M91+M118</f>
        <v>2172735</v>
      </c>
      <c r="N142" s="321">
        <f t="shared" ref="N142" si="53">N91+N118</f>
        <v>4252500</v>
      </c>
      <c r="O142" s="318"/>
      <c r="P142" s="322">
        <f t="shared" ref="P142" si="54">P91+P118</f>
        <v>4002000</v>
      </c>
      <c r="Q142" s="323"/>
      <c r="S142" s="20"/>
      <c r="T142" s="20"/>
      <c r="U142" s="2"/>
    </row>
    <row r="144" spans="1:21" x14ac:dyDescent="0.25">
      <c r="J144" s="464"/>
      <c r="K144" s="464"/>
      <c r="L144" s="43"/>
      <c r="M144" s="43"/>
    </row>
    <row r="145" spans="1:21" x14ac:dyDescent="0.25">
      <c r="J145" s="43"/>
      <c r="K145" s="43"/>
      <c r="L145" s="43"/>
      <c r="M145" s="43"/>
    </row>
    <row r="147" spans="1:21" ht="18.75" customHeight="1" x14ac:dyDescent="0.25">
      <c r="A147" s="203" t="s">
        <v>53</v>
      </c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</row>
    <row r="148" spans="1:21" ht="15.75" thickBot="1" x14ac:dyDescent="0.3"/>
    <row r="149" spans="1:21" ht="41.25" customHeight="1" thickBot="1" x14ac:dyDescent="0.3">
      <c r="A149" s="324" t="s">
        <v>54</v>
      </c>
      <c r="B149" s="325"/>
      <c r="C149" s="325"/>
      <c r="D149" s="325"/>
      <c r="E149" s="325"/>
      <c r="F149" s="346" t="s">
        <v>2</v>
      </c>
      <c r="G149" s="347"/>
      <c r="H149" s="339" t="s">
        <v>3</v>
      </c>
      <c r="I149" s="339"/>
      <c r="J149" s="340" t="s">
        <v>4</v>
      </c>
      <c r="K149" s="341"/>
      <c r="L149" s="114" t="s">
        <v>404</v>
      </c>
      <c r="M149" s="115" t="s">
        <v>403</v>
      </c>
      <c r="N149" s="340" t="s">
        <v>5</v>
      </c>
      <c r="O149" s="341"/>
      <c r="P149" s="340" t="s">
        <v>55</v>
      </c>
      <c r="Q149" s="342"/>
    </row>
    <row r="150" spans="1:21" ht="30" customHeight="1" x14ac:dyDescent="0.25">
      <c r="A150" s="348" t="s">
        <v>56</v>
      </c>
      <c r="B150" s="349"/>
      <c r="C150" s="349"/>
      <c r="D150" s="349"/>
      <c r="E150" s="349"/>
      <c r="F150" s="223">
        <f>F151+F154+F158+F165+F171+F176+F178+F184+F187</f>
        <v>1309287.71</v>
      </c>
      <c r="G150" s="224"/>
      <c r="H150" s="223">
        <f t="shared" ref="H150" si="55">H151+H154+H158+H165+H171+H176+H178+H184+H187</f>
        <v>1326033.5899999999</v>
      </c>
      <c r="I150" s="224"/>
      <c r="J150" s="343">
        <f t="shared" ref="J150" si="56">J151+J154+J158+J165+J171+J176+J178+J184+J187</f>
        <v>3149850</v>
      </c>
      <c r="K150" s="344"/>
      <c r="L150" s="138">
        <f>L151+L154+L158+L165+L171+L176+L178+L184+L187</f>
        <v>-977115</v>
      </c>
      <c r="M150" s="69">
        <f>M151+M154+M158+M165+M171+M176+M178+M184+M187</f>
        <v>2172735</v>
      </c>
      <c r="N150" s="223">
        <f t="shared" ref="N150" si="57">N151+N154+N158+N165+N171+N176+N178+N184+N187</f>
        <v>4252500</v>
      </c>
      <c r="O150" s="224"/>
      <c r="P150" s="343">
        <f t="shared" ref="P150" si="58">P151+P154+P158+P165+P171+P176+P178+P184+P187</f>
        <v>3902000</v>
      </c>
      <c r="Q150" s="345"/>
    </row>
    <row r="151" spans="1:21" x14ac:dyDescent="0.25">
      <c r="A151" s="329" t="s">
        <v>58</v>
      </c>
      <c r="B151" s="330"/>
      <c r="C151" s="330"/>
      <c r="D151" s="330"/>
      <c r="E151" s="330"/>
      <c r="F151" s="171">
        <f>SUM(F152:G153)</f>
        <v>240962.72</v>
      </c>
      <c r="G151" s="172"/>
      <c r="H151" s="171">
        <f t="shared" ref="H151" si="59">SUM(H152:I153)</f>
        <v>274348.65999999997</v>
      </c>
      <c r="I151" s="172"/>
      <c r="J151" s="171">
        <f t="shared" ref="J151" si="60">SUM(J152:K153)</f>
        <v>323350</v>
      </c>
      <c r="K151" s="172"/>
      <c r="L151" s="46">
        <f>M151-J151</f>
        <v>-8040</v>
      </c>
      <c r="M151" s="72">
        <f>SUM(M152:M153)</f>
        <v>315310</v>
      </c>
      <c r="N151" s="171">
        <f t="shared" ref="N151" si="61">SUM(N152:O153)</f>
        <v>318400</v>
      </c>
      <c r="O151" s="172"/>
      <c r="P151" s="171">
        <f t="shared" ref="P151" si="62">SUM(P152:Q153)</f>
        <v>318400</v>
      </c>
      <c r="Q151" s="297"/>
    </row>
    <row r="152" spans="1:21" ht="28.5" customHeight="1" x14ac:dyDescent="0.25">
      <c r="A152" s="305" t="s">
        <v>59</v>
      </c>
      <c r="B152" s="306"/>
      <c r="C152" s="306"/>
      <c r="D152" s="306"/>
      <c r="E152" s="306"/>
      <c r="F152" s="279">
        <v>201086.73</v>
      </c>
      <c r="G152" s="280"/>
      <c r="H152" s="314">
        <v>186751.61</v>
      </c>
      <c r="I152" s="314"/>
      <c r="J152" s="279">
        <f>J232+J240+J247+J248+J252+J260+J264</f>
        <v>237350</v>
      </c>
      <c r="K152" s="280"/>
      <c r="L152" s="42"/>
      <c r="M152" s="44">
        <f>M232+M240+M247+M248+M252+M260+M264</f>
        <v>235950</v>
      </c>
      <c r="N152" s="279">
        <f t="shared" ref="N152" si="63">N232+N240+N247+N248+N252+N260+N264</f>
        <v>238900</v>
      </c>
      <c r="O152" s="280"/>
      <c r="P152" s="279">
        <f t="shared" ref="P152" si="64">P232+P240+P247+P248+P252+P260+P264</f>
        <v>238900</v>
      </c>
      <c r="Q152" s="280"/>
      <c r="U152" s="51"/>
    </row>
    <row r="153" spans="1:21" x14ac:dyDescent="0.25">
      <c r="A153" s="331" t="s">
        <v>60</v>
      </c>
      <c r="B153" s="332"/>
      <c r="C153" s="332"/>
      <c r="D153" s="332"/>
      <c r="E153" s="332"/>
      <c r="F153" s="311">
        <v>39875.99</v>
      </c>
      <c r="G153" s="312"/>
      <c r="H153" s="313">
        <v>87597.05</v>
      </c>
      <c r="I153" s="313"/>
      <c r="J153" s="311">
        <f>J236+J256+J268</f>
        <v>86000</v>
      </c>
      <c r="K153" s="312"/>
      <c r="L153" s="51"/>
      <c r="M153" s="67">
        <f>M236+M256+M268</f>
        <v>79360</v>
      </c>
      <c r="N153" s="311">
        <f t="shared" ref="N153" si="65">N236+N256+N268</f>
        <v>79500</v>
      </c>
      <c r="O153" s="312"/>
      <c r="P153" s="311">
        <f t="shared" ref="P153" si="66">P236+P256+P268</f>
        <v>79500</v>
      </c>
      <c r="Q153" s="312"/>
    </row>
    <row r="154" spans="1:21" x14ac:dyDescent="0.25">
      <c r="A154" s="329" t="s">
        <v>61</v>
      </c>
      <c r="B154" s="330"/>
      <c r="C154" s="330"/>
      <c r="D154" s="330"/>
      <c r="E154" s="330"/>
      <c r="F154" s="171">
        <f>SUM(F155:G157)</f>
        <v>139959.43</v>
      </c>
      <c r="G154" s="172"/>
      <c r="H154" s="171">
        <f t="shared" ref="H154" si="67">SUM(H155:I157)</f>
        <v>37815.380000000005</v>
      </c>
      <c r="I154" s="172"/>
      <c r="J154" s="171">
        <f t="shared" ref="J154" si="68">SUM(J155:K157)</f>
        <v>130500</v>
      </c>
      <c r="K154" s="172"/>
      <c r="L154" s="46">
        <f>M154-J154</f>
        <v>-69000</v>
      </c>
      <c r="M154" s="72">
        <f>SUM(M155:M157)</f>
        <v>61500</v>
      </c>
      <c r="N154" s="171">
        <f t="shared" ref="N154" si="69">SUM(N155:O157)</f>
        <v>1036000</v>
      </c>
      <c r="O154" s="172"/>
      <c r="P154" s="269">
        <f t="shared" ref="P154" si="70">SUM(P155:Q157)</f>
        <v>1036000</v>
      </c>
      <c r="Q154" s="328"/>
    </row>
    <row r="155" spans="1:21" ht="15" customHeight="1" x14ac:dyDescent="0.25">
      <c r="A155" s="331" t="s">
        <v>62</v>
      </c>
      <c r="B155" s="332"/>
      <c r="C155" s="332"/>
      <c r="D155" s="332"/>
      <c r="E155" s="332"/>
      <c r="F155" s="311">
        <v>0</v>
      </c>
      <c r="G155" s="312"/>
      <c r="H155" s="313">
        <v>1316.61</v>
      </c>
      <c r="I155" s="313"/>
      <c r="J155" s="311">
        <v>0</v>
      </c>
      <c r="K155" s="312"/>
      <c r="L155" s="51"/>
      <c r="M155" s="67">
        <f>M461</f>
        <v>3300</v>
      </c>
      <c r="N155" s="311">
        <v>0</v>
      </c>
      <c r="O155" s="312"/>
      <c r="P155" s="311">
        <v>0</v>
      </c>
      <c r="Q155" s="312"/>
    </row>
    <row r="156" spans="1:21" x14ac:dyDescent="0.25">
      <c r="A156" s="281" t="s">
        <v>63</v>
      </c>
      <c r="B156" s="282"/>
      <c r="C156" s="282"/>
      <c r="D156" s="282"/>
      <c r="E156" s="282"/>
      <c r="F156" s="279">
        <v>139295.82</v>
      </c>
      <c r="G156" s="280"/>
      <c r="H156" s="314">
        <v>31853.47</v>
      </c>
      <c r="I156" s="314"/>
      <c r="J156" s="279">
        <f>J448+J450+J455+J456</f>
        <v>124500</v>
      </c>
      <c r="K156" s="280"/>
      <c r="L156" s="42"/>
      <c r="M156" s="44">
        <f>M447+M448+M450+M455+M456</f>
        <v>55500</v>
      </c>
      <c r="N156" s="279">
        <f t="shared" ref="N156" si="71">N448+N450+N455+N456</f>
        <v>1030000</v>
      </c>
      <c r="O156" s="280"/>
      <c r="P156" s="303">
        <f t="shared" ref="P156" si="72">P448+P450+P455+P456</f>
        <v>1030000</v>
      </c>
      <c r="Q156" s="304"/>
    </row>
    <row r="157" spans="1:21" ht="26.25" customHeight="1" x14ac:dyDescent="0.25">
      <c r="A157" s="326" t="s">
        <v>64</v>
      </c>
      <c r="B157" s="327"/>
      <c r="C157" s="327"/>
      <c r="D157" s="327"/>
      <c r="E157" s="327"/>
      <c r="F157" s="311">
        <v>663.61</v>
      </c>
      <c r="G157" s="312"/>
      <c r="H157" s="313">
        <v>4645.3</v>
      </c>
      <c r="I157" s="313"/>
      <c r="J157" s="311">
        <f>J461+J462</f>
        <v>6000</v>
      </c>
      <c r="K157" s="312"/>
      <c r="L157" s="51"/>
      <c r="M157" s="67">
        <f>M462</f>
        <v>2700</v>
      </c>
      <c r="N157" s="311">
        <f t="shared" ref="N157" si="73">N461+N462</f>
        <v>6000</v>
      </c>
      <c r="O157" s="312"/>
      <c r="P157" s="311">
        <f t="shared" ref="P157" si="74">P461+P462</f>
        <v>6000</v>
      </c>
      <c r="Q157" s="312"/>
    </row>
    <row r="158" spans="1:21" x14ac:dyDescent="0.25">
      <c r="A158" s="329" t="s">
        <v>65</v>
      </c>
      <c r="B158" s="330"/>
      <c r="C158" s="330"/>
      <c r="D158" s="330"/>
      <c r="E158" s="330"/>
      <c r="F158" s="171">
        <f>SUM(F159:G164)</f>
        <v>192833.26</v>
      </c>
      <c r="G158" s="172"/>
      <c r="H158" s="171">
        <f t="shared" ref="H158" si="75">SUM(H159:I164)</f>
        <v>188599.12</v>
      </c>
      <c r="I158" s="172"/>
      <c r="J158" s="171">
        <f t="shared" ref="J158" si="76">SUM(J159:K164)</f>
        <v>258900</v>
      </c>
      <c r="K158" s="172"/>
      <c r="L158" s="46">
        <f>M158-J158</f>
        <v>60100</v>
      </c>
      <c r="M158" s="72">
        <f>SUM(M159:M164)</f>
        <v>319000</v>
      </c>
      <c r="N158" s="171">
        <f t="shared" ref="N158" si="77">SUM(N159:O164)</f>
        <v>586900</v>
      </c>
      <c r="O158" s="172"/>
      <c r="P158" s="171">
        <f t="shared" ref="P158" si="78">SUM(P159:Q164)</f>
        <v>446900</v>
      </c>
      <c r="Q158" s="297"/>
    </row>
    <row r="159" spans="1:21" x14ac:dyDescent="0.25">
      <c r="A159" s="281" t="s">
        <v>344</v>
      </c>
      <c r="B159" s="282"/>
      <c r="C159" s="282"/>
      <c r="D159" s="282"/>
      <c r="E159" s="283"/>
      <c r="F159" s="279">
        <v>16582.330000000002</v>
      </c>
      <c r="G159" s="280"/>
      <c r="H159" s="279">
        <v>0</v>
      </c>
      <c r="I159" s="280"/>
      <c r="J159" s="279">
        <v>0</v>
      </c>
      <c r="K159" s="280"/>
      <c r="L159" s="42"/>
      <c r="M159" s="44">
        <v>0</v>
      </c>
      <c r="N159" s="279">
        <v>0</v>
      </c>
      <c r="O159" s="280"/>
      <c r="P159" s="279">
        <v>0</v>
      </c>
      <c r="Q159" s="280"/>
    </row>
    <row r="160" spans="1:21" x14ac:dyDescent="0.25">
      <c r="A160" s="331" t="s">
        <v>66</v>
      </c>
      <c r="B160" s="332"/>
      <c r="C160" s="332"/>
      <c r="D160" s="332"/>
      <c r="E160" s="332"/>
      <c r="F160" s="311">
        <v>6815.1</v>
      </c>
      <c r="G160" s="312"/>
      <c r="H160" s="313">
        <v>12077.78</v>
      </c>
      <c r="I160" s="313"/>
      <c r="J160" s="311">
        <f>J553+J558+J563+J569+J573</f>
        <v>16000</v>
      </c>
      <c r="K160" s="312"/>
      <c r="L160" s="51"/>
      <c r="M160" s="67">
        <f>M553+M558+M563+M569+M573</f>
        <v>9400</v>
      </c>
      <c r="N160" s="311">
        <f t="shared" ref="N160" si="79">N553+N558+N563+N569+N573</f>
        <v>29400</v>
      </c>
      <c r="O160" s="312"/>
      <c r="P160" s="311">
        <f t="shared" ref="P160" si="80">P553+P558+P563+P569+P573</f>
        <v>9400</v>
      </c>
      <c r="Q160" s="312"/>
    </row>
    <row r="161" spans="1:17" x14ac:dyDescent="0.25">
      <c r="A161" s="281" t="s">
        <v>67</v>
      </c>
      <c r="B161" s="282"/>
      <c r="C161" s="282"/>
      <c r="D161" s="282"/>
      <c r="E161" s="282"/>
      <c r="F161" s="279">
        <v>21294.62</v>
      </c>
      <c r="G161" s="280"/>
      <c r="H161" s="314">
        <v>17253.97</v>
      </c>
      <c r="I161" s="314"/>
      <c r="J161" s="279">
        <f>J686</f>
        <v>17300</v>
      </c>
      <c r="K161" s="280"/>
      <c r="L161" s="42"/>
      <c r="M161" s="44">
        <f>M686</f>
        <v>27000</v>
      </c>
      <c r="N161" s="279">
        <f t="shared" ref="N161" si="81">N686</f>
        <v>17500</v>
      </c>
      <c r="O161" s="280"/>
      <c r="P161" s="279">
        <f t="shared" ref="P161" si="82">P686</f>
        <v>17500</v>
      </c>
      <c r="Q161" s="280"/>
    </row>
    <row r="162" spans="1:17" x14ac:dyDescent="0.25">
      <c r="A162" s="331" t="s">
        <v>68</v>
      </c>
      <c r="B162" s="333"/>
      <c r="C162" s="333"/>
      <c r="D162" s="333"/>
      <c r="E162" s="333"/>
      <c r="F162" s="311">
        <v>137756.59</v>
      </c>
      <c r="G162" s="312"/>
      <c r="H162" s="313">
        <v>153958.46</v>
      </c>
      <c r="I162" s="313"/>
      <c r="J162" s="311">
        <f>J302+J310+J312+J313+J323+J325+J326</f>
        <v>199600</v>
      </c>
      <c r="K162" s="312"/>
      <c r="L162" s="51"/>
      <c r="M162" s="67">
        <f>M302+M310+M312+M313+M323+M325+M326+M583+M584</f>
        <v>282600</v>
      </c>
      <c r="N162" s="311">
        <f>N302+N310+N312+N313+N323+N325+N326+N399</f>
        <v>520000</v>
      </c>
      <c r="O162" s="312"/>
      <c r="P162" s="311">
        <f t="shared" ref="P162" si="83">P302+P310+P312+P313+P323+P325+P326</f>
        <v>420000</v>
      </c>
      <c r="Q162" s="312"/>
    </row>
    <row r="163" spans="1:17" x14ac:dyDescent="0.25">
      <c r="A163" s="281" t="s">
        <v>69</v>
      </c>
      <c r="B163" s="282"/>
      <c r="C163" s="282"/>
      <c r="D163" s="282"/>
      <c r="E163" s="282"/>
      <c r="F163" s="279">
        <v>1416.71</v>
      </c>
      <c r="G163" s="280"/>
      <c r="H163" s="314">
        <v>5308.91</v>
      </c>
      <c r="I163" s="314"/>
      <c r="J163" s="279">
        <v>0</v>
      </c>
      <c r="K163" s="280"/>
      <c r="L163" s="42"/>
      <c r="M163" s="44">
        <v>0</v>
      </c>
      <c r="N163" s="279">
        <v>0</v>
      </c>
      <c r="O163" s="280"/>
      <c r="P163" s="279">
        <v>0</v>
      </c>
      <c r="Q163" s="280"/>
    </row>
    <row r="164" spans="1:17" x14ac:dyDescent="0.25">
      <c r="A164" s="331" t="s">
        <v>70</v>
      </c>
      <c r="B164" s="332"/>
      <c r="C164" s="332"/>
      <c r="D164" s="332"/>
      <c r="E164" s="332"/>
      <c r="F164" s="311">
        <v>8967.91</v>
      </c>
      <c r="G164" s="312"/>
      <c r="H164" s="313">
        <v>0</v>
      </c>
      <c r="I164" s="313"/>
      <c r="J164" s="311">
        <f>J590</f>
        <v>26000</v>
      </c>
      <c r="K164" s="312"/>
      <c r="L164" s="51"/>
      <c r="M164" s="67">
        <f>M590</f>
        <v>0</v>
      </c>
      <c r="N164" s="311">
        <f t="shared" ref="N164" si="84">N590</f>
        <v>20000</v>
      </c>
      <c r="O164" s="312"/>
      <c r="P164" s="311">
        <f t="shared" ref="P164" si="85">P590</f>
        <v>0</v>
      </c>
      <c r="Q164" s="312"/>
    </row>
    <row r="165" spans="1:17" x14ac:dyDescent="0.25">
      <c r="A165" s="329" t="s">
        <v>71</v>
      </c>
      <c r="B165" s="330"/>
      <c r="C165" s="330"/>
      <c r="D165" s="330"/>
      <c r="E165" s="330"/>
      <c r="F165" s="171">
        <f>SUM(F166:G170)</f>
        <v>23055.980000000003</v>
      </c>
      <c r="G165" s="172"/>
      <c r="H165" s="171">
        <f t="shared" ref="H165" si="86">SUM(H166:I170)</f>
        <v>75917.439999999988</v>
      </c>
      <c r="I165" s="172"/>
      <c r="J165" s="269">
        <f t="shared" ref="J165" si="87">SUM(J166:K170)</f>
        <v>1005700</v>
      </c>
      <c r="K165" s="270"/>
      <c r="L165" s="127">
        <f>M165-J165</f>
        <v>-603100</v>
      </c>
      <c r="M165" s="72">
        <f>SUM(M166:M170)</f>
        <v>402600</v>
      </c>
      <c r="N165" s="171">
        <f t="shared" ref="N165" si="88">SUM(N166:O170)</f>
        <v>148000</v>
      </c>
      <c r="O165" s="172"/>
      <c r="P165" s="171">
        <f t="shared" ref="P165" si="89">SUM(P166:Q170)</f>
        <v>148000</v>
      </c>
      <c r="Q165" s="297"/>
    </row>
    <row r="166" spans="1:17" x14ac:dyDescent="0.25">
      <c r="A166" s="331" t="s">
        <v>72</v>
      </c>
      <c r="B166" s="332"/>
      <c r="C166" s="332"/>
      <c r="D166" s="332"/>
      <c r="E166" s="332"/>
      <c r="F166" s="311">
        <v>22965.08</v>
      </c>
      <c r="G166" s="312"/>
      <c r="H166" s="313">
        <v>72997.539999999994</v>
      </c>
      <c r="I166" s="313"/>
      <c r="J166" s="311">
        <f>J355+J356+J357+J359+J364</f>
        <v>870400</v>
      </c>
      <c r="K166" s="312"/>
      <c r="L166" s="51"/>
      <c r="M166" s="67">
        <f>M355+M356+M357+M359+M364</f>
        <v>400000</v>
      </c>
      <c r="N166" s="311">
        <f t="shared" ref="N166" si="90">N355+N356+N357+N359+N364</f>
        <v>25000</v>
      </c>
      <c r="O166" s="312"/>
      <c r="P166" s="311">
        <f t="shared" ref="P166" si="91">P355+P356+P357+P359+P364</f>
        <v>25000</v>
      </c>
      <c r="Q166" s="312"/>
    </row>
    <row r="167" spans="1:17" x14ac:dyDescent="0.25">
      <c r="A167" s="281" t="s">
        <v>73</v>
      </c>
      <c r="B167" s="282"/>
      <c r="C167" s="282"/>
      <c r="D167" s="282"/>
      <c r="E167" s="282"/>
      <c r="F167" s="279">
        <v>0</v>
      </c>
      <c r="G167" s="280"/>
      <c r="H167" s="314">
        <v>1592.67</v>
      </c>
      <c r="I167" s="314"/>
      <c r="J167" s="279">
        <v>0</v>
      </c>
      <c r="K167" s="280"/>
      <c r="L167" s="42"/>
      <c r="M167" s="44">
        <v>0</v>
      </c>
      <c r="N167" s="279">
        <v>0</v>
      </c>
      <c r="O167" s="280"/>
      <c r="P167" s="279">
        <v>0</v>
      </c>
      <c r="Q167" s="280"/>
    </row>
    <row r="168" spans="1:17" x14ac:dyDescent="0.25">
      <c r="A168" s="331" t="s">
        <v>74</v>
      </c>
      <c r="B168" s="332"/>
      <c r="C168" s="332"/>
      <c r="D168" s="332"/>
      <c r="E168" s="332"/>
      <c r="F168" s="311">
        <v>0</v>
      </c>
      <c r="G168" s="312"/>
      <c r="H168" s="313">
        <v>0</v>
      </c>
      <c r="I168" s="313"/>
      <c r="J168" s="311">
        <v>0</v>
      </c>
      <c r="K168" s="312"/>
      <c r="L168" s="51"/>
      <c r="M168" s="67">
        <v>0</v>
      </c>
      <c r="N168" s="311">
        <v>0</v>
      </c>
      <c r="O168" s="312"/>
      <c r="P168" s="311">
        <v>0</v>
      </c>
      <c r="Q168" s="312"/>
    </row>
    <row r="169" spans="1:17" x14ac:dyDescent="0.25">
      <c r="A169" s="281" t="s">
        <v>75</v>
      </c>
      <c r="B169" s="282"/>
      <c r="C169" s="282"/>
      <c r="D169" s="282"/>
      <c r="E169" s="282"/>
      <c r="F169" s="279">
        <v>90.9</v>
      </c>
      <c r="G169" s="280"/>
      <c r="H169" s="314">
        <v>0</v>
      </c>
      <c r="I169" s="314"/>
      <c r="J169" s="279">
        <f>J432</f>
        <v>2600</v>
      </c>
      <c r="K169" s="280"/>
      <c r="L169" s="42"/>
      <c r="M169" s="44">
        <f>M432</f>
        <v>2600</v>
      </c>
      <c r="N169" s="279">
        <f t="shared" ref="N169" si="92">N432</f>
        <v>3000</v>
      </c>
      <c r="O169" s="280"/>
      <c r="P169" s="279">
        <f t="shared" ref="P169" si="93">P432</f>
        <v>3000</v>
      </c>
      <c r="Q169" s="280"/>
    </row>
    <row r="170" spans="1:17" ht="25.5" customHeight="1" x14ac:dyDescent="0.25">
      <c r="A170" s="326" t="s">
        <v>76</v>
      </c>
      <c r="B170" s="327"/>
      <c r="C170" s="327"/>
      <c r="D170" s="327"/>
      <c r="E170" s="327"/>
      <c r="F170" s="311">
        <v>0</v>
      </c>
      <c r="G170" s="312"/>
      <c r="H170" s="313">
        <v>1327.23</v>
      </c>
      <c r="I170" s="313"/>
      <c r="J170" s="311">
        <f>J422+J424+J428</f>
        <v>132700</v>
      </c>
      <c r="K170" s="312"/>
      <c r="L170" s="51"/>
      <c r="M170" s="67">
        <f>M422+M424+M428</f>
        <v>0</v>
      </c>
      <c r="N170" s="311">
        <f t="shared" ref="N170" si="94">N422+N424+N428</f>
        <v>120000</v>
      </c>
      <c r="O170" s="312"/>
      <c r="P170" s="311">
        <f t="shared" ref="P170" si="95">P422+P424+P428</f>
        <v>120000</v>
      </c>
      <c r="Q170" s="312"/>
    </row>
    <row r="171" spans="1:17" x14ac:dyDescent="0.25">
      <c r="A171" s="329" t="s">
        <v>77</v>
      </c>
      <c r="B171" s="330"/>
      <c r="C171" s="330"/>
      <c r="D171" s="330"/>
      <c r="E171" s="330"/>
      <c r="F171" s="171">
        <f>SUM(F172:G175)</f>
        <v>214781.7</v>
      </c>
      <c r="G171" s="172"/>
      <c r="H171" s="171">
        <f t="shared" ref="H171" si="96">SUM(H172:I175)</f>
        <v>266772.85000000003</v>
      </c>
      <c r="I171" s="172"/>
      <c r="J171" s="171">
        <f t="shared" ref="J171" si="97">SUM(J172:K175)</f>
        <v>652800</v>
      </c>
      <c r="K171" s="172"/>
      <c r="L171" s="127">
        <f>M171-J171</f>
        <v>-333475</v>
      </c>
      <c r="M171" s="72">
        <f>SUM(M172:M175)</f>
        <v>319325</v>
      </c>
      <c r="N171" s="171">
        <f t="shared" ref="N171" si="98">SUM(N172:O175)</f>
        <v>619500</v>
      </c>
      <c r="O171" s="172"/>
      <c r="P171" s="171">
        <f t="shared" ref="P171" si="99">SUM(P172:Q175)</f>
        <v>409000</v>
      </c>
      <c r="Q171" s="297"/>
    </row>
    <row r="172" spans="1:17" x14ac:dyDescent="0.25">
      <c r="A172" s="331" t="s">
        <v>78</v>
      </c>
      <c r="B172" s="332"/>
      <c r="C172" s="332"/>
      <c r="D172" s="332"/>
      <c r="E172" s="332"/>
      <c r="F172" s="311">
        <v>147182.43</v>
      </c>
      <c r="G172" s="312"/>
      <c r="H172" s="313">
        <v>177848.56</v>
      </c>
      <c r="I172" s="313"/>
      <c r="J172" s="311">
        <f>J272+J275+J276+J281+J318+J340+J342+J346+J348+J370+J377+J383+J385+J407+J411+J416+J438+J579+J596+J687</f>
        <v>493500</v>
      </c>
      <c r="K172" s="312"/>
      <c r="L172" s="51"/>
      <c r="M172" s="67">
        <f>M272+M273+M275+M276+M281+M318+M340+M342+M346+M348+M370+M377+M383+M385+M407+M411+M416+M438+M579+M596+M687</f>
        <v>193025</v>
      </c>
      <c r="N172" s="311">
        <f>N272+N275+N276+N281+N318+N340+N342+N346+N348+N370+N377+N383+N385+N407+N411+N416+N438+N579+N596+N687</f>
        <v>487500</v>
      </c>
      <c r="O172" s="312"/>
      <c r="P172" s="311">
        <f>P272+P275+P276+P281+P318+P340+P342+P346+P348+P370+P377+P383+P385+P407+P411+P416+P438+P579+P596+P687</f>
        <v>277000</v>
      </c>
      <c r="Q172" s="312"/>
    </row>
    <row r="173" spans="1:17" x14ac:dyDescent="0.25">
      <c r="A173" s="281" t="s">
        <v>79</v>
      </c>
      <c r="B173" s="282"/>
      <c r="C173" s="282"/>
      <c r="D173" s="282"/>
      <c r="E173" s="282"/>
      <c r="F173" s="279">
        <v>0</v>
      </c>
      <c r="G173" s="280"/>
      <c r="H173" s="314">
        <v>0</v>
      </c>
      <c r="I173" s="314"/>
      <c r="J173" s="279">
        <f>J392+J394</f>
        <v>53000</v>
      </c>
      <c r="K173" s="280"/>
      <c r="L173" s="42"/>
      <c r="M173" s="44">
        <f>M391+M392+M394</f>
        <v>32000</v>
      </c>
      <c r="N173" s="279">
        <f t="shared" ref="N173" si="100">N392+N394</f>
        <v>30000</v>
      </c>
      <c r="O173" s="280"/>
      <c r="P173" s="279">
        <f t="shared" ref="P173" si="101">P392+P394</f>
        <v>30000</v>
      </c>
      <c r="Q173" s="280"/>
    </row>
    <row r="174" spans="1:17" x14ac:dyDescent="0.25">
      <c r="A174" s="276" t="s">
        <v>80</v>
      </c>
      <c r="B174" s="277"/>
      <c r="C174" s="277"/>
      <c r="D174" s="277"/>
      <c r="E174" s="278"/>
      <c r="F174" s="279">
        <v>67599.27</v>
      </c>
      <c r="G174" s="280"/>
      <c r="H174" s="279">
        <v>86269.83</v>
      </c>
      <c r="I174" s="280"/>
      <c r="J174" s="279">
        <f>J287+J293</f>
        <v>106300</v>
      </c>
      <c r="K174" s="280"/>
      <c r="L174" s="42"/>
      <c r="M174" s="44">
        <f>M287+M293</f>
        <v>94300</v>
      </c>
      <c r="N174" s="279">
        <f t="shared" ref="N174" si="102">N287+N293</f>
        <v>102000</v>
      </c>
      <c r="O174" s="280"/>
      <c r="P174" s="279">
        <f t="shared" ref="P174" si="103">P287+P293</f>
        <v>102000</v>
      </c>
      <c r="Q174" s="280"/>
    </row>
    <row r="175" spans="1:17" ht="24.75" customHeight="1" x14ac:dyDescent="0.25">
      <c r="A175" s="305" t="s">
        <v>345</v>
      </c>
      <c r="B175" s="306"/>
      <c r="C175" s="306"/>
      <c r="D175" s="306"/>
      <c r="E175" s="307"/>
      <c r="F175" s="279">
        <v>0</v>
      </c>
      <c r="G175" s="280"/>
      <c r="H175" s="279">
        <v>2654.46</v>
      </c>
      <c r="I175" s="280"/>
      <c r="J175" s="279">
        <v>0</v>
      </c>
      <c r="K175" s="280"/>
      <c r="L175" s="42"/>
      <c r="M175" s="44">
        <v>0</v>
      </c>
      <c r="N175" s="279">
        <v>0</v>
      </c>
      <c r="O175" s="280"/>
      <c r="P175" s="279">
        <v>0</v>
      </c>
      <c r="Q175" s="280"/>
    </row>
    <row r="176" spans="1:17" x14ac:dyDescent="0.25">
      <c r="A176" s="308" t="s">
        <v>81</v>
      </c>
      <c r="B176" s="309"/>
      <c r="C176" s="309"/>
      <c r="D176" s="309"/>
      <c r="E176" s="310"/>
      <c r="F176" s="171">
        <f>SUM(F177)</f>
        <v>15926.74</v>
      </c>
      <c r="G176" s="172"/>
      <c r="H176" s="171">
        <f t="shared" ref="H176" si="104">SUM(H177)</f>
        <v>15926.74</v>
      </c>
      <c r="I176" s="172"/>
      <c r="J176" s="171">
        <f t="shared" ref="J176" si="105">SUM(J177)</f>
        <v>16000</v>
      </c>
      <c r="K176" s="172"/>
      <c r="L176" s="46">
        <f>M176-J176</f>
        <v>3000</v>
      </c>
      <c r="M176" s="72">
        <f>SUM(M177)</f>
        <v>19000</v>
      </c>
      <c r="N176" s="171">
        <f t="shared" ref="N176" si="106">SUM(N177)</f>
        <v>16000</v>
      </c>
      <c r="O176" s="172"/>
      <c r="P176" s="171">
        <f t="shared" ref="P176" si="107">SUM(P177)</f>
        <v>16000</v>
      </c>
      <c r="Q176" s="297"/>
    </row>
    <row r="177" spans="1:17" x14ac:dyDescent="0.25">
      <c r="A177" s="276" t="s">
        <v>82</v>
      </c>
      <c r="B177" s="277"/>
      <c r="C177" s="277"/>
      <c r="D177" s="277"/>
      <c r="E177" s="278"/>
      <c r="F177" s="279">
        <v>15926.74</v>
      </c>
      <c r="G177" s="280"/>
      <c r="H177" s="279">
        <v>15926.74</v>
      </c>
      <c r="I177" s="280"/>
      <c r="J177" s="279">
        <f>J481</f>
        <v>16000</v>
      </c>
      <c r="K177" s="280"/>
      <c r="L177" s="42"/>
      <c r="M177" s="44">
        <f>M481+M485+M486</f>
        <v>19000</v>
      </c>
      <c r="N177" s="279">
        <f t="shared" ref="N177" si="108">N481</f>
        <v>16000</v>
      </c>
      <c r="O177" s="280"/>
      <c r="P177" s="279">
        <f t="shared" ref="P177" si="109">P481</f>
        <v>16000</v>
      </c>
      <c r="Q177" s="280"/>
    </row>
    <row r="178" spans="1:17" x14ac:dyDescent="0.25">
      <c r="A178" s="308" t="s">
        <v>83</v>
      </c>
      <c r="B178" s="309"/>
      <c r="C178" s="309"/>
      <c r="D178" s="309"/>
      <c r="E178" s="310"/>
      <c r="F178" s="171">
        <f>SUM(F179:G183)</f>
        <v>72085.079999999987</v>
      </c>
      <c r="G178" s="172"/>
      <c r="H178" s="171">
        <f t="shared" ref="H178" si="110">SUM(H179:I183)</f>
        <v>70343.09</v>
      </c>
      <c r="I178" s="172"/>
      <c r="J178" s="171">
        <f t="shared" ref="J178" si="111">SUM(J179:K183)</f>
        <v>460300</v>
      </c>
      <c r="K178" s="172"/>
      <c r="L178" s="152">
        <f>M178-J178</f>
        <v>-101700</v>
      </c>
      <c r="M178" s="72">
        <f>SUM(M179:M183)</f>
        <v>358600</v>
      </c>
      <c r="N178" s="171">
        <f t="shared" ref="N178" si="112">SUM(N179:O183)</f>
        <v>1243300</v>
      </c>
      <c r="O178" s="172"/>
      <c r="P178" s="301">
        <f t="shared" ref="P178" si="113">SUM(P179:Q183)</f>
        <v>1243300</v>
      </c>
      <c r="Q178" s="302"/>
    </row>
    <row r="179" spans="1:17" x14ac:dyDescent="0.25">
      <c r="A179" s="276" t="s">
        <v>84</v>
      </c>
      <c r="B179" s="277"/>
      <c r="C179" s="277"/>
      <c r="D179" s="277"/>
      <c r="E179" s="278"/>
      <c r="F179" s="279">
        <v>2128.21</v>
      </c>
      <c r="G179" s="280"/>
      <c r="H179" s="279">
        <v>14732.23</v>
      </c>
      <c r="I179" s="280"/>
      <c r="J179" s="279">
        <f>J533+J535+J540</f>
        <v>199000</v>
      </c>
      <c r="K179" s="280"/>
      <c r="L179" s="42"/>
      <c r="M179" s="44">
        <f>M533+M535+M540</f>
        <v>194000</v>
      </c>
      <c r="N179" s="279">
        <f t="shared" ref="N179" si="114">N533+N535+N540</f>
        <v>1063300</v>
      </c>
      <c r="O179" s="280"/>
      <c r="P179" s="303">
        <f t="shared" ref="P179" si="115">P533+P535+P540</f>
        <v>1063300</v>
      </c>
      <c r="Q179" s="304"/>
    </row>
    <row r="180" spans="1:17" x14ac:dyDescent="0.25">
      <c r="A180" s="276" t="s">
        <v>85</v>
      </c>
      <c r="B180" s="277"/>
      <c r="C180" s="277"/>
      <c r="D180" s="277"/>
      <c r="E180" s="278"/>
      <c r="F180" s="279">
        <v>55394.52</v>
      </c>
      <c r="G180" s="280"/>
      <c r="H180" s="279">
        <v>55610.86</v>
      </c>
      <c r="I180" s="280"/>
      <c r="J180" s="279">
        <f>J513+J514+J519+J523+J527+J653+J654+J659+J660+J665+J671+J677</f>
        <v>221500</v>
      </c>
      <c r="K180" s="280"/>
      <c r="L180" s="42"/>
      <c r="M180" s="44">
        <f>M513+M514+M519+M523+M527+M653+M654+M659+M660+M665+M671+M677</f>
        <v>164600</v>
      </c>
      <c r="N180" s="279">
        <f t="shared" ref="N180" si="116">N513+N514+N519+N523+N527+N653+N654+N659+N660+N665+N671+N677</f>
        <v>165000</v>
      </c>
      <c r="O180" s="280"/>
      <c r="P180" s="279">
        <f t="shared" ref="P180" si="117">P513+P514+P519+P523+P527+P653+P654+P659+P660+P665+P671+P677</f>
        <v>165000</v>
      </c>
      <c r="Q180" s="280"/>
    </row>
    <row r="181" spans="1:17" ht="17.25" customHeight="1" x14ac:dyDescent="0.25">
      <c r="A181" s="276" t="s">
        <v>86</v>
      </c>
      <c r="B181" s="277"/>
      <c r="C181" s="277"/>
      <c r="D181" s="277"/>
      <c r="E181" s="278"/>
      <c r="F181" s="279">
        <v>159.27000000000001</v>
      </c>
      <c r="G181" s="280"/>
      <c r="H181" s="279">
        <v>0</v>
      </c>
      <c r="I181" s="280"/>
      <c r="J181" s="279">
        <v>0</v>
      </c>
      <c r="K181" s="280"/>
      <c r="L181" s="42"/>
      <c r="M181" s="44">
        <v>0</v>
      </c>
      <c r="N181" s="279">
        <v>0</v>
      </c>
      <c r="O181" s="280"/>
      <c r="P181" s="279">
        <v>0</v>
      </c>
      <c r="Q181" s="280"/>
    </row>
    <row r="182" spans="1:17" x14ac:dyDescent="0.25">
      <c r="A182" s="276" t="s">
        <v>87</v>
      </c>
      <c r="B182" s="277"/>
      <c r="C182" s="277"/>
      <c r="D182" s="277"/>
      <c r="E182" s="278"/>
      <c r="F182" s="279">
        <v>14403.08</v>
      </c>
      <c r="G182" s="280"/>
      <c r="H182" s="279">
        <v>0</v>
      </c>
      <c r="I182" s="280"/>
      <c r="J182" s="279">
        <f>J547</f>
        <v>39800</v>
      </c>
      <c r="K182" s="280"/>
      <c r="L182" s="42"/>
      <c r="M182" s="44">
        <f>M547</f>
        <v>0</v>
      </c>
      <c r="N182" s="279">
        <f t="shared" ref="N182" si="118">N547</f>
        <v>15000</v>
      </c>
      <c r="O182" s="280"/>
      <c r="P182" s="279">
        <f t="shared" ref="P182" si="119">P547</f>
        <v>15000</v>
      </c>
      <c r="Q182" s="280"/>
    </row>
    <row r="183" spans="1:17" ht="28.5" customHeight="1" x14ac:dyDescent="0.25">
      <c r="A183" s="334" t="s">
        <v>88</v>
      </c>
      <c r="B183" s="335"/>
      <c r="C183" s="335"/>
      <c r="D183" s="335"/>
      <c r="E183" s="336"/>
      <c r="F183" s="279">
        <v>0</v>
      </c>
      <c r="G183" s="280"/>
      <c r="H183" s="279">
        <v>0</v>
      </c>
      <c r="I183" s="280"/>
      <c r="J183" s="279">
        <v>0</v>
      </c>
      <c r="K183" s="280"/>
      <c r="L183" s="42"/>
      <c r="M183" s="44">
        <v>0</v>
      </c>
      <c r="N183" s="279">
        <v>0</v>
      </c>
      <c r="O183" s="280"/>
      <c r="P183" s="279">
        <v>0</v>
      </c>
      <c r="Q183" s="280"/>
    </row>
    <row r="184" spans="1:17" x14ac:dyDescent="0.25">
      <c r="A184" s="308" t="s">
        <v>89</v>
      </c>
      <c r="B184" s="309"/>
      <c r="C184" s="309"/>
      <c r="D184" s="309"/>
      <c r="E184" s="310"/>
      <c r="F184" s="171">
        <f>SUM(F185:G186)</f>
        <v>332791.10000000003</v>
      </c>
      <c r="G184" s="172"/>
      <c r="H184" s="171">
        <f t="shared" ref="H184" si="120">SUM(H185:I186)</f>
        <v>246333.53</v>
      </c>
      <c r="I184" s="172"/>
      <c r="J184" s="171">
        <f t="shared" ref="J184" si="121">SUM(J185:K186)</f>
        <v>148900</v>
      </c>
      <c r="K184" s="172"/>
      <c r="L184" s="46">
        <f>M184-J184</f>
        <v>51500</v>
      </c>
      <c r="M184" s="72">
        <f>SUM(M185:M186)</f>
        <v>200400</v>
      </c>
      <c r="N184" s="171">
        <f t="shared" ref="N184" si="122">SUM(N185:O186)</f>
        <v>147700</v>
      </c>
      <c r="O184" s="172"/>
      <c r="P184" s="171">
        <f t="shared" ref="P184" si="123">SUM(P185:Q186)</f>
        <v>147700</v>
      </c>
      <c r="Q184" s="297"/>
    </row>
    <row r="185" spans="1:17" x14ac:dyDescent="0.25">
      <c r="A185" s="276" t="s">
        <v>90</v>
      </c>
      <c r="B185" s="337"/>
      <c r="C185" s="337"/>
      <c r="D185" s="337"/>
      <c r="E185" s="338"/>
      <c r="F185" s="279">
        <v>317262.53000000003</v>
      </c>
      <c r="G185" s="280"/>
      <c r="H185" s="279">
        <v>227752.34</v>
      </c>
      <c r="I185" s="280"/>
      <c r="J185" s="279">
        <f>J472+J476+J605+J606+J611+J612+J617+J622+J627+J632+J640+J646</f>
        <v>129900</v>
      </c>
      <c r="K185" s="280"/>
      <c r="L185" s="42"/>
      <c r="M185" s="44">
        <f>M472+M476+M605+M606+M611+M612+M617+M622+M627+M632+M640+M646</f>
        <v>181400</v>
      </c>
      <c r="N185" s="279">
        <f>N472+N476+N605+N606+N611+N612+N617+N622+N627+N632+N640+N646</f>
        <v>128700</v>
      </c>
      <c r="O185" s="280"/>
      <c r="P185" s="279">
        <f>P472+P476+P605+P606+P611+P612+P617+P622+P627+P632+P640+P646</f>
        <v>128700</v>
      </c>
      <c r="Q185" s="280"/>
    </row>
    <row r="186" spans="1:17" x14ac:dyDescent="0.25">
      <c r="A186" s="276" t="s">
        <v>91</v>
      </c>
      <c r="B186" s="277"/>
      <c r="C186" s="277"/>
      <c r="D186" s="277"/>
      <c r="E186" s="278"/>
      <c r="F186" s="279">
        <v>15528.57</v>
      </c>
      <c r="G186" s="280"/>
      <c r="H186" s="279">
        <v>18581.189999999999</v>
      </c>
      <c r="I186" s="280"/>
      <c r="J186" s="279">
        <f>J468</f>
        <v>19000</v>
      </c>
      <c r="K186" s="280"/>
      <c r="L186" s="42"/>
      <c r="M186" s="44">
        <f>M468</f>
        <v>19000</v>
      </c>
      <c r="N186" s="279">
        <f t="shared" ref="N186" si="124">N468</f>
        <v>19000</v>
      </c>
      <c r="O186" s="280"/>
      <c r="P186" s="279">
        <f t="shared" ref="P186" si="125">P468</f>
        <v>19000</v>
      </c>
      <c r="Q186" s="280"/>
    </row>
    <row r="187" spans="1:17" x14ac:dyDescent="0.25">
      <c r="A187" s="308" t="s">
        <v>92</v>
      </c>
      <c r="B187" s="309"/>
      <c r="C187" s="309"/>
      <c r="D187" s="309"/>
      <c r="E187" s="310"/>
      <c r="F187" s="171">
        <f>SUM(F188:G192)</f>
        <v>76891.7</v>
      </c>
      <c r="G187" s="172"/>
      <c r="H187" s="171">
        <f t="shared" ref="H187" si="126">SUM(H188:I192)</f>
        <v>149976.78</v>
      </c>
      <c r="I187" s="172"/>
      <c r="J187" s="171">
        <f t="shared" ref="J187" si="127">SUM(J188:K192)</f>
        <v>153400</v>
      </c>
      <c r="K187" s="172"/>
      <c r="L187" s="46">
        <f>M187-J187</f>
        <v>23600</v>
      </c>
      <c r="M187" s="72">
        <f>SUM(M188:M192)</f>
        <v>177000</v>
      </c>
      <c r="N187" s="171">
        <f t="shared" ref="N187" si="128">SUM(N188:O192)</f>
        <v>136700</v>
      </c>
      <c r="O187" s="172"/>
      <c r="P187" s="171">
        <f t="shared" ref="P187" si="129">SUM(P188:Q192)</f>
        <v>136700</v>
      </c>
      <c r="Q187" s="297"/>
    </row>
    <row r="188" spans="1:17" x14ac:dyDescent="0.25">
      <c r="A188" s="276" t="s">
        <v>93</v>
      </c>
      <c r="B188" s="277"/>
      <c r="C188" s="277"/>
      <c r="D188" s="277"/>
      <c r="E188" s="278"/>
      <c r="F188" s="279">
        <v>265.45</v>
      </c>
      <c r="G188" s="280"/>
      <c r="H188" s="279">
        <v>1327.23</v>
      </c>
      <c r="I188" s="280"/>
      <c r="J188" s="279">
        <f>J505</f>
        <v>1400</v>
      </c>
      <c r="K188" s="280"/>
      <c r="L188" s="42"/>
      <c r="M188" s="44">
        <f>M505</f>
        <v>5000</v>
      </c>
      <c r="N188" s="279">
        <f t="shared" ref="N188" si="130">N505</f>
        <v>1500</v>
      </c>
      <c r="O188" s="280"/>
      <c r="P188" s="279">
        <f t="shared" ref="P188" si="131">P505</f>
        <v>1500</v>
      </c>
      <c r="Q188" s="280"/>
    </row>
    <row r="189" spans="1:17" x14ac:dyDescent="0.25">
      <c r="A189" s="276" t="s">
        <v>94</v>
      </c>
      <c r="B189" s="277"/>
      <c r="C189" s="277"/>
      <c r="D189" s="277"/>
      <c r="E189" s="278"/>
      <c r="F189" s="279">
        <v>31071.57</v>
      </c>
      <c r="G189" s="280"/>
      <c r="H189" s="279">
        <v>34507.93</v>
      </c>
      <c r="I189" s="280"/>
      <c r="J189" s="279">
        <f>J491+J504</f>
        <v>34600</v>
      </c>
      <c r="K189" s="280"/>
      <c r="L189" s="42"/>
      <c r="M189" s="44">
        <f>M491+M504</f>
        <v>34600</v>
      </c>
      <c r="N189" s="279">
        <f t="shared" ref="N189" si="132">N491+N504</f>
        <v>34700</v>
      </c>
      <c r="O189" s="280"/>
      <c r="P189" s="279">
        <f t="shared" ref="P189" si="133">P491+P504</f>
        <v>34700</v>
      </c>
      <c r="Q189" s="280"/>
    </row>
    <row r="190" spans="1:17" x14ac:dyDescent="0.25">
      <c r="A190" s="276" t="s">
        <v>95</v>
      </c>
      <c r="B190" s="277"/>
      <c r="C190" s="277"/>
      <c r="D190" s="277"/>
      <c r="E190" s="278"/>
      <c r="F190" s="279">
        <v>41473.68</v>
      </c>
      <c r="G190" s="280"/>
      <c r="H190" s="279">
        <v>113743.45</v>
      </c>
      <c r="I190" s="280"/>
      <c r="J190" s="279">
        <f>J332+J334+J335+J500</f>
        <v>117000</v>
      </c>
      <c r="K190" s="280"/>
      <c r="L190" s="42"/>
      <c r="M190" s="44">
        <f>M332+M334+M335+M500</f>
        <v>137000</v>
      </c>
      <c r="N190" s="279">
        <f>N332+N334+N335+N500</f>
        <v>100000</v>
      </c>
      <c r="O190" s="280"/>
      <c r="P190" s="279">
        <f>P332+P334+P335+P500</f>
        <v>100000</v>
      </c>
      <c r="Q190" s="280"/>
    </row>
    <row r="191" spans="1:17" x14ac:dyDescent="0.25">
      <c r="A191" s="281" t="s">
        <v>96</v>
      </c>
      <c r="B191" s="282"/>
      <c r="C191" s="282"/>
      <c r="D191" s="282"/>
      <c r="E191" s="283"/>
      <c r="F191" s="279">
        <v>278.72000000000003</v>
      </c>
      <c r="G191" s="280"/>
      <c r="H191" s="279">
        <v>398.17</v>
      </c>
      <c r="I191" s="280"/>
      <c r="J191" s="279">
        <f>J496</f>
        <v>400</v>
      </c>
      <c r="K191" s="280"/>
      <c r="L191" s="42"/>
      <c r="M191" s="44">
        <f>M496</f>
        <v>400</v>
      </c>
      <c r="N191" s="279">
        <f t="shared" ref="N191" si="134">N496</f>
        <v>500</v>
      </c>
      <c r="O191" s="280"/>
      <c r="P191" s="279">
        <f t="shared" ref="P191" si="135">P496</f>
        <v>500</v>
      </c>
      <c r="Q191" s="280"/>
    </row>
    <row r="192" spans="1:17" ht="15.75" thickBot="1" x14ac:dyDescent="0.3">
      <c r="A192" s="299" t="s">
        <v>346</v>
      </c>
      <c r="B192" s="300"/>
      <c r="C192" s="300"/>
      <c r="D192" s="300"/>
      <c r="E192" s="300"/>
      <c r="F192" s="250">
        <v>3802.28</v>
      </c>
      <c r="G192" s="251"/>
      <c r="H192" s="250">
        <v>0</v>
      </c>
      <c r="I192" s="251"/>
      <c r="J192" s="250">
        <v>0</v>
      </c>
      <c r="K192" s="251"/>
      <c r="L192" s="50"/>
      <c r="M192" s="73">
        <v>0</v>
      </c>
      <c r="N192" s="250">
        <v>0</v>
      </c>
      <c r="O192" s="251"/>
      <c r="P192" s="250">
        <v>0</v>
      </c>
      <c r="Q192" s="251"/>
    </row>
    <row r="201" spans="1:17" ht="19.5" customHeight="1" x14ac:dyDescent="0.25"/>
    <row r="202" spans="1:17" ht="42.75" customHeight="1" x14ac:dyDescent="0.25"/>
    <row r="203" spans="1:17" ht="24.75" customHeight="1" x14ac:dyDescent="0.25">
      <c r="A203" s="203" t="s">
        <v>97</v>
      </c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</row>
    <row r="204" spans="1:17" ht="30.75" customHeight="1" thickBot="1" x14ac:dyDescent="0.3"/>
    <row r="205" spans="1:17" ht="36" customHeight="1" thickBot="1" x14ac:dyDescent="0.3">
      <c r="A205" s="74" t="s">
        <v>23</v>
      </c>
      <c r="B205" s="75" t="s">
        <v>24</v>
      </c>
      <c r="C205" s="76" t="s">
        <v>25</v>
      </c>
      <c r="D205" s="284" t="s">
        <v>98</v>
      </c>
      <c r="E205" s="284"/>
      <c r="F205" s="290" t="s">
        <v>2</v>
      </c>
      <c r="G205" s="291"/>
      <c r="H205" s="284" t="s">
        <v>3</v>
      </c>
      <c r="I205" s="284"/>
      <c r="J205" s="292" t="s">
        <v>4</v>
      </c>
      <c r="K205" s="293"/>
      <c r="L205" s="70" t="s">
        <v>404</v>
      </c>
      <c r="M205" s="64" t="s">
        <v>405</v>
      </c>
      <c r="N205" s="294" t="s">
        <v>99</v>
      </c>
      <c r="O205" s="294"/>
      <c r="P205" s="292" t="s">
        <v>6</v>
      </c>
      <c r="Q205" s="295"/>
    </row>
    <row r="206" spans="1:17" x14ac:dyDescent="0.25">
      <c r="A206" s="11">
        <v>8</v>
      </c>
      <c r="B206" s="12"/>
      <c r="C206" s="13"/>
      <c r="D206" s="239" t="s">
        <v>100</v>
      </c>
      <c r="E206" s="239"/>
      <c r="F206" s="223">
        <f>F207</f>
        <v>241825.93</v>
      </c>
      <c r="G206" s="224"/>
      <c r="H206" s="223">
        <f t="shared" ref="H206" si="136">H207</f>
        <v>0</v>
      </c>
      <c r="I206" s="224"/>
      <c r="J206" s="223">
        <f t="shared" ref="J206" si="137">J207</f>
        <v>0</v>
      </c>
      <c r="K206" s="224"/>
      <c r="L206" s="46">
        <f>M206-J206</f>
        <v>0</v>
      </c>
      <c r="M206" s="69">
        <f>M207</f>
        <v>0</v>
      </c>
      <c r="N206" s="222">
        <f t="shared" ref="N206" si="138">N207</f>
        <v>0</v>
      </c>
      <c r="O206" s="224"/>
      <c r="P206" s="223">
        <f t="shared" ref="P206" si="139">P207</f>
        <v>0</v>
      </c>
      <c r="Q206" s="298"/>
    </row>
    <row r="207" spans="1:17" ht="27.75" customHeight="1" x14ac:dyDescent="0.25">
      <c r="A207" s="8"/>
      <c r="B207" s="3">
        <v>84</v>
      </c>
      <c r="C207" s="5"/>
      <c r="D207" s="296" t="s">
        <v>101</v>
      </c>
      <c r="E207" s="296"/>
      <c r="F207" s="179">
        <v>241825.93</v>
      </c>
      <c r="G207" s="180"/>
      <c r="H207" s="198">
        <v>0</v>
      </c>
      <c r="I207" s="198"/>
      <c r="J207" s="179">
        <v>0</v>
      </c>
      <c r="K207" s="180"/>
      <c r="L207" s="45"/>
      <c r="M207" s="66">
        <v>0</v>
      </c>
      <c r="N207" s="198"/>
      <c r="O207" s="198"/>
      <c r="P207" s="179"/>
      <c r="Q207" s="240"/>
    </row>
    <row r="208" spans="1:17" ht="15.75" customHeight="1" x14ac:dyDescent="0.25">
      <c r="A208" s="99"/>
      <c r="B208" s="100"/>
      <c r="C208" s="101">
        <v>81</v>
      </c>
      <c r="D208" s="188" t="s">
        <v>102</v>
      </c>
      <c r="E208" s="188"/>
      <c r="F208" s="192">
        <v>241825.93</v>
      </c>
      <c r="G208" s="193"/>
      <c r="H208" s="194">
        <v>0</v>
      </c>
      <c r="I208" s="194"/>
      <c r="J208" s="192">
        <v>0</v>
      </c>
      <c r="K208" s="193"/>
      <c r="L208" s="147">
        <f t="shared" ref="L208" si="140">M208-J208</f>
        <v>0</v>
      </c>
      <c r="M208" s="102">
        <v>0</v>
      </c>
      <c r="N208" s="194"/>
      <c r="O208" s="194"/>
      <c r="P208" s="192"/>
      <c r="Q208" s="257"/>
    </row>
    <row r="209" spans="1:18" x14ac:dyDescent="0.25">
      <c r="A209" s="14">
        <v>5</v>
      </c>
      <c r="B209" s="15"/>
      <c r="C209" s="16"/>
      <c r="D209" s="170" t="s">
        <v>103</v>
      </c>
      <c r="E209" s="170"/>
      <c r="F209" s="171">
        <f>F210</f>
        <v>97618.95</v>
      </c>
      <c r="G209" s="172"/>
      <c r="H209" s="171">
        <f t="shared" ref="H209" si="141">H210</f>
        <v>102860.18</v>
      </c>
      <c r="I209" s="172"/>
      <c r="J209" s="171">
        <f t="shared" ref="J209" si="142">J210</f>
        <v>49800</v>
      </c>
      <c r="K209" s="172"/>
      <c r="L209" s="46">
        <f>M209-J209</f>
        <v>0</v>
      </c>
      <c r="M209" s="72">
        <f>M210</f>
        <v>49800</v>
      </c>
      <c r="N209" s="221">
        <f t="shared" ref="N209" si="143">N210</f>
        <v>0</v>
      </c>
      <c r="O209" s="172"/>
      <c r="P209" s="171">
        <f t="shared" ref="P209" si="144">P210</f>
        <v>0</v>
      </c>
      <c r="Q209" s="297"/>
    </row>
    <row r="210" spans="1:18" x14ac:dyDescent="0.25">
      <c r="A210" s="7"/>
      <c r="B210">
        <v>54</v>
      </c>
      <c r="C210" s="4"/>
      <c r="D210" s="175" t="s">
        <v>104</v>
      </c>
      <c r="E210" s="175"/>
      <c r="F210" s="195">
        <v>97618.95</v>
      </c>
      <c r="G210" s="196"/>
      <c r="H210" s="197">
        <v>102860.18</v>
      </c>
      <c r="I210" s="197"/>
      <c r="J210" s="195">
        <v>49800</v>
      </c>
      <c r="K210" s="196"/>
      <c r="L210" s="22"/>
      <c r="M210" s="68">
        <v>49800</v>
      </c>
      <c r="N210" s="197"/>
      <c r="O210" s="197"/>
      <c r="P210" s="195"/>
      <c r="Q210" s="289"/>
    </row>
    <row r="211" spans="1:18" x14ac:dyDescent="0.25">
      <c r="A211" s="94"/>
      <c r="B211" s="95"/>
      <c r="C211" s="96">
        <v>11</v>
      </c>
      <c r="D211" s="169" t="s">
        <v>29</v>
      </c>
      <c r="E211" s="169"/>
      <c r="F211" s="157">
        <v>97618.95</v>
      </c>
      <c r="G211" s="158"/>
      <c r="H211" s="186">
        <v>49771.05</v>
      </c>
      <c r="I211" s="186"/>
      <c r="J211" s="157">
        <v>0</v>
      </c>
      <c r="K211" s="158"/>
      <c r="L211" s="148">
        <f t="shared" ref="L211:L213" si="145">M211-J211</f>
        <v>49800</v>
      </c>
      <c r="M211" s="98">
        <v>49800</v>
      </c>
      <c r="N211" s="186"/>
      <c r="O211" s="186"/>
      <c r="P211" s="157"/>
      <c r="Q211" s="187"/>
    </row>
    <row r="212" spans="1:18" x14ac:dyDescent="0.25">
      <c r="A212" s="94"/>
      <c r="B212" s="95"/>
      <c r="C212" s="96">
        <v>43</v>
      </c>
      <c r="D212" s="169" t="s">
        <v>395</v>
      </c>
      <c r="E212" s="169"/>
      <c r="F212" s="157">
        <v>0</v>
      </c>
      <c r="G212" s="158"/>
      <c r="H212" s="186">
        <v>0</v>
      </c>
      <c r="I212" s="186"/>
      <c r="J212" s="157">
        <v>49800</v>
      </c>
      <c r="K212" s="158"/>
      <c r="L212" s="148">
        <f t="shared" si="145"/>
        <v>-49800</v>
      </c>
      <c r="M212" s="98">
        <v>0</v>
      </c>
      <c r="N212" s="186"/>
      <c r="O212" s="186"/>
      <c r="P212" s="157"/>
      <c r="Q212" s="187"/>
    </row>
    <row r="213" spans="1:18" ht="15.75" thickBot="1" x14ac:dyDescent="0.3">
      <c r="A213" s="116"/>
      <c r="B213" s="117"/>
      <c r="C213" s="118">
        <v>55</v>
      </c>
      <c r="D213" s="252" t="s">
        <v>33</v>
      </c>
      <c r="E213" s="252"/>
      <c r="F213" s="253">
        <v>0</v>
      </c>
      <c r="G213" s="254"/>
      <c r="H213" s="255">
        <v>53089.120000000003</v>
      </c>
      <c r="I213" s="255"/>
      <c r="J213" s="253">
        <v>0</v>
      </c>
      <c r="K213" s="254"/>
      <c r="L213" s="151">
        <f t="shared" si="145"/>
        <v>0</v>
      </c>
      <c r="M213" s="119">
        <v>0</v>
      </c>
      <c r="N213" s="255"/>
      <c r="O213" s="255"/>
      <c r="P213" s="253"/>
      <c r="Q213" s="256"/>
    </row>
    <row r="214" spans="1:18" ht="50.25" customHeight="1" x14ac:dyDescent="0.25"/>
    <row r="215" spans="1:18" ht="50.25" customHeight="1" x14ac:dyDescent="0.25"/>
    <row r="216" spans="1:18" ht="50.25" customHeight="1" x14ac:dyDescent="0.25"/>
    <row r="217" spans="1:18" ht="50.25" customHeight="1" x14ac:dyDescent="0.25"/>
    <row r="218" spans="1:18" ht="57" customHeight="1" x14ac:dyDescent="0.25"/>
    <row r="219" spans="1:18" ht="21.75" customHeight="1" x14ac:dyDescent="0.25">
      <c r="A219" s="203" t="s">
        <v>361</v>
      </c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</row>
    <row r="220" spans="1:18" ht="31.5" customHeight="1" x14ac:dyDescent="0.25">
      <c r="A220" s="215" t="s">
        <v>362</v>
      </c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</row>
    <row r="221" spans="1:18" ht="15.75" customHeight="1" x14ac:dyDescent="0.25"/>
    <row r="222" spans="1:18" ht="23.25" customHeight="1" x14ac:dyDescent="0.25">
      <c r="A222" s="203" t="s">
        <v>105</v>
      </c>
      <c r="B222" s="203"/>
      <c r="C222" s="203"/>
      <c r="D222" s="203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</row>
    <row r="223" spans="1:18" ht="24.75" customHeight="1" thickBo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8" ht="33.75" customHeight="1" x14ac:dyDescent="0.25">
      <c r="A224" s="85" t="s">
        <v>106</v>
      </c>
      <c r="B224" s="248" t="s">
        <v>107</v>
      </c>
      <c r="C224" s="249"/>
      <c r="D224" s="247" t="s">
        <v>98</v>
      </c>
      <c r="E224" s="247"/>
      <c r="F224" s="244" t="s">
        <v>2</v>
      </c>
      <c r="G224" s="245"/>
      <c r="H224" s="246" t="s">
        <v>3</v>
      </c>
      <c r="I224" s="246"/>
      <c r="J224" s="244" t="s">
        <v>4</v>
      </c>
      <c r="K224" s="245"/>
      <c r="L224" s="86" t="s">
        <v>404</v>
      </c>
      <c r="M224" s="87" t="s">
        <v>405</v>
      </c>
      <c r="N224" s="243" t="s">
        <v>5</v>
      </c>
      <c r="O224" s="243"/>
      <c r="P224" s="241" t="s">
        <v>6</v>
      </c>
      <c r="Q224" s="242"/>
      <c r="R224" s="88" t="s">
        <v>370</v>
      </c>
    </row>
    <row r="225" spans="1:21" x14ac:dyDescent="0.25">
      <c r="A225" s="25"/>
      <c r="B225" s="206" t="s">
        <v>108</v>
      </c>
      <c r="C225" s="207"/>
      <c r="D225" s="208" t="s">
        <v>109</v>
      </c>
      <c r="E225" s="208"/>
      <c r="F225" s="209">
        <f>F226</f>
        <v>27738.07</v>
      </c>
      <c r="G225" s="210"/>
      <c r="H225" s="209">
        <f t="shared" ref="H225:H226" si="146">H226</f>
        <v>5574.35</v>
      </c>
      <c r="I225" s="210"/>
      <c r="J225" s="209">
        <f t="shared" ref="J225" si="147">J226</f>
        <v>12240</v>
      </c>
      <c r="K225" s="210"/>
      <c r="L225" s="77">
        <f>L226</f>
        <v>-9240</v>
      </c>
      <c r="M225" s="77">
        <f>M226</f>
        <v>3000</v>
      </c>
      <c r="N225" s="211">
        <f t="shared" ref="N225:N226" si="148">N226</f>
        <v>5600</v>
      </c>
      <c r="O225" s="210"/>
      <c r="P225" s="209">
        <f t="shared" ref="P225:P226" si="149">P226</f>
        <v>5600</v>
      </c>
      <c r="Q225" s="210"/>
      <c r="R225" s="26"/>
    </row>
    <row r="226" spans="1:21" x14ac:dyDescent="0.25">
      <c r="A226" s="27"/>
      <c r="B226" s="434" t="s">
        <v>110</v>
      </c>
      <c r="C226" s="435"/>
      <c r="D226" s="436" t="s">
        <v>111</v>
      </c>
      <c r="E226" s="436"/>
      <c r="F226" s="437">
        <f>F227</f>
        <v>27738.07</v>
      </c>
      <c r="G226" s="438"/>
      <c r="H226" s="437">
        <f t="shared" si="146"/>
        <v>5574.35</v>
      </c>
      <c r="I226" s="438"/>
      <c r="J226" s="437">
        <f>J227</f>
        <v>12240</v>
      </c>
      <c r="K226" s="438"/>
      <c r="L226" s="78">
        <f>L227</f>
        <v>-9240</v>
      </c>
      <c r="M226" s="78">
        <f>M227</f>
        <v>3000</v>
      </c>
      <c r="N226" s="439">
        <f t="shared" si="148"/>
        <v>5600</v>
      </c>
      <c r="O226" s="438"/>
      <c r="P226" s="437">
        <f t="shared" si="149"/>
        <v>5600</v>
      </c>
      <c r="Q226" s="438"/>
      <c r="R226" s="28"/>
    </row>
    <row r="227" spans="1:21" ht="27.75" customHeight="1" x14ac:dyDescent="0.25">
      <c r="A227" s="29"/>
      <c r="B227" s="216" t="s">
        <v>112</v>
      </c>
      <c r="C227" s="217"/>
      <c r="D227" s="218" t="s">
        <v>114</v>
      </c>
      <c r="E227" s="218"/>
      <c r="F227" s="219">
        <f>F228+F233+F237</f>
        <v>27738.07</v>
      </c>
      <c r="G227" s="220"/>
      <c r="H227" s="219">
        <f t="shared" ref="H227" si="150">H228+H233+H237</f>
        <v>5574.35</v>
      </c>
      <c r="I227" s="220"/>
      <c r="J227" s="219">
        <f>J228+J233+J237</f>
        <v>12240</v>
      </c>
      <c r="K227" s="220"/>
      <c r="L227" s="79">
        <f>L228+L233+L237</f>
        <v>-9240</v>
      </c>
      <c r="M227" s="79">
        <f>M228+M233+M237</f>
        <v>3000</v>
      </c>
      <c r="N227" s="258">
        <f t="shared" ref="N227" si="151">N228+N233+N237</f>
        <v>5600</v>
      </c>
      <c r="O227" s="220"/>
      <c r="P227" s="219">
        <f t="shared" ref="P227" si="152">P228+P233+P237</f>
        <v>5600</v>
      </c>
      <c r="Q227" s="220"/>
      <c r="R227" s="30"/>
      <c r="U227" s="2"/>
    </row>
    <row r="228" spans="1:21" ht="33" customHeight="1" x14ac:dyDescent="0.25">
      <c r="A228" s="31"/>
      <c r="B228" s="237" t="s">
        <v>113</v>
      </c>
      <c r="C228" s="238"/>
      <c r="D228" s="239" t="s">
        <v>115</v>
      </c>
      <c r="E228" s="239"/>
      <c r="F228" s="223">
        <f>F231</f>
        <v>24491.34</v>
      </c>
      <c r="G228" s="224"/>
      <c r="H228" s="223">
        <f t="shared" ref="H228" si="153">H231</f>
        <v>3981.68</v>
      </c>
      <c r="I228" s="224"/>
      <c r="J228" s="223">
        <f t="shared" ref="J228" si="154">J231</f>
        <v>4000</v>
      </c>
      <c r="K228" s="224"/>
      <c r="L228" s="69">
        <f>M228-J228</f>
        <v>-2000</v>
      </c>
      <c r="M228" s="69">
        <f>M231</f>
        <v>2000</v>
      </c>
      <c r="N228" s="222">
        <f t="shared" ref="N228" si="155">N231</f>
        <v>4000</v>
      </c>
      <c r="O228" s="224"/>
      <c r="P228" s="223">
        <f t="shared" ref="P228" si="156">P231</f>
        <v>4000</v>
      </c>
      <c r="Q228" s="224"/>
      <c r="R228" s="32"/>
      <c r="U228" s="2"/>
    </row>
    <row r="229" spans="1:21" ht="18" customHeight="1" x14ac:dyDescent="0.25">
      <c r="A229" s="120"/>
      <c r="B229" s="181" t="s">
        <v>118</v>
      </c>
      <c r="C229" s="164"/>
      <c r="D229" s="156" t="s">
        <v>29</v>
      </c>
      <c r="E229" s="156"/>
      <c r="F229" s="157">
        <v>9569.52</v>
      </c>
      <c r="G229" s="158"/>
      <c r="H229" s="186">
        <v>3981.68</v>
      </c>
      <c r="I229" s="186"/>
      <c r="J229" s="157">
        <v>4000</v>
      </c>
      <c r="K229" s="158"/>
      <c r="L229" s="97">
        <f>M229-J229</f>
        <v>-2000</v>
      </c>
      <c r="M229" s="98">
        <v>2000</v>
      </c>
      <c r="N229" s="186"/>
      <c r="O229" s="186"/>
      <c r="P229" s="157"/>
      <c r="Q229" s="158"/>
      <c r="R229" s="121"/>
    </row>
    <row r="230" spans="1:21" x14ac:dyDescent="0.25">
      <c r="A230" s="122"/>
      <c r="B230" s="189" t="s">
        <v>119</v>
      </c>
      <c r="C230" s="190"/>
      <c r="D230" s="191" t="s">
        <v>32</v>
      </c>
      <c r="E230" s="191"/>
      <c r="F230" s="192">
        <v>14921.82</v>
      </c>
      <c r="G230" s="193"/>
      <c r="H230" s="194">
        <v>0</v>
      </c>
      <c r="I230" s="194"/>
      <c r="J230" s="192">
        <v>0</v>
      </c>
      <c r="K230" s="193"/>
      <c r="L230" s="97">
        <f>M230-J230</f>
        <v>0</v>
      </c>
      <c r="M230" s="102">
        <v>0</v>
      </c>
      <c r="N230" s="194"/>
      <c r="O230" s="194"/>
      <c r="P230" s="192"/>
      <c r="Q230" s="193"/>
      <c r="R230" s="121"/>
    </row>
    <row r="231" spans="1:21" x14ac:dyDescent="0.25">
      <c r="A231" s="33"/>
      <c r="B231" s="199">
        <v>3</v>
      </c>
      <c r="C231" s="200"/>
      <c r="D231" s="178" t="s">
        <v>44</v>
      </c>
      <c r="E231" s="178"/>
      <c r="F231" s="179">
        <f>F232</f>
        <v>24491.34</v>
      </c>
      <c r="G231" s="180"/>
      <c r="H231" s="179">
        <f t="shared" ref="H231" si="157">H232</f>
        <v>3981.68</v>
      </c>
      <c r="I231" s="180"/>
      <c r="J231" s="179">
        <f t="shared" ref="J231" si="158">J232</f>
        <v>4000</v>
      </c>
      <c r="K231" s="180"/>
      <c r="L231" s="66"/>
      <c r="M231" s="66">
        <f>SUM(M232)</f>
        <v>2000</v>
      </c>
      <c r="N231" s="198">
        <f t="shared" ref="N231" si="159">N232</f>
        <v>4000</v>
      </c>
      <c r="O231" s="180"/>
      <c r="P231" s="179">
        <f t="shared" ref="P231" si="160">P232</f>
        <v>4000</v>
      </c>
      <c r="Q231" s="180"/>
      <c r="R231" s="32"/>
    </row>
    <row r="232" spans="1:21" x14ac:dyDescent="0.25">
      <c r="A232" s="34"/>
      <c r="B232" s="225">
        <v>32</v>
      </c>
      <c r="C232" s="226"/>
      <c r="D232" s="175" t="s">
        <v>46</v>
      </c>
      <c r="E232" s="175"/>
      <c r="F232" s="195">
        <v>24491.34</v>
      </c>
      <c r="G232" s="196"/>
      <c r="H232" s="197">
        <v>3981.68</v>
      </c>
      <c r="I232" s="197"/>
      <c r="J232" s="195">
        <v>4000</v>
      </c>
      <c r="K232" s="196"/>
      <c r="L232" s="66"/>
      <c r="M232" s="68">
        <v>2000</v>
      </c>
      <c r="N232" s="197">
        <v>4000</v>
      </c>
      <c r="O232" s="197"/>
      <c r="P232" s="195">
        <v>4000</v>
      </c>
      <c r="Q232" s="196"/>
      <c r="R232" s="32" t="s">
        <v>371</v>
      </c>
    </row>
    <row r="233" spans="1:21" ht="33.75" customHeight="1" x14ac:dyDescent="0.25">
      <c r="A233" s="35"/>
      <c r="B233" s="201" t="s">
        <v>116</v>
      </c>
      <c r="C233" s="202"/>
      <c r="D233" s="170" t="s">
        <v>117</v>
      </c>
      <c r="E233" s="170"/>
      <c r="F233" s="171">
        <f>F235</f>
        <v>0</v>
      </c>
      <c r="G233" s="172"/>
      <c r="H233" s="171">
        <f t="shared" ref="H233" si="161">H235</f>
        <v>0</v>
      </c>
      <c r="I233" s="172"/>
      <c r="J233" s="171">
        <f t="shared" ref="J233" si="162">J235</f>
        <v>6640</v>
      </c>
      <c r="K233" s="172"/>
      <c r="L233" s="69">
        <f>M233-J233</f>
        <v>-6640</v>
      </c>
      <c r="M233" s="72">
        <f>M235</f>
        <v>0</v>
      </c>
      <c r="N233" s="221">
        <f t="shared" ref="N233" si="163">N235</f>
        <v>0</v>
      </c>
      <c r="O233" s="172"/>
      <c r="P233" s="171">
        <f t="shared" ref="P233" si="164">P235</f>
        <v>0</v>
      </c>
      <c r="Q233" s="172"/>
      <c r="R233" s="32"/>
    </row>
    <row r="234" spans="1:21" ht="15" customHeight="1" x14ac:dyDescent="0.25">
      <c r="A234" s="120"/>
      <c r="B234" s="181" t="s">
        <v>118</v>
      </c>
      <c r="C234" s="164"/>
      <c r="D234" s="156" t="s">
        <v>29</v>
      </c>
      <c r="E234" s="156"/>
      <c r="F234" s="157">
        <v>0</v>
      </c>
      <c r="G234" s="158"/>
      <c r="H234" s="186">
        <v>0</v>
      </c>
      <c r="I234" s="186"/>
      <c r="J234" s="157">
        <v>6640</v>
      </c>
      <c r="K234" s="158"/>
      <c r="L234" s="97">
        <f>M234-J234</f>
        <v>-6640</v>
      </c>
      <c r="M234" s="98">
        <v>0</v>
      </c>
      <c r="N234" s="186"/>
      <c r="O234" s="186"/>
      <c r="P234" s="157"/>
      <c r="Q234" s="158"/>
      <c r="R234" s="121"/>
    </row>
    <row r="235" spans="1:21" x14ac:dyDescent="0.25">
      <c r="A235" s="33"/>
      <c r="B235" s="199">
        <v>3</v>
      </c>
      <c r="C235" s="200"/>
      <c r="D235" s="178" t="s">
        <v>44</v>
      </c>
      <c r="E235" s="178"/>
      <c r="F235" s="179">
        <f>F236</f>
        <v>0</v>
      </c>
      <c r="G235" s="180"/>
      <c r="H235" s="179">
        <f t="shared" ref="H235" si="165">H236</f>
        <v>0</v>
      </c>
      <c r="I235" s="180"/>
      <c r="J235" s="179">
        <f t="shared" ref="J235" si="166">J236</f>
        <v>6640</v>
      </c>
      <c r="K235" s="180"/>
      <c r="L235" s="45"/>
      <c r="M235" s="66">
        <f>SUM(M236)</f>
        <v>0</v>
      </c>
      <c r="N235" s="198">
        <f t="shared" ref="N235" si="167">N236</f>
        <v>0</v>
      </c>
      <c r="O235" s="180"/>
      <c r="P235" s="179">
        <f t="shared" ref="P235" si="168">P236</f>
        <v>0</v>
      </c>
      <c r="Q235" s="180"/>
      <c r="R235" s="32"/>
    </row>
    <row r="236" spans="1:21" x14ac:dyDescent="0.25">
      <c r="A236" s="34"/>
      <c r="B236" s="225">
        <v>32</v>
      </c>
      <c r="C236" s="226"/>
      <c r="D236" s="175" t="s">
        <v>46</v>
      </c>
      <c r="E236" s="175"/>
      <c r="F236" s="195">
        <v>0</v>
      </c>
      <c r="G236" s="196"/>
      <c r="H236" s="197">
        <v>0</v>
      </c>
      <c r="I236" s="197"/>
      <c r="J236" s="195">
        <v>6640</v>
      </c>
      <c r="K236" s="196"/>
      <c r="L236" s="22"/>
      <c r="M236" s="68">
        <v>0</v>
      </c>
      <c r="N236" s="197">
        <v>0</v>
      </c>
      <c r="O236" s="197"/>
      <c r="P236" s="195">
        <v>0</v>
      </c>
      <c r="Q236" s="196"/>
      <c r="R236" s="32" t="s">
        <v>372</v>
      </c>
    </row>
    <row r="237" spans="1:21" ht="30.75" customHeight="1" x14ac:dyDescent="0.25">
      <c r="A237" s="35"/>
      <c r="B237" s="201" t="s">
        <v>121</v>
      </c>
      <c r="C237" s="202"/>
      <c r="D237" s="170" t="s">
        <v>122</v>
      </c>
      <c r="E237" s="170"/>
      <c r="F237" s="171">
        <f>F239</f>
        <v>3246.73</v>
      </c>
      <c r="G237" s="172"/>
      <c r="H237" s="171">
        <f t="shared" ref="H237" si="169">H239</f>
        <v>1592.67</v>
      </c>
      <c r="I237" s="172"/>
      <c r="J237" s="171">
        <f t="shared" ref="J237" si="170">J239</f>
        <v>1600</v>
      </c>
      <c r="K237" s="172"/>
      <c r="L237" s="72">
        <f>M237-J237</f>
        <v>-600</v>
      </c>
      <c r="M237" s="72">
        <f>M239</f>
        <v>1000</v>
      </c>
      <c r="N237" s="221">
        <f t="shared" ref="N237" si="171">N239</f>
        <v>1600</v>
      </c>
      <c r="O237" s="172"/>
      <c r="P237" s="171">
        <f t="shared" ref="P237" si="172">P239</f>
        <v>1600</v>
      </c>
      <c r="Q237" s="172"/>
      <c r="R237" s="32"/>
    </row>
    <row r="238" spans="1:21" ht="16.5" customHeight="1" x14ac:dyDescent="0.25">
      <c r="A238" s="122"/>
      <c r="B238" s="189" t="s">
        <v>118</v>
      </c>
      <c r="C238" s="190"/>
      <c r="D238" s="191" t="s">
        <v>29</v>
      </c>
      <c r="E238" s="191"/>
      <c r="F238" s="192">
        <v>24462.45</v>
      </c>
      <c r="G238" s="193"/>
      <c r="H238" s="194">
        <v>1592.67</v>
      </c>
      <c r="I238" s="194"/>
      <c r="J238" s="192">
        <v>1600</v>
      </c>
      <c r="K238" s="193"/>
      <c r="L238" s="97">
        <f>M238-J238</f>
        <v>-600</v>
      </c>
      <c r="M238" s="102">
        <v>1000</v>
      </c>
      <c r="N238" s="194"/>
      <c r="O238" s="194"/>
      <c r="P238" s="192"/>
      <c r="Q238" s="193"/>
      <c r="R238" s="121"/>
    </row>
    <row r="239" spans="1:21" ht="22.5" customHeight="1" x14ac:dyDescent="0.25">
      <c r="A239" s="33"/>
      <c r="B239" s="199">
        <v>3</v>
      </c>
      <c r="C239" s="200"/>
      <c r="D239" s="178" t="s">
        <v>44</v>
      </c>
      <c r="E239" s="178"/>
      <c r="F239" s="179">
        <f>F240</f>
        <v>3246.73</v>
      </c>
      <c r="G239" s="180"/>
      <c r="H239" s="179">
        <f t="shared" ref="H239" si="173">H240</f>
        <v>1592.67</v>
      </c>
      <c r="I239" s="180"/>
      <c r="J239" s="179">
        <f t="shared" ref="J239" si="174">J240</f>
        <v>1600</v>
      </c>
      <c r="K239" s="180"/>
      <c r="L239" s="45"/>
      <c r="M239" s="66">
        <f>SUM(M240)</f>
        <v>1000</v>
      </c>
      <c r="N239" s="198">
        <f t="shared" ref="N239" si="175">N240</f>
        <v>1600</v>
      </c>
      <c r="O239" s="180"/>
      <c r="P239" s="179">
        <f t="shared" ref="P239" si="176">P240</f>
        <v>1600</v>
      </c>
      <c r="Q239" s="180"/>
      <c r="R239" s="32"/>
    </row>
    <row r="240" spans="1:21" ht="19.5" customHeight="1" x14ac:dyDescent="0.25">
      <c r="A240" s="33"/>
      <c r="B240" s="176">
        <v>38</v>
      </c>
      <c r="C240" s="177"/>
      <c r="D240" s="178" t="s">
        <v>50</v>
      </c>
      <c r="E240" s="178"/>
      <c r="F240" s="179">
        <v>3246.73</v>
      </c>
      <c r="G240" s="180"/>
      <c r="H240" s="198">
        <v>1592.67</v>
      </c>
      <c r="I240" s="198"/>
      <c r="J240" s="179">
        <v>1600</v>
      </c>
      <c r="K240" s="180"/>
      <c r="L240" s="45"/>
      <c r="M240" s="66">
        <v>1000</v>
      </c>
      <c r="N240" s="198">
        <v>1600</v>
      </c>
      <c r="O240" s="198"/>
      <c r="P240" s="179">
        <v>1600</v>
      </c>
      <c r="Q240" s="180"/>
      <c r="R240" s="32" t="s">
        <v>371</v>
      </c>
    </row>
    <row r="241" spans="1:18" ht="33" customHeight="1" x14ac:dyDescent="0.25">
      <c r="A241" s="36"/>
      <c r="B241" s="206" t="s">
        <v>123</v>
      </c>
      <c r="C241" s="207"/>
      <c r="D241" s="208" t="s">
        <v>124</v>
      </c>
      <c r="E241" s="208"/>
      <c r="F241" s="209">
        <f>F242+F282+F400+F439+F463+F506+F548+F574</f>
        <v>958562.86</v>
      </c>
      <c r="G241" s="210"/>
      <c r="H241" s="209">
        <f>H242+H282+H400+H439+H463+H506+H548+H574</f>
        <v>1083283.5599999998</v>
      </c>
      <c r="I241" s="210"/>
      <c r="J241" s="441">
        <f>J242+J282+J400+J439+J463+J506+J548+J574</f>
        <v>2843410</v>
      </c>
      <c r="K241" s="442"/>
      <c r="L241" s="140">
        <f>L242+L282+L400+L439+L463+L506+L548+L574</f>
        <v>-987575</v>
      </c>
      <c r="M241" s="77">
        <f>M242+M282+M400+M439+M463+M506+M548+M574</f>
        <v>1855835</v>
      </c>
      <c r="N241" s="211">
        <f>N242+N282+N400+N439+N463+N506+N548+N574</f>
        <v>3968700</v>
      </c>
      <c r="O241" s="210"/>
      <c r="P241" s="441">
        <f>P242+P282+P400+P439+P463+P506+P548+P574</f>
        <v>3818200</v>
      </c>
      <c r="Q241" s="442"/>
      <c r="R241" s="26"/>
    </row>
    <row r="242" spans="1:18" ht="28.5" customHeight="1" x14ac:dyDescent="0.25">
      <c r="A242" s="27"/>
      <c r="B242" s="434" t="s">
        <v>125</v>
      </c>
      <c r="C242" s="435"/>
      <c r="D242" s="436" t="s">
        <v>126</v>
      </c>
      <c r="E242" s="436"/>
      <c r="F242" s="437">
        <f>F243+F277</f>
        <v>236441.61</v>
      </c>
      <c r="G242" s="438"/>
      <c r="H242" s="437">
        <f>H243+H277</f>
        <v>345079.29000000004</v>
      </c>
      <c r="I242" s="438"/>
      <c r="J242" s="437">
        <f>J243+J277</f>
        <v>381110</v>
      </c>
      <c r="K242" s="438"/>
      <c r="L242" s="78">
        <f>L243+L277</f>
        <v>-21800</v>
      </c>
      <c r="M242" s="78">
        <f>M243+M277</f>
        <v>359310</v>
      </c>
      <c r="N242" s="439">
        <f>N243+N277</f>
        <v>401800</v>
      </c>
      <c r="O242" s="438"/>
      <c r="P242" s="437">
        <f>P243+P277</f>
        <v>401800</v>
      </c>
      <c r="Q242" s="438"/>
      <c r="R242" s="28"/>
    </row>
    <row r="243" spans="1:18" ht="27" customHeight="1" x14ac:dyDescent="0.25">
      <c r="A243" s="29"/>
      <c r="B243" s="216" t="s">
        <v>127</v>
      </c>
      <c r="C243" s="217"/>
      <c r="D243" s="218" t="s">
        <v>128</v>
      </c>
      <c r="E243" s="218"/>
      <c r="F243" s="219">
        <f>F244+F249+F253+F257+F261+F265+F269</f>
        <v>235237.15</v>
      </c>
      <c r="G243" s="220"/>
      <c r="H243" s="219">
        <f>H244+H249+H253+H257+H261+H265+H269</f>
        <v>342424.83</v>
      </c>
      <c r="I243" s="220"/>
      <c r="J243" s="219">
        <f>J244+J249+J253+J257+J261+J265+J269</f>
        <v>377110</v>
      </c>
      <c r="K243" s="220"/>
      <c r="L243" s="79">
        <f>L244+L249+L253+L257+L261+L265+L269</f>
        <v>-21800</v>
      </c>
      <c r="M243" s="79">
        <f>M244+M249+M253+M257+M261+M265+M269</f>
        <v>355310</v>
      </c>
      <c r="N243" s="258">
        <f t="shared" ref="N243" si="177">N244+N249+N253+N257+N261+N265+N269</f>
        <v>397800</v>
      </c>
      <c r="O243" s="220"/>
      <c r="P243" s="219">
        <f t="shared" ref="P243" si="178">P244+P249+P253+P257+P261+P265+P269</f>
        <v>397800</v>
      </c>
      <c r="Q243" s="220"/>
      <c r="R243" s="30"/>
    </row>
    <row r="244" spans="1:18" ht="28.5" customHeight="1" x14ac:dyDescent="0.25">
      <c r="A244" s="35"/>
      <c r="B244" s="201" t="s">
        <v>129</v>
      </c>
      <c r="C244" s="202"/>
      <c r="D244" s="170" t="s">
        <v>45</v>
      </c>
      <c r="E244" s="170"/>
      <c r="F244" s="171">
        <f>F246</f>
        <v>157610.52000000002</v>
      </c>
      <c r="G244" s="172"/>
      <c r="H244" s="171">
        <f t="shared" ref="H244" si="179">H246</f>
        <v>199084.21000000002</v>
      </c>
      <c r="I244" s="172"/>
      <c r="J244" s="171">
        <f t="shared" ref="J244" si="180">J246</f>
        <v>208450</v>
      </c>
      <c r="K244" s="172"/>
      <c r="L244" s="72">
        <f>M244-J244</f>
        <v>0</v>
      </c>
      <c r="M244" s="72">
        <f>M246</f>
        <v>208450</v>
      </c>
      <c r="N244" s="221">
        <f t="shared" ref="N244" si="181">N246</f>
        <v>210000</v>
      </c>
      <c r="O244" s="172"/>
      <c r="P244" s="171">
        <f t="shared" ref="P244" si="182">P246</f>
        <v>210000</v>
      </c>
      <c r="Q244" s="172"/>
      <c r="R244" s="32"/>
    </row>
    <row r="245" spans="1:18" ht="16.5" customHeight="1" x14ac:dyDescent="0.25">
      <c r="A245" s="122"/>
      <c r="B245" s="189" t="s">
        <v>118</v>
      </c>
      <c r="C245" s="190"/>
      <c r="D245" s="191" t="s">
        <v>29</v>
      </c>
      <c r="E245" s="191"/>
      <c r="F245" s="192">
        <v>157610.51</v>
      </c>
      <c r="G245" s="193"/>
      <c r="H245" s="194">
        <v>199084.21</v>
      </c>
      <c r="I245" s="194"/>
      <c r="J245" s="192">
        <v>208450</v>
      </c>
      <c r="K245" s="193"/>
      <c r="L245" s="97">
        <f>M245-J245</f>
        <v>0</v>
      </c>
      <c r="M245" s="102">
        <v>208450</v>
      </c>
      <c r="N245" s="194"/>
      <c r="O245" s="194"/>
      <c r="P245" s="192"/>
      <c r="Q245" s="193"/>
      <c r="R245" s="121"/>
    </row>
    <row r="246" spans="1:18" ht="15" customHeight="1" x14ac:dyDescent="0.25">
      <c r="A246" s="33"/>
      <c r="B246" s="199">
        <v>3</v>
      </c>
      <c r="C246" s="200"/>
      <c r="D246" s="178" t="s">
        <v>44</v>
      </c>
      <c r="E246" s="178"/>
      <c r="F246" s="179">
        <f>F247+F248</f>
        <v>157610.52000000002</v>
      </c>
      <c r="G246" s="180"/>
      <c r="H246" s="179">
        <f t="shared" ref="H246" si="183">H247+H248</f>
        <v>199084.21000000002</v>
      </c>
      <c r="I246" s="180"/>
      <c r="J246" s="179">
        <f t="shared" ref="J246" si="184">J247+J248</f>
        <v>208450</v>
      </c>
      <c r="K246" s="180"/>
      <c r="L246" s="45"/>
      <c r="M246" s="66">
        <f>SUM(M247:M248)</f>
        <v>208450</v>
      </c>
      <c r="N246" s="198">
        <f t="shared" ref="N246" si="185">N247+N248</f>
        <v>210000</v>
      </c>
      <c r="O246" s="180"/>
      <c r="P246" s="179">
        <f t="shared" ref="P246" si="186">P247+P248</f>
        <v>210000</v>
      </c>
      <c r="Q246" s="180"/>
      <c r="R246" s="32"/>
    </row>
    <row r="247" spans="1:18" x14ac:dyDescent="0.25">
      <c r="A247" s="33"/>
      <c r="B247" s="443">
        <v>31</v>
      </c>
      <c r="C247" s="444"/>
      <c r="D247" s="178" t="s">
        <v>45</v>
      </c>
      <c r="E247" s="178"/>
      <c r="F247" s="179">
        <v>144303.98000000001</v>
      </c>
      <c r="G247" s="180"/>
      <c r="H247" s="198">
        <v>184484.7</v>
      </c>
      <c r="I247" s="198"/>
      <c r="J247" s="179">
        <v>192450</v>
      </c>
      <c r="K247" s="180"/>
      <c r="L247" s="45"/>
      <c r="M247" s="66">
        <v>192450</v>
      </c>
      <c r="N247" s="198">
        <v>193000</v>
      </c>
      <c r="O247" s="198"/>
      <c r="P247" s="179">
        <v>193000</v>
      </c>
      <c r="Q247" s="180"/>
      <c r="R247" s="32" t="s">
        <v>371</v>
      </c>
    </row>
    <row r="248" spans="1:18" x14ac:dyDescent="0.25">
      <c r="A248" s="34"/>
      <c r="B248" s="225">
        <v>32</v>
      </c>
      <c r="C248" s="226"/>
      <c r="D248" s="175" t="s">
        <v>46</v>
      </c>
      <c r="E248" s="175"/>
      <c r="F248" s="195">
        <v>13306.54</v>
      </c>
      <c r="G248" s="196"/>
      <c r="H248" s="197">
        <v>14599.51</v>
      </c>
      <c r="I248" s="197"/>
      <c r="J248" s="195">
        <v>16000</v>
      </c>
      <c r="K248" s="196"/>
      <c r="L248" s="22"/>
      <c r="M248" s="68">
        <v>16000</v>
      </c>
      <c r="N248" s="197">
        <v>17000</v>
      </c>
      <c r="O248" s="197"/>
      <c r="P248" s="195">
        <v>17000</v>
      </c>
      <c r="Q248" s="196"/>
      <c r="R248" s="32" t="s">
        <v>371</v>
      </c>
    </row>
    <row r="249" spans="1:18" ht="27" customHeight="1" x14ac:dyDescent="0.25">
      <c r="A249" s="35"/>
      <c r="B249" s="201" t="s">
        <v>130</v>
      </c>
      <c r="C249" s="202"/>
      <c r="D249" s="170" t="s">
        <v>131</v>
      </c>
      <c r="E249" s="170"/>
      <c r="F249" s="171">
        <f>F251</f>
        <v>9195.9</v>
      </c>
      <c r="G249" s="172"/>
      <c r="H249" s="171">
        <f t="shared" ref="H249" si="187">H251</f>
        <v>9954.2099999999991</v>
      </c>
      <c r="I249" s="172"/>
      <c r="J249" s="171">
        <f t="shared" ref="J249" si="188">J251</f>
        <v>12000</v>
      </c>
      <c r="K249" s="172"/>
      <c r="L249" s="72">
        <f>M249-J249</f>
        <v>0</v>
      </c>
      <c r="M249" s="72">
        <f>M251</f>
        <v>12000</v>
      </c>
      <c r="N249" s="221">
        <f t="shared" ref="N249" si="189">N251</f>
        <v>12000</v>
      </c>
      <c r="O249" s="172"/>
      <c r="P249" s="171">
        <f t="shared" ref="P249" si="190">P251</f>
        <v>12000</v>
      </c>
      <c r="Q249" s="172"/>
      <c r="R249" s="32"/>
    </row>
    <row r="250" spans="1:18" ht="15" customHeight="1" x14ac:dyDescent="0.25">
      <c r="A250" s="122"/>
      <c r="B250" s="189" t="s">
        <v>118</v>
      </c>
      <c r="C250" s="190"/>
      <c r="D250" s="191" t="s">
        <v>29</v>
      </c>
      <c r="E250" s="191"/>
      <c r="F250" s="192">
        <v>9195.9</v>
      </c>
      <c r="G250" s="193"/>
      <c r="H250" s="194">
        <v>9954.2099999999991</v>
      </c>
      <c r="I250" s="194"/>
      <c r="J250" s="192">
        <v>12000</v>
      </c>
      <c r="K250" s="193"/>
      <c r="L250" s="97">
        <f>M250-J250</f>
        <v>0</v>
      </c>
      <c r="M250" s="102">
        <v>12000</v>
      </c>
      <c r="N250" s="194"/>
      <c r="O250" s="194"/>
      <c r="P250" s="192"/>
      <c r="Q250" s="193"/>
      <c r="R250" s="121"/>
    </row>
    <row r="251" spans="1:18" ht="15" customHeight="1" x14ac:dyDescent="0.25">
      <c r="A251" s="33"/>
      <c r="B251" s="199">
        <v>3</v>
      </c>
      <c r="C251" s="200"/>
      <c r="D251" s="178" t="s">
        <v>44</v>
      </c>
      <c r="E251" s="178"/>
      <c r="F251" s="179">
        <f>F252</f>
        <v>9195.9</v>
      </c>
      <c r="G251" s="180"/>
      <c r="H251" s="179">
        <f t="shared" ref="H251" si="191">H252</f>
        <v>9954.2099999999991</v>
      </c>
      <c r="I251" s="180"/>
      <c r="J251" s="179">
        <f t="shared" ref="J251" si="192">J252</f>
        <v>12000</v>
      </c>
      <c r="K251" s="180"/>
      <c r="L251" s="45"/>
      <c r="M251" s="66">
        <f>SUM(M252)</f>
        <v>12000</v>
      </c>
      <c r="N251" s="198">
        <f t="shared" ref="N251" si="193">N252</f>
        <v>12000</v>
      </c>
      <c r="O251" s="180"/>
      <c r="P251" s="179">
        <f t="shared" ref="P251" si="194">P252</f>
        <v>12000</v>
      </c>
      <c r="Q251" s="180"/>
      <c r="R251" s="32"/>
    </row>
    <row r="252" spans="1:18" ht="15" customHeight="1" x14ac:dyDescent="0.25">
      <c r="A252" s="33"/>
      <c r="B252" s="176">
        <v>32</v>
      </c>
      <c r="C252" s="177"/>
      <c r="D252" s="178" t="s">
        <v>46</v>
      </c>
      <c r="E252" s="178"/>
      <c r="F252" s="179">
        <v>9195.9</v>
      </c>
      <c r="G252" s="180"/>
      <c r="H252" s="198">
        <v>9954.2099999999991</v>
      </c>
      <c r="I252" s="198"/>
      <c r="J252" s="179">
        <v>12000</v>
      </c>
      <c r="K252" s="180"/>
      <c r="L252" s="45"/>
      <c r="M252" s="66">
        <v>12000</v>
      </c>
      <c r="N252" s="198">
        <v>12000</v>
      </c>
      <c r="O252" s="198"/>
      <c r="P252" s="179">
        <v>12000</v>
      </c>
      <c r="Q252" s="180"/>
      <c r="R252" s="32" t="s">
        <v>371</v>
      </c>
    </row>
    <row r="253" spans="1:18" ht="30.75" customHeight="1" x14ac:dyDescent="0.25">
      <c r="A253" s="31"/>
      <c r="B253" s="237" t="s">
        <v>132</v>
      </c>
      <c r="C253" s="238"/>
      <c r="D253" s="239" t="s">
        <v>133</v>
      </c>
      <c r="E253" s="239"/>
      <c r="F253" s="223">
        <f>F255</f>
        <v>50272.58</v>
      </c>
      <c r="G253" s="224"/>
      <c r="H253" s="223">
        <f t="shared" ref="H253" si="195">H255</f>
        <v>61052.49</v>
      </c>
      <c r="I253" s="224"/>
      <c r="J253" s="223">
        <f t="shared" ref="J253" si="196">J255</f>
        <v>66360</v>
      </c>
      <c r="K253" s="224"/>
      <c r="L253" s="72">
        <f>M253-J253</f>
        <v>0</v>
      </c>
      <c r="M253" s="69">
        <f>M255</f>
        <v>66360</v>
      </c>
      <c r="N253" s="222">
        <f t="shared" ref="N253" si="197">N255</f>
        <v>66500</v>
      </c>
      <c r="O253" s="224"/>
      <c r="P253" s="223">
        <f t="shared" ref="P253" si="198">P255</f>
        <v>66500</v>
      </c>
      <c r="Q253" s="224"/>
      <c r="R253" s="32"/>
    </row>
    <row r="254" spans="1:18" ht="15" customHeight="1" x14ac:dyDescent="0.25">
      <c r="A254" s="120"/>
      <c r="B254" s="181" t="s">
        <v>118</v>
      </c>
      <c r="C254" s="164"/>
      <c r="D254" s="156" t="s">
        <v>29</v>
      </c>
      <c r="E254" s="156"/>
      <c r="F254" s="157">
        <v>50272.58</v>
      </c>
      <c r="G254" s="158"/>
      <c r="H254" s="186">
        <v>61052.49</v>
      </c>
      <c r="I254" s="186"/>
      <c r="J254" s="157">
        <v>66360</v>
      </c>
      <c r="K254" s="158"/>
      <c r="L254" s="97">
        <f>M254-J254</f>
        <v>0</v>
      </c>
      <c r="M254" s="98">
        <v>66360</v>
      </c>
      <c r="N254" s="186"/>
      <c r="O254" s="186"/>
      <c r="P254" s="157"/>
      <c r="Q254" s="158"/>
      <c r="R254" s="121"/>
    </row>
    <row r="255" spans="1:18" ht="15" customHeight="1" x14ac:dyDescent="0.25">
      <c r="A255" s="34"/>
      <c r="B255" s="173">
        <v>3</v>
      </c>
      <c r="C255" s="174"/>
      <c r="D255" s="175" t="s">
        <v>44</v>
      </c>
      <c r="E255" s="175"/>
      <c r="F255" s="195">
        <f>F256</f>
        <v>50272.58</v>
      </c>
      <c r="G255" s="196"/>
      <c r="H255" s="195">
        <f t="shared" ref="H255" si="199">H256</f>
        <v>61052.49</v>
      </c>
      <c r="I255" s="196"/>
      <c r="J255" s="195">
        <f t="shared" ref="J255" si="200">J256</f>
        <v>66360</v>
      </c>
      <c r="K255" s="196"/>
      <c r="L255" s="22"/>
      <c r="M255" s="68">
        <f>SUM(M256)</f>
        <v>66360</v>
      </c>
      <c r="N255" s="197">
        <f t="shared" ref="N255" si="201">N256</f>
        <v>66500</v>
      </c>
      <c r="O255" s="196"/>
      <c r="P255" s="195">
        <f t="shared" ref="P255" si="202">P256</f>
        <v>66500</v>
      </c>
      <c r="Q255" s="196"/>
      <c r="R255" s="32"/>
    </row>
    <row r="256" spans="1:18" ht="15" customHeight="1" x14ac:dyDescent="0.25">
      <c r="A256" s="33"/>
      <c r="B256" s="176">
        <v>32</v>
      </c>
      <c r="C256" s="177"/>
      <c r="D256" s="178" t="s">
        <v>46</v>
      </c>
      <c r="E256" s="178"/>
      <c r="F256" s="179">
        <v>50272.58</v>
      </c>
      <c r="G256" s="180"/>
      <c r="H256" s="198">
        <v>61052.49</v>
      </c>
      <c r="I256" s="198"/>
      <c r="J256" s="179">
        <v>66360</v>
      </c>
      <c r="K256" s="180"/>
      <c r="L256" s="45"/>
      <c r="M256" s="66">
        <v>66360</v>
      </c>
      <c r="N256" s="198">
        <v>66500</v>
      </c>
      <c r="O256" s="198"/>
      <c r="P256" s="179">
        <v>66500</v>
      </c>
      <c r="Q256" s="180"/>
      <c r="R256" s="32" t="s">
        <v>372</v>
      </c>
    </row>
    <row r="257" spans="1:18" ht="31.5" customHeight="1" x14ac:dyDescent="0.25">
      <c r="A257" s="31"/>
      <c r="B257" s="237" t="s">
        <v>134</v>
      </c>
      <c r="C257" s="238"/>
      <c r="D257" s="239" t="s">
        <v>47</v>
      </c>
      <c r="E257" s="239"/>
      <c r="F257" s="223">
        <f>F259</f>
        <v>7205.13</v>
      </c>
      <c r="G257" s="224"/>
      <c r="H257" s="223">
        <f t="shared" ref="H257" si="203">H259</f>
        <v>6636.14</v>
      </c>
      <c r="I257" s="224"/>
      <c r="J257" s="223">
        <f t="shared" ref="J257" si="204">J259</f>
        <v>6000</v>
      </c>
      <c r="K257" s="224"/>
      <c r="L257" s="72">
        <f>M257-J257</f>
        <v>1200</v>
      </c>
      <c r="M257" s="69">
        <f>M259</f>
        <v>7200</v>
      </c>
      <c r="N257" s="222">
        <f t="shared" ref="N257" si="205">N259</f>
        <v>6000</v>
      </c>
      <c r="O257" s="224"/>
      <c r="P257" s="223">
        <f t="shared" ref="P257" si="206">P259</f>
        <v>6000</v>
      </c>
      <c r="Q257" s="224"/>
      <c r="R257" s="32"/>
    </row>
    <row r="258" spans="1:18" x14ac:dyDescent="0.25">
      <c r="A258" s="120"/>
      <c r="B258" s="181" t="s">
        <v>118</v>
      </c>
      <c r="C258" s="164"/>
      <c r="D258" s="156" t="s">
        <v>29</v>
      </c>
      <c r="E258" s="156"/>
      <c r="F258" s="157">
        <v>7205.13</v>
      </c>
      <c r="G258" s="158"/>
      <c r="H258" s="186">
        <v>6636.14</v>
      </c>
      <c r="I258" s="186"/>
      <c r="J258" s="157">
        <v>6000</v>
      </c>
      <c r="K258" s="158"/>
      <c r="L258" s="97">
        <f>M258-J258</f>
        <v>1200</v>
      </c>
      <c r="M258" s="98">
        <v>7200</v>
      </c>
      <c r="N258" s="186"/>
      <c r="O258" s="186"/>
      <c r="P258" s="157"/>
      <c r="Q258" s="158"/>
      <c r="R258" s="121"/>
    </row>
    <row r="259" spans="1:18" ht="16.5" customHeight="1" x14ac:dyDescent="0.25">
      <c r="A259" s="34"/>
      <c r="B259" s="173">
        <v>3</v>
      </c>
      <c r="C259" s="174"/>
      <c r="D259" s="175" t="s">
        <v>44</v>
      </c>
      <c r="E259" s="175"/>
      <c r="F259" s="195">
        <f>F260</f>
        <v>7205.13</v>
      </c>
      <c r="G259" s="196"/>
      <c r="H259" s="195">
        <f t="shared" ref="H259" si="207">H260</f>
        <v>6636.14</v>
      </c>
      <c r="I259" s="196"/>
      <c r="J259" s="195">
        <f t="shared" ref="J259" si="208">J260</f>
        <v>6000</v>
      </c>
      <c r="K259" s="196"/>
      <c r="L259" s="22"/>
      <c r="M259" s="68">
        <f>SUM(M260)</f>
        <v>7200</v>
      </c>
      <c r="N259" s="197">
        <f t="shared" ref="N259" si="209">N260</f>
        <v>6000</v>
      </c>
      <c r="O259" s="196"/>
      <c r="P259" s="195">
        <f t="shared" ref="P259" si="210">P260</f>
        <v>6000</v>
      </c>
      <c r="Q259" s="196"/>
      <c r="R259" s="32"/>
    </row>
    <row r="260" spans="1:18" ht="19.5" customHeight="1" x14ac:dyDescent="0.25">
      <c r="A260" s="33"/>
      <c r="B260" s="176">
        <v>34</v>
      </c>
      <c r="C260" s="177"/>
      <c r="D260" s="296" t="s">
        <v>47</v>
      </c>
      <c r="E260" s="296"/>
      <c r="F260" s="179">
        <v>7205.13</v>
      </c>
      <c r="G260" s="180"/>
      <c r="H260" s="198">
        <v>6636.14</v>
      </c>
      <c r="I260" s="198"/>
      <c r="J260" s="179">
        <v>6000</v>
      </c>
      <c r="K260" s="180"/>
      <c r="L260" s="45"/>
      <c r="M260" s="66">
        <v>7200</v>
      </c>
      <c r="N260" s="198">
        <v>6000</v>
      </c>
      <c r="O260" s="198"/>
      <c r="P260" s="179">
        <v>6000</v>
      </c>
      <c r="Q260" s="180"/>
      <c r="R260" s="32" t="s">
        <v>371</v>
      </c>
    </row>
    <row r="261" spans="1:18" ht="29.25" customHeight="1" x14ac:dyDescent="0.25">
      <c r="A261" s="31"/>
      <c r="B261" s="237" t="s">
        <v>347</v>
      </c>
      <c r="C261" s="238"/>
      <c r="D261" s="239" t="s">
        <v>348</v>
      </c>
      <c r="E261" s="239"/>
      <c r="F261" s="223">
        <f>F263</f>
        <v>0</v>
      </c>
      <c r="G261" s="224"/>
      <c r="H261" s="223">
        <f t="shared" ref="H261" si="211">H263</f>
        <v>5308.91</v>
      </c>
      <c r="I261" s="224"/>
      <c r="J261" s="223">
        <f t="shared" ref="J261" si="212">J263</f>
        <v>5300</v>
      </c>
      <c r="K261" s="224"/>
      <c r="L261" s="72">
        <f>M261-J261</f>
        <v>0</v>
      </c>
      <c r="M261" s="69">
        <f>M263</f>
        <v>5300</v>
      </c>
      <c r="N261" s="222">
        <f t="shared" ref="N261" si="213">N263</f>
        <v>5300</v>
      </c>
      <c r="O261" s="224"/>
      <c r="P261" s="223">
        <f t="shared" ref="P261" si="214">P263</f>
        <v>5300</v>
      </c>
      <c r="Q261" s="224"/>
      <c r="R261" s="32"/>
    </row>
    <row r="262" spans="1:18" x14ac:dyDescent="0.25">
      <c r="A262" s="120"/>
      <c r="B262" s="181" t="s">
        <v>118</v>
      </c>
      <c r="C262" s="164"/>
      <c r="D262" s="156" t="s">
        <v>29</v>
      </c>
      <c r="E262" s="156"/>
      <c r="F262" s="157">
        <v>0</v>
      </c>
      <c r="G262" s="158"/>
      <c r="H262" s="186">
        <v>5308.91</v>
      </c>
      <c r="I262" s="186"/>
      <c r="J262" s="157">
        <v>5300</v>
      </c>
      <c r="K262" s="158"/>
      <c r="L262" s="97">
        <f>M262-J262</f>
        <v>0</v>
      </c>
      <c r="M262" s="98">
        <v>5300</v>
      </c>
      <c r="N262" s="186"/>
      <c r="O262" s="186"/>
      <c r="P262" s="157"/>
      <c r="Q262" s="158"/>
      <c r="R262" s="121"/>
    </row>
    <row r="263" spans="1:18" ht="26.25" customHeight="1" x14ac:dyDescent="0.25">
      <c r="A263" s="34"/>
      <c r="B263" s="173">
        <v>3</v>
      </c>
      <c r="C263" s="174"/>
      <c r="D263" s="175" t="s">
        <v>44</v>
      </c>
      <c r="E263" s="175"/>
      <c r="F263" s="195">
        <f>F264</f>
        <v>0</v>
      </c>
      <c r="G263" s="196"/>
      <c r="H263" s="195">
        <f t="shared" ref="H263" si="215">H264</f>
        <v>5308.91</v>
      </c>
      <c r="I263" s="196"/>
      <c r="J263" s="195">
        <f t="shared" ref="J263" si="216">J264</f>
        <v>5300</v>
      </c>
      <c r="K263" s="196"/>
      <c r="L263" s="22"/>
      <c r="M263" s="68">
        <f>SUM(M264)</f>
        <v>5300</v>
      </c>
      <c r="N263" s="197">
        <f t="shared" ref="N263" si="217">N264</f>
        <v>5300</v>
      </c>
      <c r="O263" s="196"/>
      <c r="P263" s="195">
        <f t="shared" ref="P263" si="218">P264</f>
        <v>5300</v>
      </c>
      <c r="Q263" s="196"/>
      <c r="R263" s="32"/>
    </row>
    <row r="264" spans="1:18" ht="27" customHeight="1" x14ac:dyDescent="0.25">
      <c r="A264" s="33"/>
      <c r="B264" s="176">
        <v>32</v>
      </c>
      <c r="C264" s="177"/>
      <c r="D264" s="178" t="s">
        <v>46</v>
      </c>
      <c r="E264" s="178"/>
      <c r="F264" s="179">
        <v>0</v>
      </c>
      <c r="G264" s="180"/>
      <c r="H264" s="198">
        <v>5308.91</v>
      </c>
      <c r="I264" s="198"/>
      <c r="J264" s="179">
        <v>5300</v>
      </c>
      <c r="K264" s="180"/>
      <c r="L264" s="45"/>
      <c r="M264" s="66">
        <v>5300</v>
      </c>
      <c r="N264" s="198">
        <v>5300</v>
      </c>
      <c r="O264" s="198"/>
      <c r="P264" s="179">
        <v>5300</v>
      </c>
      <c r="Q264" s="180"/>
      <c r="R264" s="32" t="s">
        <v>371</v>
      </c>
    </row>
    <row r="265" spans="1:18" ht="30.75" customHeight="1" x14ac:dyDescent="0.25">
      <c r="A265" s="31"/>
      <c r="B265" s="237" t="s">
        <v>135</v>
      </c>
      <c r="C265" s="238"/>
      <c r="D265" s="239" t="s">
        <v>136</v>
      </c>
      <c r="E265" s="239"/>
      <c r="F265" s="223">
        <f>F267</f>
        <v>3589.81</v>
      </c>
      <c r="G265" s="224"/>
      <c r="H265" s="223">
        <f t="shared" ref="H265" si="219">H267</f>
        <v>26544.560000000001</v>
      </c>
      <c r="I265" s="224"/>
      <c r="J265" s="223">
        <f t="shared" ref="J265" si="220">J267</f>
        <v>13000</v>
      </c>
      <c r="K265" s="224"/>
      <c r="L265" s="72">
        <f>M265-J265</f>
        <v>0</v>
      </c>
      <c r="M265" s="69">
        <f>M267</f>
        <v>13000</v>
      </c>
      <c r="N265" s="222">
        <f t="shared" ref="N265" si="221">N267</f>
        <v>13000</v>
      </c>
      <c r="O265" s="224"/>
      <c r="P265" s="223">
        <f t="shared" ref="P265" si="222">P267</f>
        <v>13000</v>
      </c>
      <c r="Q265" s="224"/>
      <c r="R265" s="32"/>
    </row>
    <row r="266" spans="1:18" ht="17.25" customHeight="1" x14ac:dyDescent="0.25">
      <c r="A266" s="120"/>
      <c r="B266" s="181" t="s">
        <v>118</v>
      </c>
      <c r="C266" s="164"/>
      <c r="D266" s="156" t="s">
        <v>29</v>
      </c>
      <c r="E266" s="156"/>
      <c r="F266" s="157">
        <v>3589.81</v>
      </c>
      <c r="G266" s="158"/>
      <c r="H266" s="186">
        <v>26544.560000000001</v>
      </c>
      <c r="I266" s="186"/>
      <c r="J266" s="157">
        <v>13000</v>
      </c>
      <c r="K266" s="158"/>
      <c r="L266" s="97">
        <f>M266-J266</f>
        <v>0</v>
      </c>
      <c r="M266" s="98">
        <v>13000</v>
      </c>
      <c r="N266" s="186"/>
      <c r="O266" s="186"/>
      <c r="P266" s="157"/>
      <c r="Q266" s="158"/>
      <c r="R266" s="121"/>
    </row>
    <row r="267" spans="1:18" ht="29.25" customHeight="1" x14ac:dyDescent="0.25">
      <c r="A267" s="34"/>
      <c r="B267" s="173">
        <v>4</v>
      </c>
      <c r="C267" s="174"/>
      <c r="D267" s="175" t="s">
        <v>51</v>
      </c>
      <c r="E267" s="175"/>
      <c r="F267" s="195">
        <f>F268</f>
        <v>3589.81</v>
      </c>
      <c r="G267" s="196"/>
      <c r="H267" s="195">
        <f t="shared" ref="H267" si="223">H268</f>
        <v>26544.560000000001</v>
      </c>
      <c r="I267" s="196"/>
      <c r="J267" s="195">
        <f t="shared" ref="J267" si="224">J268</f>
        <v>13000</v>
      </c>
      <c r="K267" s="196"/>
      <c r="L267" s="22"/>
      <c r="M267" s="68">
        <f>SUM(M268)</f>
        <v>13000</v>
      </c>
      <c r="N267" s="197">
        <f t="shared" ref="N267" si="225">N268</f>
        <v>13000</v>
      </c>
      <c r="O267" s="196"/>
      <c r="P267" s="195">
        <f t="shared" ref="P267" si="226">P268</f>
        <v>13000</v>
      </c>
      <c r="Q267" s="196"/>
      <c r="R267" s="32"/>
    </row>
    <row r="268" spans="1:18" ht="27.75" customHeight="1" x14ac:dyDescent="0.25">
      <c r="A268" s="33"/>
      <c r="B268" s="176">
        <v>42</v>
      </c>
      <c r="C268" s="177"/>
      <c r="D268" s="178" t="s">
        <v>57</v>
      </c>
      <c r="E268" s="178"/>
      <c r="F268" s="179">
        <v>3589.81</v>
      </c>
      <c r="G268" s="180"/>
      <c r="H268" s="198">
        <v>26544.560000000001</v>
      </c>
      <c r="I268" s="198"/>
      <c r="J268" s="179">
        <v>13000</v>
      </c>
      <c r="K268" s="180"/>
      <c r="L268" s="45"/>
      <c r="M268" s="66">
        <v>13000</v>
      </c>
      <c r="N268" s="198">
        <v>13000</v>
      </c>
      <c r="O268" s="198"/>
      <c r="P268" s="179">
        <v>13000</v>
      </c>
      <c r="Q268" s="180"/>
      <c r="R268" s="32" t="s">
        <v>372</v>
      </c>
    </row>
    <row r="269" spans="1:18" ht="42" customHeight="1" x14ac:dyDescent="0.25">
      <c r="A269" s="31"/>
      <c r="B269" s="237" t="s">
        <v>135</v>
      </c>
      <c r="C269" s="238"/>
      <c r="D269" s="239" t="s">
        <v>349</v>
      </c>
      <c r="E269" s="239"/>
      <c r="F269" s="223">
        <f>F271+F274</f>
        <v>7363.21</v>
      </c>
      <c r="G269" s="224"/>
      <c r="H269" s="223">
        <f t="shared" ref="H269" si="227">H271+H274</f>
        <v>33844.31</v>
      </c>
      <c r="I269" s="224"/>
      <c r="J269" s="223">
        <f t="shared" ref="J269" si="228">J271+J274</f>
        <v>66000</v>
      </c>
      <c r="K269" s="224"/>
      <c r="L269" s="72">
        <f>M269-J269</f>
        <v>-23000</v>
      </c>
      <c r="M269" s="69">
        <f>M271+M274</f>
        <v>43000</v>
      </c>
      <c r="N269" s="222">
        <f t="shared" ref="N269" si="229">N271+N274</f>
        <v>85000</v>
      </c>
      <c r="O269" s="224"/>
      <c r="P269" s="223">
        <f t="shared" ref="P269" si="230">P271+P274</f>
        <v>85000</v>
      </c>
      <c r="Q269" s="224"/>
      <c r="R269" s="32"/>
    </row>
    <row r="270" spans="1:18" ht="22.5" customHeight="1" x14ac:dyDescent="0.25">
      <c r="A270" s="120"/>
      <c r="B270" s="181" t="s">
        <v>120</v>
      </c>
      <c r="C270" s="164"/>
      <c r="D270" s="156" t="s">
        <v>35</v>
      </c>
      <c r="E270" s="156"/>
      <c r="F270" s="157">
        <v>7363.22</v>
      </c>
      <c r="G270" s="158"/>
      <c r="H270" s="186">
        <v>33844.32</v>
      </c>
      <c r="I270" s="186"/>
      <c r="J270" s="157">
        <v>66000</v>
      </c>
      <c r="K270" s="158"/>
      <c r="L270" s="97">
        <f>M270-J270</f>
        <v>-23000</v>
      </c>
      <c r="M270" s="98">
        <v>43000</v>
      </c>
      <c r="N270" s="186"/>
      <c r="O270" s="186"/>
      <c r="P270" s="157"/>
      <c r="Q270" s="158"/>
      <c r="R270" s="121"/>
    </row>
    <row r="271" spans="1:18" ht="18.75" customHeight="1" x14ac:dyDescent="0.25">
      <c r="A271" s="34"/>
      <c r="B271" s="173">
        <v>3</v>
      </c>
      <c r="C271" s="174"/>
      <c r="D271" s="175" t="s">
        <v>44</v>
      </c>
      <c r="E271" s="175"/>
      <c r="F271" s="195">
        <f>F272</f>
        <v>3773.4</v>
      </c>
      <c r="G271" s="196"/>
      <c r="H271" s="195">
        <f t="shared" ref="H271" si="231">H272</f>
        <v>26544.560000000001</v>
      </c>
      <c r="I271" s="196"/>
      <c r="J271" s="195">
        <f t="shared" ref="J271" si="232">J272</f>
        <v>40000</v>
      </c>
      <c r="K271" s="196"/>
      <c r="L271" s="22"/>
      <c r="M271" s="68">
        <f>SUM(M272:M273)</f>
        <v>35000</v>
      </c>
      <c r="N271" s="197">
        <f t="shared" ref="N271" si="233">N272</f>
        <v>30000</v>
      </c>
      <c r="O271" s="196"/>
      <c r="P271" s="195">
        <f t="shared" ref="P271" si="234">P272</f>
        <v>30000</v>
      </c>
      <c r="Q271" s="196"/>
      <c r="R271" s="32"/>
    </row>
    <row r="272" spans="1:18" ht="15" customHeight="1" x14ac:dyDescent="0.25">
      <c r="A272" s="33"/>
      <c r="B272" s="176">
        <v>32</v>
      </c>
      <c r="C272" s="177"/>
      <c r="D272" s="178" t="s">
        <v>46</v>
      </c>
      <c r="E272" s="178"/>
      <c r="F272" s="179">
        <v>3773.4</v>
      </c>
      <c r="G272" s="180"/>
      <c r="H272" s="198">
        <v>26544.560000000001</v>
      </c>
      <c r="I272" s="198"/>
      <c r="J272" s="179">
        <v>40000</v>
      </c>
      <c r="K272" s="180"/>
      <c r="L272" s="45"/>
      <c r="M272" s="66">
        <v>30000</v>
      </c>
      <c r="N272" s="198">
        <v>30000</v>
      </c>
      <c r="O272" s="198"/>
      <c r="P272" s="179">
        <v>30000</v>
      </c>
      <c r="Q272" s="180"/>
      <c r="R272" s="32" t="s">
        <v>373</v>
      </c>
    </row>
    <row r="273" spans="1:18" ht="15" customHeight="1" x14ac:dyDescent="0.25">
      <c r="A273" s="33"/>
      <c r="B273" s="176">
        <v>35</v>
      </c>
      <c r="C273" s="177"/>
      <c r="D273" s="199" t="s">
        <v>414</v>
      </c>
      <c r="E273" s="200"/>
      <c r="F273" s="179">
        <v>0</v>
      </c>
      <c r="G273" s="180"/>
      <c r="H273" s="179">
        <v>0</v>
      </c>
      <c r="I273" s="180"/>
      <c r="J273" s="179">
        <v>0</v>
      </c>
      <c r="K273" s="180"/>
      <c r="L273" s="45"/>
      <c r="M273" s="66">
        <v>5000</v>
      </c>
      <c r="N273" s="179"/>
      <c r="O273" s="180"/>
      <c r="P273" s="179"/>
      <c r="Q273" s="180"/>
      <c r="R273" s="32" t="s">
        <v>373</v>
      </c>
    </row>
    <row r="274" spans="1:18" ht="31.5" customHeight="1" x14ac:dyDescent="0.25">
      <c r="A274" s="34"/>
      <c r="B274" s="173">
        <v>4</v>
      </c>
      <c r="C274" s="174"/>
      <c r="D274" s="175" t="s">
        <v>51</v>
      </c>
      <c r="E274" s="175"/>
      <c r="F274" s="195">
        <f>F275+F276</f>
        <v>3589.81</v>
      </c>
      <c r="G274" s="196"/>
      <c r="H274" s="195">
        <f>H276+H275</f>
        <v>7299.75</v>
      </c>
      <c r="I274" s="196"/>
      <c r="J274" s="195">
        <f t="shared" ref="J274" si="235">J276+J275</f>
        <v>26000</v>
      </c>
      <c r="K274" s="196"/>
      <c r="L274" s="22"/>
      <c r="M274" s="68">
        <f>SUM(M275:M276)</f>
        <v>8000</v>
      </c>
      <c r="N274" s="197">
        <f t="shared" ref="N274" si="236">N276+N275</f>
        <v>55000</v>
      </c>
      <c r="O274" s="196"/>
      <c r="P274" s="195">
        <f t="shared" ref="P274" si="237">P276+P275</f>
        <v>55000</v>
      </c>
      <c r="Q274" s="196"/>
      <c r="R274" s="32"/>
    </row>
    <row r="275" spans="1:18" ht="43.5" customHeight="1" x14ac:dyDescent="0.25">
      <c r="A275" s="33"/>
      <c r="B275" s="176">
        <v>42</v>
      </c>
      <c r="C275" s="177"/>
      <c r="D275" s="178" t="s">
        <v>57</v>
      </c>
      <c r="E275" s="178"/>
      <c r="F275" s="179">
        <v>3589.81</v>
      </c>
      <c r="G275" s="180"/>
      <c r="H275" s="198">
        <v>5308.91</v>
      </c>
      <c r="I275" s="198"/>
      <c r="J275" s="179">
        <v>13000</v>
      </c>
      <c r="K275" s="180"/>
      <c r="L275" s="45"/>
      <c r="M275" s="66">
        <v>8000</v>
      </c>
      <c r="N275" s="198">
        <v>5000</v>
      </c>
      <c r="O275" s="198"/>
      <c r="P275" s="179">
        <v>5000</v>
      </c>
      <c r="Q275" s="180"/>
      <c r="R275" s="32" t="s">
        <v>373</v>
      </c>
    </row>
    <row r="276" spans="1:18" ht="42.75" customHeight="1" x14ac:dyDescent="0.25">
      <c r="A276" s="33"/>
      <c r="B276" s="176">
        <v>45</v>
      </c>
      <c r="C276" s="177"/>
      <c r="D276" s="178" t="s">
        <v>138</v>
      </c>
      <c r="E276" s="178"/>
      <c r="F276" s="179">
        <v>0</v>
      </c>
      <c r="G276" s="180"/>
      <c r="H276" s="198">
        <v>1990.84</v>
      </c>
      <c r="I276" s="198"/>
      <c r="J276" s="179">
        <v>13000</v>
      </c>
      <c r="K276" s="180"/>
      <c r="L276" s="45"/>
      <c r="M276" s="66">
        <v>0</v>
      </c>
      <c r="N276" s="198">
        <v>50000</v>
      </c>
      <c r="O276" s="198"/>
      <c r="P276" s="179">
        <v>50000</v>
      </c>
      <c r="Q276" s="180"/>
      <c r="R276" s="32" t="s">
        <v>373</v>
      </c>
    </row>
    <row r="277" spans="1:18" x14ac:dyDescent="0.25">
      <c r="A277" s="37"/>
      <c r="B277" s="216" t="s">
        <v>139</v>
      </c>
      <c r="C277" s="217"/>
      <c r="D277" s="218" t="s">
        <v>140</v>
      </c>
      <c r="E277" s="218"/>
      <c r="F277" s="219">
        <f>F278</f>
        <v>1204.46</v>
      </c>
      <c r="G277" s="220"/>
      <c r="H277" s="219">
        <f t="shared" ref="H277" si="238">H278</f>
        <v>2654.46</v>
      </c>
      <c r="I277" s="220"/>
      <c r="J277" s="219">
        <f t="shared" ref="J277" si="239">J278</f>
        <v>4000</v>
      </c>
      <c r="K277" s="220"/>
      <c r="L277" s="79">
        <f>L278</f>
        <v>0</v>
      </c>
      <c r="M277" s="79">
        <f>M278</f>
        <v>4000</v>
      </c>
      <c r="N277" s="258">
        <f t="shared" ref="N277" si="240">N278</f>
        <v>4000</v>
      </c>
      <c r="O277" s="220"/>
      <c r="P277" s="219">
        <f t="shared" ref="P277" si="241">P278</f>
        <v>4000</v>
      </c>
      <c r="Q277" s="220"/>
      <c r="R277" s="30"/>
    </row>
    <row r="278" spans="1:18" ht="42" customHeight="1" x14ac:dyDescent="0.25">
      <c r="A278" s="31"/>
      <c r="B278" s="237" t="s">
        <v>141</v>
      </c>
      <c r="C278" s="238"/>
      <c r="D278" s="239" t="s">
        <v>142</v>
      </c>
      <c r="E278" s="239"/>
      <c r="F278" s="223">
        <f>F280</f>
        <v>1204.46</v>
      </c>
      <c r="G278" s="224"/>
      <c r="H278" s="223">
        <f t="shared" ref="H278" si="242">H280</f>
        <v>2654.46</v>
      </c>
      <c r="I278" s="224"/>
      <c r="J278" s="223">
        <f t="shared" ref="J278" si="243">J280</f>
        <v>4000</v>
      </c>
      <c r="K278" s="224"/>
      <c r="L278" s="72">
        <f>M278-J278</f>
        <v>0</v>
      </c>
      <c r="M278" s="69">
        <f>M280</f>
        <v>4000</v>
      </c>
      <c r="N278" s="222">
        <f t="shared" ref="N278" si="244">N280</f>
        <v>4000</v>
      </c>
      <c r="O278" s="224"/>
      <c r="P278" s="223">
        <f t="shared" ref="P278" si="245">P280</f>
        <v>4000</v>
      </c>
      <c r="Q278" s="224"/>
      <c r="R278" s="32"/>
    </row>
    <row r="279" spans="1:18" x14ac:dyDescent="0.25">
      <c r="A279" s="120"/>
      <c r="B279" s="181" t="s">
        <v>118</v>
      </c>
      <c r="C279" s="164"/>
      <c r="D279" s="156" t="s">
        <v>29</v>
      </c>
      <c r="E279" s="156"/>
      <c r="F279" s="157">
        <v>1204.46</v>
      </c>
      <c r="G279" s="158"/>
      <c r="H279" s="186">
        <v>2654.46</v>
      </c>
      <c r="I279" s="186"/>
      <c r="J279" s="157">
        <v>4000</v>
      </c>
      <c r="K279" s="158"/>
      <c r="L279" s="97">
        <f>M279-J279</f>
        <v>0</v>
      </c>
      <c r="M279" s="98">
        <v>4000</v>
      </c>
      <c r="N279" s="186"/>
      <c r="O279" s="186"/>
      <c r="P279" s="157"/>
      <c r="Q279" s="158"/>
      <c r="R279" s="121"/>
    </row>
    <row r="280" spans="1:18" ht="18.75" customHeight="1" x14ac:dyDescent="0.25">
      <c r="A280" s="34"/>
      <c r="B280" s="173">
        <v>3</v>
      </c>
      <c r="C280" s="174"/>
      <c r="D280" s="175" t="s">
        <v>44</v>
      </c>
      <c r="E280" s="175"/>
      <c r="F280" s="195">
        <f>F281</f>
        <v>1204.46</v>
      </c>
      <c r="G280" s="196"/>
      <c r="H280" s="195">
        <f t="shared" ref="H280" si="246">H281</f>
        <v>2654.46</v>
      </c>
      <c r="I280" s="196"/>
      <c r="J280" s="195">
        <f t="shared" ref="J280" si="247">J281</f>
        <v>4000</v>
      </c>
      <c r="K280" s="196"/>
      <c r="L280" s="22"/>
      <c r="M280" s="68">
        <f>SUM(M281)</f>
        <v>4000</v>
      </c>
      <c r="N280" s="197">
        <f t="shared" ref="N280" si="248">N281</f>
        <v>4000</v>
      </c>
      <c r="O280" s="196"/>
      <c r="P280" s="195">
        <f t="shared" ref="P280" si="249">P281</f>
        <v>4000</v>
      </c>
      <c r="Q280" s="196"/>
      <c r="R280" s="32"/>
    </row>
    <row r="281" spans="1:18" x14ac:dyDescent="0.25">
      <c r="A281" s="33"/>
      <c r="B281" s="176">
        <v>38</v>
      </c>
      <c r="C281" s="177"/>
      <c r="D281" s="178" t="s">
        <v>50</v>
      </c>
      <c r="E281" s="178"/>
      <c r="F281" s="179">
        <v>1204.46</v>
      </c>
      <c r="G281" s="180"/>
      <c r="H281" s="198">
        <v>2654.46</v>
      </c>
      <c r="I281" s="198"/>
      <c r="J281" s="179">
        <v>4000</v>
      </c>
      <c r="K281" s="180"/>
      <c r="L281" s="45"/>
      <c r="M281" s="66">
        <v>4000</v>
      </c>
      <c r="N281" s="198">
        <v>4000</v>
      </c>
      <c r="O281" s="198"/>
      <c r="P281" s="179">
        <v>4000</v>
      </c>
      <c r="Q281" s="180"/>
      <c r="R281" s="32" t="s">
        <v>373</v>
      </c>
    </row>
    <row r="282" spans="1:18" ht="27.75" customHeight="1" x14ac:dyDescent="0.25">
      <c r="A282" s="38"/>
      <c r="B282" s="259" t="s">
        <v>143</v>
      </c>
      <c r="C282" s="260"/>
      <c r="D282" s="261" t="s">
        <v>144</v>
      </c>
      <c r="E282" s="261"/>
      <c r="F282" s="262">
        <f>F283+F294+F314+F336+F349+F365+F386+F395</f>
        <v>410997.75</v>
      </c>
      <c r="G282" s="263"/>
      <c r="H282" s="262">
        <f t="shared" ref="H282" si="250">H283+H294+H314+H336+H349+H365+H386+H395</f>
        <v>457760.9599999999</v>
      </c>
      <c r="I282" s="263"/>
      <c r="J282" s="273">
        <f>J283+J294+J314+J336+J349+J365+J386+J395</f>
        <v>1603400</v>
      </c>
      <c r="K282" s="274"/>
      <c r="L282" s="130">
        <f>L283+L294+L314+L336+L349+L365+L386+L395</f>
        <v>-608400</v>
      </c>
      <c r="M282" s="80">
        <f>M283+M294+M314+M336+M349+M365+M386+M395</f>
        <v>995000</v>
      </c>
      <c r="N282" s="264">
        <f t="shared" ref="N282" si="251">N283+N294+N314+N336+N349+N365+N386+N395</f>
        <v>851300</v>
      </c>
      <c r="O282" s="263"/>
      <c r="P282" s="262">
        <f t="shared" ref="P282" si="252">P283+P294+P314+P336+P349+P365+P386+P395</f>
        <v>850800</v>
      </c>
      <c r="Q282" s="263"/>
      <c r="R282" s="28"/>
    </row>
    <row r="283" spans="1:18" x14ac:dyDescent="0.25">
      <c r="A283" s="39"/>
      <c r="B283" s="445" t="s">
        <v>145</v>
      </c>
      <c r="C283" s="446"/>
      <c r="D283" s="447" t="s">
        <v>146</v>
      </c>
      <c r="E283" s="447"/>
      <c r="F283" s="448">
        <f>F284+F288</f>
        <v>67599.27</v>
      </c>
      <c r="G283" s="449"/>
      <c r="H283" s="450">
        <f t="shared" ref="H283" si="253">H284+H288</f>
        <v>86269.83</v>
      </c>
      <c r="I283" s="450"/>
      <c r="J283" s="451">
        <f t="shared" ref="J283" si="254">J284+J288</f>
        <v>106300</v>
      </c>
      <c r="K283" s="452"/>
      <c r="L283" s="81">
        <f>L284+L288</f>
        <v>-12000</v>
      </c>
      <c r="M283" s="81">
        <f>M284+M288</f>
        <v>94300</v>
      </c>
      <c r="N283" s="450">
        <f t="shared" ref="N283" si="255">N284+N288</f>
        <v>102000</v>
      </c>
      <c r="O283" s="450"/>
      <c r="P283" s="451">
        <f t="shared" ref="P283" si="256">P284+P288</f>
        <v>102000</v>
      </c>
      <c r="Q283" s="452"/>
      <c r="R283" s="30"/>
    </row>
    <row r="284" spans="1:18" ht="31.5" customHeight="1" x14ac:dyDescent="0.25">
      <c r="A284" s="35"/>
      <c r="B284" s="201" t="s">
        <v>147</v>
      </c>
      <c r="C284" s="202"/>
      <c r="D284" s="170" t="s">
        <v>148</v>
      </c>
      <c r="E284" s="170"/>
      <c r="F284" s="171">
        <f>F286</f>
        <v>57594.71</v>
      </c>
      <c r="G284" s="172"/>
      <c r="H284" s="221">
        <f t="shared" ref="H284" si="257">H286</f>
        <v>86269.83</v>
      </c>
      <c r="I284" s="221"/>
      <c r="J284" s="171">
        <f t="shared" ref="J284" si="258">J286</f>
        <v>86300</v>
      </c>
      <c r="K284" s="172"/>
      <c r="L284" s="46">
        <f>M284-J284</f>
        <v>0</v>
      </c>
      <c r="M284" s="72">
        <f>M286</f>
        <v>86300</v>
      </c>
      <c r="N284" s="221">
        <f t="shared" ref="N284" si="259">N286</f>
        <v>87000</v>
      </c>
      <c r="O284" s="221"/>
      <c r="P284" s="171">
        <f t="shared" ref="P284" si="260">P286</f>
        <v>87000</v>
      </c>
      <c r="Q284" s="172"/>
      <c r="R284" s="32"/>
    </row>
    <row r="285" spans="1:18" ht="24" customHeight="1" x14ac:dyDescent="0.25">
      <c r="A285" s="122"/>
      <c r="B285" s="189" t="s">
        <v>120</v>
      </c>
      <c r="C285" s="190"/>
      <c r="D285" s="191" t="s">
        <v>35</v>
      </c>
      <c r="E285" s="191"/>
      <c r="F285" s="192">
        <v>57594.71</v>
      </c>
      <c r="G285" s="193"/>
      <c r="H285" s="194">
        <v>86269.83</v>
      </c>
      <c r="I285" s="194"/>
      <c r="J285" s="192">
        <v>86300</v>
      </c>
      <c r="K285" s="193"/>
      <c r="L285" s="97">
        <f>M285-J285</f>
        <v>0</v>
      </c>
      <c r="M285" s="102">
        <v>86300</v>
      </c>
      <c r="N285" s="194"/>
      <c r="O285" s="194"/>
      <c r="P285" s="192"/>
      <c r="Q285" s="193"/>
      <c r="R285" s="121"/>
    </row>
    <row r="286" spans="1:18" x14ac:dyDescent="0.25">
      <c r="A286" s="33"/>
      <c r="B286" s="199">
        <v>3</v>
      </c>
      <c r="C286" s="200"/>
      <c r="D286" s="178" t="s">
        <v>44</v>
      </c>
      <c r="E286" s="178"/>
      <c r="F286" s="179">
        <f>F287</f>
        <v>57594.71</v>
      </c>
      <c r="G286" s="180"/>
      <c r="H286" s="198">
        <f t="shared" ref="H286" si="261">H287</f>
        <v>86269.83</v>
      </c>
      <c r="I286" s="198"/>
      <c r="J286" s="179">
        <f t="shared" ref="J286" si="262">J287</f>
        <v>86300</v>
      </c>
      <c r="K286" s="180"/>
      <c r="L286" s="45"/>
      <c r="M286" s="66">
        <f>SUM(M287)</f>
        <v>86300</v>
      </c>
      <c r="N286" s="198">
        <f t="shared" ref="N286" si="263">N287</f>
        <v>87000</v>
      </c>
      <c r="O286" s="198"/>
      <c r="P286" s="179">
        <f t="shared" ref="P286" si="264">P287</f>
        <v>87000</v>
      </c>
      <c r="Q286" s="180"/>
      <c r="R286" s="32"/>
    </row>
    <row r="287" spans="1:18" ht="15" customHeight="1" x14ac:dyDescent="0.25">
      <c r="A287" s="34"/>
      <c r="B287" s="225">
        <v>32</v>
      </c>
      <c r="C287" s="226"/>
      <c r="D287" s="175" t="s">
        <v>46</v>
      </c>
      <c r="E287" s="175"/>
      <c r="F287" s="195">
        <v>57594.71</v>
      </c>
      <c r="G287" s="196"/>
      <c r="H287" s="197">
        <v>86269.83</v>
      </c>
      <c r="I287" s="197"/>
      <c r="J287" s="195">
        <v>86300</v>
      </c>
      <c r="K287" s="196"/>
      <c r="L287" s="22"/>
      <c r="M287" s="68">
        <v>86300</v>
      </c>
      <c r="N287" s="197">
        <v>87000</v>
      </c>
      <c r="O287" s="197"/>
      <c r="P287" s="195">
        <v>87000</v>
      </c>
      <c r="Q287" s="196"/>
      <c r="R287" s="32" t="s">
        <v>374</v>
      </c>
    </row>
    <row r="288" spans="1:18" ht="40.5" customHeight="1" x14ac:dyDescent="0.25">
      <c r="A288" s="35"/>
      <c r="B288" s="201" t="s">
        <v>137</v>
      </c>
      <c r="C288" s="202"/>
      <c r="D288" s="170" t="s">
        <v>149</v>
      </c>
      <c r="E288" s="170"/>
      <c r="F288" s="171">
        <f>F290+F292</f>
        <v>10004.56</v>
      </c>
      <c r="G288" s="172"/>
      <c r="H288" s="221">
        <f t="shared" ref="H288" si="265">H290+H292</f>
        <v>0</v>
      </c>
      <c r="I288" s="221"/>
      <c r="J288" s="171">
        <f t="shared" ref="J288" si="266">J290+J292</f>
        <v>20000</v>
      </c>
      <c r="K288" s="172"/>
      <c r="L288" s="46">
        <f>M288-J288</f>
        <v>-12000</v>
      </c>
      <c r="M288" s="72">
        <f>M290+M292</f>
        <v>8000</v>
      </c>
      <c r="N288" s="221">
        <f t="shared" ref="N288" si="267">N290+N292</f>
        <v>15000</v>
      </c>
      <c r="O288" s="221"/>
      <c r="P288" s="171">
        <f t="shared" ref="P288" si="268">P290+P292</f>
        <v>15000</v>
      </c>
      <c r="Q288" s="172"/>
      <c r="R288" s="32"/>
    </row>
    <row r="289" spans="1:18" ht="26.25" customHeight="1" x14ac:dyDescent="0.25">
      <c r="A289" s="122"/>
      <c r="B289" s="189" t="s">
        <v>120</v>
      </c>
      <c r="C289" s="190"/>
      <c r="D289" s="191" t="s">
        <v>35</v>
      </c>
      <c r="E289" s="191"/>
      <c r="F289" s="192">
        <v>10004.56</v>
      </c>
      <c r="G289" s="193"/>
      <c r="H289" s="194">
        <v>0</v>
      </c>
      <c r="I289" s="194"/>
      <c r="J289" s="192">
        <v>20000</v>
      </c>
      <c r="K289" s="193"/>
      <c r="L289" s="97">
        <f>M289-J289</f>
        <v>-12000</v>
      </c>
      <c r="M289" s="102">
        <v>8000</v>
      </c>
      <c r="N289" s="194"/>
      <c r="O289" s="194"/>
      <c r="P289" s="192"/>
      <c r="Q289" s="193"/>
      <c r="R289" s="121"/>
    </row>
    <row r="290" spans="1:18" ht="15" customHeight="1" x14ac:dyDescent="0.25">
      <c r="A290" s="33"/>
      <c r="B290" s="199">
        <v>3</v>
      </c>
      <c r="C290" s="200"/>
      <c r="D290" s="178" t="s">
        <v>44</v>
      </c>
      <c r="E290" s="178"/>
      <c r="F290" s="179">
        <f>F291</f>
        <v>0</v>
      </c>
      <c r="G290" s="180"/>
      <c r="H290" s="198">
        <f t="shared" ref="H290" si="269">H291</f>
        <v>0</v>
      </c>
      <c r="I290" s="198"/>
      <c r="J290" s="179">
        <f t="shared" ref="J290" si="270">J291</f>
        <v>0</v>
      </c>
      <c r="K290" s="180"/>
      <c r="L290" s="45"/>
      <c r="M290" s="66">
        <f>SUM(M291)</f>
        <v>0</v>
      </c>
      <c r="N290" s="198">
        <f t="shared" ref="N290" si="271">N291</f>
        <v>0</v>
      </c>
      <c r="O290" s="198"/>
      <c r="P290" s="179">
        <f t="shared" ref="P290" si="272">P291</f>
        <v>0</v>
      </c>
      <c r="Q290" s="180"/>
      <c r="R290" s="32"/>
    </row>
    <row r="291" spans="1:18" ht="21.75" customHeight="1" x14ac:dyDescent="0.25">
      <c r="A291" s="34"/>
      <c r="B291" s="225">
        <v>32</v>
      </c>
      <c r="C291" s="226"/>
      <c r="D291" s="175" t="s">
        <v>46</v>
      </c>
      <c r="E291" s="175"/>
      <c r="F291" s="195">
        <v>0</v>
      </c>
      <c r="G291" s="196"/>
      <c r="H291" s="197">
        <v>0</v>
      </c>
      <c r="I291" s="197"/>
      <c r="J291" s="195">
        <v>0</v>
      </c>
      <c r="K291" s="196"/>
      <c r="L291" s="22"/>
      <c r="M291" s="68">
        <v>0</v>
      </c>
      <c r="N291" s="197">
        <v>0</v>
      </c>
      <c r="O291" s="197"/>
      <c r="P291" s="195">
        <v>0</v>
      </c>
      <c r="Q291" s="196"/>
      <c r="R291" s="32" t="s">
        <v>374</v>
      </c>
    </row>
    <row r="292" spans="1:18" ht="30" customHeight="1" x14ac:dyDescent="0.25">
      <c r="A292" s="33"/>
      <c r="B292" s="199">
        <v>4</v>
      </c>
      <c r="C292" s="200"/>
      <c r="D292" s="178" t="s">
        <v>51</v>
      </c>
      <c r="E292" s="178"/>
      <c r="F292" s="179">
        <f>F293</f>
        <v>10004.56</v>
      </c>
      <c r="G292" s="180"/>
      <c r="H292" s="198">
        <f t="shared" ref="H292" si="273">H293</f>
        <v>0</v>
      </c>
      <c r="I292" s="198"/>
      <c r="J292" s="179">
        <f t="shared" ref="J292" si="274">J293</f>
        <v>20000</v>
      </c>
      <c r="K292" s="180"/>
      <c r="L292" s="45"/>
      <c r="M292" s="66">
        <f>SUM(M293)</f>
        <v>8000</v>
      </c>
      <c r="N292" s="198">
        <f t="shared" ref="N292" si="275">N293</f>
        <v>15000</v>
      </c>
      <c r="O292" s="198"/>
      <c r="P292" s="179">
        <f t="shared" ref="P292" si="276">P293</f>
        <v>15000</v>
      </c>
      <c r="Q292" s="180"/>
      <c r="R292" s="32"/>
    </row>
    <row r="293" spans="1:18" ht="45" customHeight="1" x14ac:dyDescent="0.25">
      <c r="A293" s="34"/>
      <c r="B293" s="225">
        <v>42</v>
      </c>
      <c r="C293" s="226"/>
      <c r="D293" s="175" t="s">
        <v>57</v>
      </c>
      <c r="E293" s="175"/>
      <c r="F293" s="195">
        <v>10004.56</v>
      </c>
      <c r="G293" s="196"/>
      <c r="H293" s="197">
        <v>0</v>
      </c>
      <c r="I293" s="197"/>
      <c r="J293" s="195">
        <v>20000</v>
      </c>
      <c r="K293" s="196"/>
      <c r="L293" s="22"/>
      <c r="M293" s="68">
        <v>8000</v>
      </c>
      <c r="N293" s="197">
        <v>15000</v>
      </c>
      <c r="O293" s="197"/>
      <c r="P293" s="195">
        <v>15000</v>
      </c>
      <c r="Q293" s="196"/>
      <c r="R293" s="32" t="s">
        <v>374</v>
      </c>
    </row>
    <row r="294" spans="1:18" ht="25.5" customHeight="1" x14ac:dyDescent="0.25">
      <c r="A294" s="37"/>
      <c r="B294" s="216" t="s">
        <v>150</v>
      </c>
      <c r="C294" s="217"/>
      <c r="D294" s="218" t="s">
        <v>151</v>
      </c>
      <c r="E294" s="218"/>
      <c r="F294" s="219">
        <f>F295+F303</f>
        <v>124073.2</v>
      </c>
      <c r="G294" s="220"/>
      <c r="H294" s="258">
        <f t="shared" ref="H294" si="277">H295+H303</f>
        <v>145995.09</v>
      </c>
      <c r="I294" s="258"/>
      <c r="J294" s="219">
        <f t="shared" ref="J294" si="278">J295+J303</f>
        <v>186400</v>
      </c>
      <c r="K294" s="220"/>
      <c r="L294" s="79">
        <f>L295+L303</f>
        <v>73600</v>
      </c>
      <c r="M294" s="79">
        <f>M295+M303</f>
        <v>260000</v>
      </c>
      <c r="N294" s="258">
        <f t="shared" ref="N294" si="279">N295+N303</f>
        <v>390000</v>
      </c>
      <c r="O294" s="258"/>
      <c r="P294" s="219">
        <f t="shared" ref="P294" si="280">P295+P303</f>
        <v>390000</v>
      </c>
      <c r="Q294" s="220"/>
      <c r="R294" s="30"/>
    </row>
    <row r="295" spans="1:18" ht="37.5" customHeight="1" x14ac:dyDescent="0.25">
      <c r="A295" s="31"/>
      <c r="B295" s="237" t="s">
        <v>152</v>
      </c>
      <c r="C295" s="238"/>
      <c r="D295" s="239" t="s">
        <v>367</v>
      </c>
      <c r="E295" s="239"/>
      <c r="F295" s="223">
        <f>F301</f>
        <v>122248.26</v>
      </c>
      <c r="G295" s="224"/>
      <c r="H295" s="222">
        <f t="shared" ref="H295" si="281">H301</f>
        <v>132722.81</v>
      </c>
      <c r="I295" s="222"/>
      <c r="J295" s="223">
        <f t="shared" ref="J295" si="282">J301</f>
        <v>93000</v>
      </c>
      <c r="K295" s="224"/>
      <c r="L295" s="46">
        <f>M295-J295</f>
        <v>-33000</v>
      </c>
      <c r="M295" s="69">
        <f>M301</f>
        <v>60000</v>
      </c>
      <c r="N295" s="222">
        <f t="shared" ref="N295" si="283">N301</f>
        <v>200000</v>
      </c>
      <c r="O295" s="222"/>
      <c r="P295" s="223">
        <f t="shared" ref="P295" si="284">P301</f>
        <v>200000</v>
      </c>
      <c r="Q295" s="224"/>
      <c r="R295" s="32"/>
    </row>
    <row r="296" spans="1:18" x14ac:dyDescent="0.25">
      <c r="A296" s="120"/>
      <c r="B296" s="181" t="s">
        <v>118</v>
      </c>
      <c r="C296" s="164"/>
      <c r="D296" s="156" t="s">
        <v>29</v>
      </c>
      <c r="E296" s="156"/>
      <c r="F296" s="157">
        <v>0</v>
      </c>
      <c r="G296" s="158"/>
      <c r="H296" s="186">
        <v>9290.6</v>
      </c>
      <c r="I296" s="186"/>
      <c r="J296" s="157">
        <v>0</v>
      </c>
      <c r="K296" s="158"/>
      <c r="L296" s="97">
        <f t="shared" ref="L296:L300" si="285">M296-J296</f>
        <v>0</v>
      </c>
      <c r="M296" s="98">
        <v>0</v>
      </c>
      <c r="N296" s="186"/>
      <c r="O296" s="186"/>
      <c r="P296" s="157"/>
      <c r="Q296" s="158"/>
      <c r="R296" s="121"/>
    </row>
    <row r="297" spans="1:18" ht="24.75" customHeight="1" x14ac:dyDescent="0.25">
      <c r="A297" s="122"/>
      <c r="B297" s="189" t="s">
        <v>120</v>
      </c>
      <c r="C297" s="190"/>
      <c r="D297" s="191" t="s">
        <v>35</v>
      </c>
      <c r="E297" s="191"/>
      <c r="F297" s="192">
        <v>52994.92</v>
      </c>
      <c r="G297" s="193"/>
      <c r="H297" s="194">
        <v>46452.98</v>
      </c>
      <c r="I297" s="194"/>
      <c r="J297" s="192">
        <v>23000</v>
      </c>
      <c r="K297" s="193"/>
      <c r="L297" s="97">
        <f t="shared" si="285"/>
        <v>37000</v>
      </c>
      <c r="M297" s="102">
        <v>60000</v>
      </c>
      <c r="N297" s="194"/>
      <c r="O297" s="194"/>
      <c r="P297" s="192"/>
      <c r="Q297" s="193"/>
      <c r="R297" s="121"/>
    </row>
    <row r="298" spans="1:18" ht="17.25" customHeight="1" x14ac:dyDescent="0.25">
      <c r="A298" s="120"/>
      <c r="B298" s="181" t="s">
        <v>119</v>
      </c>
      <c r="C298" s="164"/>
      <c r="D298" s="156" t="s">
        <v>32</v>
      </c>
      <c r="E298" s="156"/>
      <c r="F298" s="157">
        <v>48677.42</v>
      </c>
      <c r="G298" s="158"/>
      <c r="H298" s="186">
        <v>76979.23</v>
      </c>
      <c r="I298" s="186"/>
      <c r="J298" s="157">
        <v>70000</v>
      </c>
      <c r="K298" s="158"/>
      <c r="L298" s="97">
        <f t="shared" si="285"/>
        <v>-70000</v>
      </c>
      <c r="M298" s="98">
        <v>0</v>
      </c>
      <c r="N298" s="186"/>
      <c r="O298" s="186"/>
      <c r="P298" s="157"/>
      <c r="Q298" s="158"/>
      <c r="R298" s="121"/>
    </row>
    <row r="299" spans="1:18" ht="21.75" customHeight="1" x14ac:dyDescent="0.25">
      <c r="A299" s="120"/>
      <c r="B299" s="181" t="s">
        <v>153</v>
      </c>
      <c r="C299" s="164"/>
      <c r="D299" s="169" t="s">
        <v>33</v>
      </c>
      <c r="E299" s="169"/>
      <c r="F299" s="157">
        <v>0</v>
      </c>
      <c r="G299" s="158"/>
      <c r="H299" s="186">
        <v>0</v>
      </c>
      <c r="I299" s="186"/>
      <c r="J299" s="157">
        <v>0</v>
      </c>
      <c r="K299" s="158"/>
      <c r="L299" s="97">
        <f t="shared" si="285"/>
        <v>0</v>
      </c>
      <c r="M299" s="98">
        <v>0</v>
      </c>
      <c r="N299" s="186"/>
      <c r="O299" s="186"/>
      <c r="P299" s="157"/>
      <c r="Q299" s="158"/>
      <c r="R299" s="121"/>
    </row>
    <row r="300" spans="1:18" x14ac:dyDescent="0.25">
      <c r="A300" s="122"/>
      <c r="B300" s="230" t="s">
        <v>350</v>
      </c>
      <c r="C300" s="231"/>
      <c r="D300" s="232" t="s">
        <v>351</v>
      </c>
      <c r="E300" s="233"/>
      <c r="F300" s="234">
        <v>20575.919999999998</v>
      </c>
      <c r="G300" s="235"/>
      <c r="H300" s="234">
        <v>0</v>
      </c>
      <c r="I300" s="235"/>
      <c r="J300" s="234">
        <v>0</v>
      </c>
      <c r="K300" s="235"/>
      <c r="L300" s="97">
        <f t="shared" si="285"/>
        <v>0</v>
      </c>
      <c r="M300" s="123">
        <v>0</v>
      </c>
      <c r="N300" s="236"/>
      <c r="O300" s="235"/>
      <c r="P300" s="234"/>
      <c r="Q300" s="235"/>
      <c r="R300" s="121"/>
    </row>
    <row r="301" spans="1:18" x14ac:dyDescent="0.25">
      <c r="A301" s="33"/>
      <c r="B301" s="199">
        <v>3</v>
      </c>
      <c r="C301" s="200"/>
      <c r="D301" s="178" t="s">
        <v>44</v>
      </c>
      <c r="E301" s="178"/>
      <c r="F301" s="179">
        <f>F302</f>
        <v>122248.26</v>
      </c>
      <c r="G301" s="180"/>
      <c r="H301" s="198">
        <f t="shared" ref="H301" si="286">H302</f>
        <v>132722.81</v>
      </c>
      <c r="I301" s="198"/>
      <c r="J301" s="179">
        <f t="shared" ref="J301" si="287">J302</f>
        <v>93000</v>
      </c>
      <c r="K301" s="180"/>
      <c r="L301" s="45"/>
      <c r="M301" s="66">
        <f>SUM(M302)</f>
        <v>60000</v>
      </c>
      <c r="N301" s="198">
        <f t="shared" ref="N301" si="288">N302</f>
        <v>200000</v>
      </c>
      <c r="O301" s="198"/>
      <c r="P301" s="179">
        <f t="shared" ref="P301" si="289">P302</f>
        <v>200000</v>
      </c>
      <c r="Q301" s="180"/>
      <c r="R301" s="32"/>
    </row>
    <row r="302" spans="1:18" ht="15.75" customHeight="1" x14ac:dyDescent="0.25">
      <c r="A302" s="34"/>
      <c r="B302" s="225">
        <v>32</v>
      </c>
      <c r="C302" s="226"/>
      <c r="D302" s="175" t="s">
        <v>46</v>
      </c>
      <c r="E302" s="175"/>
      <c r="F302" s="195">
        <v>122248.26</v>
      </c>
      <c r="G302" s="196"/>
      <c r="H302" s="197">
        <v>132722.81</v>
      </c>
      <c r="I302" s="197"/>
      <c r="J302" s="195">
        <v>93000</v>
      </c>
      <c r="K302" s="196"/>
      <c r="L302" s="22"/>
      <c r="M302" s="68">
        <v>60000</v>
      </c>
      <c r="N302" s="197">
        <v>200000</v>
      </c>
      <c r="O302" s="197"/>
      <c r="P302" s="195">
        <v>200000</v>
      </c>
      <c r="Q302" s="196"/>
      <c r="R302" s="32" t="s">
        <v>375</v>
      </c>
    </row>
    <row r="303" spans="1:18" ht="41.25" customHeight="1" x14ac:dyDescent="0.25">
      <c r="A303" s="35"/>
      <c r="B303" s="201" t="s">
        <v>154</v>
      </c>
      <c r="C303" s="202"/>
      <c r="D303" s="170" t="s">
        <v>368</v>
      </c>
      <c r="E303" s="170"/>
      <c r="F303" s="171">
        <f>F309+F311</f>
        <v>1824.94</v>
      </c>
      <c r="G303" s="172"/>
      <c r="H303" s="221">
        <f t="shared" ref="H303" si="290">H309+H311</f>
        <v>13272.28</v>
      </c>
      <c r="I303" s="221"/>
      <c r="J303" s="171">
        <f t="shared" ref="J303" si="291">J309+J311</f>
        <v>93400</v>
      </c>
      <c r="K303" s="172"/>
      <c r="L303" s="46">
        <f>M303-J303</f>
        <v>106600</v>
      </c>
      <c r="M303" s="72">
        <f>M309+M311</f>
        <v>200000</v>
      </c>
      <c r="N303" s="221">
        <f t="shared" ref="N303:P303" si="292">N309+N311</f>
        <v>190000</v>
      </c>
      <c r="O303" s="221"/>
      <c r="P303" s="221">
        <f t="shared" si="292"/>
        <v>190000</v>
      </c>
      <c r="Q303" s="221"/>
      <c r="R303" s="32"/>
    </row>
    <row r="304" spans="1:18" ht="15.75" customHeight="1" x14ac:dyDescent="0.25">
      <c r="A304" s="122"/>
      <c r="B304" s="189" t="s">
        <v>118</v>
      </c>
      <c r="C304" s="190"/>
      <c r="D304" s="191" t="s">
        <v>29</v>
      </c>
      <c r="E304" s="191"/>
      <c r="F304" s="192">
        <v>0</v>
      </c>
      <c r="G304" s="193"/>
      <c r="H304" s="194">
        <v>0</v>
      </c>
      <c r="I304" s="194"/>
      <c r="J304" s="192">
        <v>0</v>
      </c>
      <c r="K304" s="193"/>
      <c r="L304" s="97">
        <f t="shared" ref="L304:L308" si="293">M304-J304</f>
        <v>40000</v>
      </c>
      <c r="M304" s="102">
        <v>40000</v>
      </c>
      <c r="N304" s="194"/>
      <c r="O304" s="194"/>
      <c r="P304" s="192"/>
      <c r="Q304" s="193"/>
      <c r="R304" s="121"/>
    </row>
    <row r="305" spans="1:18" ht="26.25" customHeight="1" x14ac:dyDescent="0.25">
      <c r="A305" s="120"/>
      <c r="B305" s="181" t="s">
        <v>120</v>
      </c>
      <c r="C305" s="164"/>
      <c r="D305" s="156" t="s">
        <v>35</v>
      </c>
      <c r="E305" s="156"/>
      <c r="F305" s="157">
        <v>1824.94</v>
      </c>
      <c r="G305" s="158"/>
      <c r="H305" s="186">
        <v>13272.28</v>
      </c>
      <c r="I305" s="186"/>
      <c r="J305" s="157">
        <v>0</v>
      </c>
      <c r="K305" s="158"/>
      <c r="L305" s="97">
        <f t="shared" si="293"/>
        <v>40000</v>
      </c>
      <c r="M305" s="98">
        <v>40000</v>
      </c>
      <c r="N305" s="186"/>
      <c r="O305" s="186"/>
      <c r="P305" s="157"/>
      <c r="Q305" s="158"/>
      <c r="R305" s="121"/>
    </row>
    <row r="306" spans="1:18" ht="15" customHeight="1" x14ac:dyDescent="0.25">
      <c r="A306" s="122"/>
      <c r="B306" s="189" t="s">
        <v>119</v>
      </c>
      <c r="C306" s="190"/>
      <c r="D306" s="191" t="s">
        <v>32</v>
      </c>
      <c r="E306" s="191"/>
      <c r="F306" s="192">
        <v>0</v>
      </c>
      <c r="G306" s="193"/>
      <c r="H306" s="194">
        <v>0</v>
      </c>
      <c r="I306" s="194"/>
      <c r="J306" s="192">
        <v>3400</v>
      </c>
      <c r="K306" s="193"/>
      <c r="L306" s="97">
        <f t="shared" si="293"/>
        <v>116600</v>
      </c>
      <c r="M306" s="102">
        <v>120000</v>
      </c>
      <c r="N306" s="194"/>
      <c r="O306" s="194"/>
      <c r="P306" s="192"/>
      <c r="Q306" s="193"/>
      <c r="R306" s="121"/>
    </row>
    <row r="307" spans="1:18" ht="14.25" customHeight="1" x14ac:dyDescent="0.25">
      <c r="A307" s="120"/>
      <c r="B307" s="181" t="s">
        <v>153</v>
      </c>
      <c r="C307" s="164"/>
      <c r="D307" s="169" t="s">
        <v>33</v>
      </c>
      <c r="E307" s="169"/>
      <c r="F307" s="157">
        <v>0</v>
      </c>
      <c r="G307" s="158"/>
      <c r="H307" s="186">
        <v>0</v>
      </c>
      <c r="I307" s="186"/>
      <c r="J307" s="157">
        <v>20000</v>
      </c>
      <c r="K307" s="158"/>
      <c r="L307" s="97">
        <f t="shared" si="293"/>
        <v>-20000</v>
      </c>
      <c r="M307" s="98">
        <v>0</v>
      </c>
      <c r="N307" s="186"/>
      <c r="O307" s="186"/>
      <c r="P307" s="157"/>
      <c r="Q307" s="158"/>
      <c r="R307" s="121"/>
    </row>
    <row r="308" spans="1:18" ht="35.25" customHeight="1" x14ac:dyDescent="0.25">
      <c r="A308" s="94"/>
      <c r="B308" s="465" t="s">
        <v>159</v>
      </c>
      <c r="C308" s="465"/>
      <c r="D308" s="465" t="s">
        <v>43</v>
      </c>
      <c r="E308" s="465"/>
      <c r="F308" s="466">
        <v>0</v>
      </c>
      <c r="G308" s="466"/>
      <c r="H308" s="466">
        <v>0</v>
      </c>
      <c r="I308" s="466"/>
      <c r="J308" s="466">
        <v>70000</v>
      </c>
      <c r="K308" s="466"/>
      <c r="L308" s="97">
        <f t="shared" si="293"/>
        <v>-70000</v>
      </c>
      <c r="M308" s="98">
        <v>0</v>
      </c>
      <c r="N308" s="158"/>
      <c r="O308" s="466"/>
      <c r="P308" s="466"/>
      <c r="Q308" s="466"/>
      <c r="R308" s="121"/>
    </row>
    <row r="309" spans="1:18" ht="18" customHeight="1" x14ac:dyDescent="0.25">
      <c r="A309" s="34"/>
      <c r="B309" s="173">
        <v>3</v>
      </c>
      <c r="C309" s="174"/>
      <c r="D309" s="175" t="s">
        <v>44</v>
      </c>
      <c r="E309" s="175"/>
      <c r="F309" s="195">
        <f>F310</f>
        <v>1824.94</v>
      </c>
      <c r="G309" s="196"/>
      <c r="H309" s="197">
        <f t="shared" ref="H309" si="294">H310</f>
        <v>0</v>
      </c>
      <c r="I309" s="197"/>
      <c r="J309" s="195">
        <f t="shared" ref="J309" si="295">J310</f>
        <v>66400</v>
      </c>
      <c r="K309" s="196"/>
      <c r="L309" s="22"/>
      <c r="M309" s="68">
        <f>SUM(M310)</f>
        <v>180000</v>
      </c>
      <c r="N309" s="197">
        <f t="shared" ref="N309" si="296">N310</f>
        <v>10000</v>
      </c>
      <c r="O309" s="197"/>
      <c r="P309" s="195">
        <f t="shared" ref="P309" si="297">P310</f>
        <v>10000</v>
      </c>
      <c r="Q309" s="196"/>
      <c r="R309" s="40"/>
    </row>
    <row r="310" spans="1:18" ht="15" customHeight="1" x14ac:dyDescent="0.25">
      <c r="A310" s="33"/>
      <c r="B310" s="176">
        <v>32</v>
      </c>
      <c r="C310" s="177"/>
      <c r="D310" s="178" t="s">
        <v>46</v>
      </c>
      <c r="E310" s="178"/>
      <c r="F310" s="179">
        <v>1824.94</v>
      </c>
      <c r="G310" s="180"/>
      <c r="H310" s="198"/>
      <c r="I310" s="198"/>
      <c r="J310" s="179">
        <v>66400</v>
      </c>
      <c r="K310" s="180"/>
      <c r="L310" s="45"/>
      <c r="M310" s="66">
        <v>180000</v>
      </c>
      <c r="N310" s="198">
        <v>10000</v>
      </c>
      <c r="O310" s="198"/>
      <c r="P310" s="179">
        <v>10000</v>
      </c>
      <c r="Q310" s="180"/>
      <c r="R310" s="32" t="s">
        <v>375</v>
      </c>
    </row>
    <row r="311" spans="1:18" ht="28.5" customHeight="1" x14ac:dyDescent="0.25">
      <c r="A311" s="34"/>
      <c r="B311" s="173">
        <v>4</v>
      </c>
      <c r="C311" s="174"/>
      <c r="D311" s="175" t="s">
        <v>51</v>
      </c>
      <c r="E311" s="175"/>
      <c r="F311" s="195">
        <f>F312+F313</f>
        <v>0</v>
      </c>
      <c r="G311" s="196"/>
      <c r="H311" s="197">
        <f t="shared" ref="H311" si="298">H312+H313</f>
        <v>13272.28</v>
      </c>
      <c r="I311" s="197"/>
      <c r="J311" s="195">
        <f t="shared" ref="J311" si="299">J312+J313</f>
        <v>27000</v>
      </c>
      <c r="K311" s="196"/>
      <c r="L311" s="22"/>
      <c r="M311" s="68">
        <f>SUM(M312:M313)</f>
        <v>20000</v>
      </c>
      <c r="N311" s="197">
        <f t="shared" ref="N311" si="300">N312+N313</f>
        <v>180000</v>
      </c>
      <c r="O311" s="197"/>
      <c r="P311" s="195">
        <f t="shared" ref="P311" si="301">P312+P313</f>
        <v>180000</v>
      </c>
      <c r="Q311" s="196"/>
      <c r="R311" s="32"/>
    </row>
    <row r="312" spans="1:18" ht="44.25" customHeight="1" x14ac:dyDescent="0.25">
      <c r="A312" s="33"/>
      <c r="B312" s="176">
        <v>42</v>
      </c>
      <c r="C312" s="177"/>
      <c r="D312" s="178" t="s">
        <v>57</v>
      </c>
      <c r="E312" s="178"/>
      <c r="F312" s="179">
        <v>0</v>
      </c>
      <c r="G312" s="180"/>
      <c r="H312" s="198">
        <v>0</v>
      </c>
      <c r="I312" s="198"/>
      <c r="J312" s="179">
        <v>0</v>
      </c>
      <c r="K312" s="180"/>
      <c r="L312" s="45"/>
      <c r="M312" s="66">
        <v>15000</v>
      </c>
      <c r="N312" s="198">
        <v>30000</v>
      </c>
      <c r="O312" s="198"/>
      <c r="P312" s="179">
        <v>30000</v>
      </c>
      <c r="Q312" s="180"/>
      <c r="R312" s="32" t="s">
        <v>375</v>
      </c>
    </row>
    <row r="313" spans="1:18" ht="42.75" customHeight="1" x14ac:dyDescent="0.25">
      <c r="A313" s="34"/>
      <c r="B313" s="225">
        <v>45</v>
      </c>
      <c r="C313" s="226"/>
      <c r="D313" s="175" t="s">
        <v>138</v>
      </c>
      <c r="E313" s="175"/>
      <c r="F313" s="195">
        <v>0</v>
      </c>
      <c r="G313" s="196"/>
      <c r="H313" s="197">
        <v>13272.28</v>
      </c>
      <c r="I313" s="197"/>
      <c r="J313" s="195">
        <v>27000</v>
      </c>
      <c r="K313" s="196"/>
      <c r="L313" s="22"/>
      <c r="M313" s="68">
        <v>5000</v>
      </c>
      <c r="N313" s="197">
        <v>150000</v>
      </c>
      <c r="O313" s="197"/>
      <c r="P313" s="195">
        <v>150000</v>
      </c>
      <c r="Q313" s="196"/>
      <c r="R313" s="32" t="s">
        <v>375</v>
      </c>
    </row>
    <row r="314" spans="1:18" ht="15" customHeight="1" x14ac:dyDescent="0.25">
      <c r="A314" s="37"/>
      <c r="B314" s="216" t="s">
        <v>155</v>
      </c>
      <c r="C314" s="217"/>
      <c r="D314" s="218" t="s">
        <v>163</v>
      </c>
      <c r="E314" s="218"/>
      <c r="F314" s="219">
        <f>F315+F319+F327</f>
        <v>49782.22</v>
      </c>
      <c r="G314" s="220"/>
      <c r="H314" s="258">
        <f t="shared" ref="H314" si="302">H315+H319+H327</f>
        <v>78571.899999999994</v>
      </c>
      <c r="I314" s="258"/>
      <c r="J314" s="219">
        <f>J315+J319+J327</f>
        <v>116200</v>
      </c>
      <c r="K314" s="220"/>
      <c r="L314" s="79">
        <f>L315+L319+L327</f>
        <v>5800</v>
      </c>
      <c r="M314" s="79">
        <f>M315+M319+M327</f>
        <v>122000</v>
      </c>
      <c r="N314" s="258">
        <f t="shared" ref="N314" si="303">N315+N319+N327</f>
        <v>120000</v>
      </c>
      <c r="O314" s="258"/>
      <c r="P314" s="219">
        <f t="shared" ref="P314" si="304">P315+P319+P327</f>
        <v>120000</v>
      </c>
      <c r="Q314" s="220"/>
      <c r="R314" s="30"/>
    </row>
    <row r="315" spans="1:18" ht="33.75" customHeight="1" x14ac:dyDescent="0.25">
      <c r="A315" s="31"/>
      <c r="B315" s="237" t="s">
        <v>156</v>
      </c>
      <c r="C315" s="238"/>
      <c r="D315" s="239" t="s">
        <v>164</v>
      </c>
      <c r="E315" s="239"/>
      <c r="F315" s="223">
        <f>F317</f>
        <v>44661.11</v>
      </c>
      <c r="G315" s="224"/>
      <c r="H315" s="222">
        <f t="shared" ref="H315" si="305">H317</f>
        <v>46452.98</v>
      </c>
      <c r="I315" s="222"/>
      <c r="J315" s="223">
        <f t="shared" ref="J315" si="306">J317</f>
        <v>66000</v>
      </c>
      <c r="K315" s="224"/>
      <c r="L315" s="46">
        <f>M315-J315</f>
        <v>14000</v>
      </c>
      <c r="M315" s="69">
        <f>M317</f>
        <v>80000</v>
      </c>
      <c r="N315" s="222">
        <f t="shared" ref="N315" si="307">N317</f>
        <v>70000</v>
      </c>
      <c r="O315" s="222"/>
      <c r="P315" s="223">
        <f t="shared" ref="P315" si="308">P317</f>
        <v>70000</v>
      </c>
      <c r="Q315" s="224"/>
      <c r="R315" s="32"/>
    </row>
    <row r="316" spans="1:18" ht="23.25" customHeight="1" x14ac:dyDescent="0.25">
      <c r="A316" s="120"/>
      <c r="B316" s="181" t="s">
        <v>120</v>
      </c>
      <c r="C316" s="164"/>
      <c r="D316" s="156" t="s">
        <v>35</v>
      </c>
      <c r="E316" s="156"/>
      <c r="F316" s="157">
        <v>44661.11</v>
      </c>
      <c r="G316" s="158"/>
      <c r="H316" s="186">
        <v>46452.98</v>
      </c>
      <c r="I316" s="186"/>
      <c r="J316" s="157">
        <v>66000</v>
      </c>
      <c r="K316" s="158"/>
      <c r="L316" s="97">
        <f>M316-J316</f>
        <v>14000</v>
      </c>
      <c r="M316" s="98">
        <v>80000</v>
      </c>
      <c r="N316" s="186"/>
      <c r="O316" s="186"/>
      <c r="P316" s="157"/>
      <c r="Q316" s="158"/>
      <c r="R316" s="121"/>
    </row>
    <row r="317" spans="1:18" ht="18" customHeight="1" x14ac:dyDescent="0.25">
      <c r="A317" s="34"/>
      <c r="B317" s="173">
        <v>3</v>
      </c>
      <c r="C317" s="174"/>
      <c r="D317" s="175" t="s">
        <v>44</v>
      </c>
      <c r="E317" s="175"/>
      <c r="F317" s="195">
        <f>F318</f>
        <v>44661.11</v>
      </c>
      <c r="G317" s="196"/>
      <c r="H317" s="197">
        <f t="shared" ref="H317" si="309">H318</f>
        <v>46452.98</v>
      </c>
      <c r="I317" s="197"/>
      <c r="J317" s="195">
        <f t="shared" ref="J317" si="310">J318</f>
        <v>66000</v>
      </c>
      <c r="K317" s="196"/>
      <c r="L317" s="22"/>
      <c r="M317" s="68">
        <f>SUM(M318)</f>
        <v>80000</v>
      </c>
      <c r="N317" s="197">
        <f t="shared" ref="N317" si="311">N318</f>
        <v>70000</v>
      </c>
      <c r="O317" s="197"/>
      <c r="P317" s="195">
        <f t="shared" ref="P317" si="312">P318</f>
        <v>70000</v>
      </c>
      <c r="Q317" s="196"/>
      <c r="R317" s="32"/>
    </row>
    <row r="318" spans="1:18" ht="17.25" customHeight="1" x14ac:dyDescent="0.25">
      <c r="A318" s="33"/>
      <c r="B318" s="176">
        <v>32</v>
      </c>
      <c r="C318" s="177"/>
      <c r="D318" s="178" t="s">
        <v>46</v>
      </c>
      <c r="E318" s="178"/>
      <c r="F318" s="179">
        <v>44661.11</v>
      </c>
      <c r="G318" s="180"/>
      <c r="H318" s="198">
        <v>46452.98</v>
      </c>
      <c r="I318" s="198"/>
      <c r="J318" s="179">
        <v>66000</v>
      </c>
      <c r="K318" s="180"/>
      <c r="L318" s="45"/>
      <c r="M318" s="66">
        <v>80000</v>
      </c>
      <c r="N318" s="198">
        <v>70000</v>
      </c>
      <c r="O318" s="198"/>
      <c r="P318" s="179">
        <v>70000</v>
      </c>
      <c r="Q318" s="180"/>
      <c r="R318" s="32" t="s">
        <v>373</v>
      </c>
    </row>
    <row r="319" spans="1:18" ht="42" customHeight="1" x14ac:dyDescent="0.25">
      <c r="A319" s="31"/>
      <c r="B319" s="237" t="s">
        <v>157</v>
      </c>
      <c r="C319" s="238"/>
      <c r="D319" s="239" t="s">
        <v>165</v>
      </c>
      <c r="E319" s="239"/>
      <c r="F319" s="223">
        <f>F322+F324</f>
        <v>147.32</v>
      </c>
      <c r="G319" s="224"/>
      <c r="H319" s="222">
        <f t="shared" ref="H319" si="313">H322+H324</f>
        <v>16590.349999999999</v>
      </c>
      <c r="I319" s="222"/>
      <c r="J319" s="223">
        <f t="shared" ref="J319" si="314">J322+J324</f>
        <v>13200</v>
      </c>
      <c r="K319" s="224"/>
      <c r="L319" s="46">
        <f>M319-J319</f>
        <v>-8200</v>
      </c>
      <c r="M319" s="69">
        <f>M322+M324</f>
        <v>5000</v>
      </c>
      <c r="N319" s="222">
        <f t="shared" ref="N319" si="315">N322+N324</f>
        <v>30000</v>
      </c>
      <c r="O319" s="222"/>
      <c r="P319" s="223">
        <f t="shared" ref="P319" si="316">P322+P324</f>
        <v>30000</v>
      </c>
      <c r="Q319" s="224"/>
      <c r="R319" s="32"/>
    </row>
    <row r="320" spans="1:18" ht="21.75" customHeight="1" x14ac:dyDescent="0.25">
      <c r="A320" s="120"/>
      <c r="B320" s="181" t="s">
        <v>120</v>
      </c>
      <c r="C320" s="164"/>
      <c r="D320" s="156" t="s">
        <v>35</v>
      </c>
      <c r="E320" s="156"/>
      <c r="F320" s="157">
        <v>0</v>
      </c>
      <c r="G320" s="158"/>
      <c r="H320" s="186">
        <v>12874.11</v>
      </c>
      <c r="I320" s="186"/>
      <c r="J320" s="157">
        <v>13200</v>
      </c>
      <c r="K320" s="158"/>
      <c r="L320" s="97">
        <f t="shared" ref="L320:L321" si="317">M320-J320</f>
        <v>-8200</v>
      </c>
      <c r="M320" s="98">
        <v>5000</v>
      </c>
      <c r="N320" s="186"/>
      <c r="O320" s="186"/>
      <c r="P320" s="157"/>
      <c r="Q320" s="158"/>
      <c r="R320" s="121"/>
    </row>
    <row r="321" spans="1:18" ht="36" customHeight="1" x14ac:dyDescent="0.25">
      <c r="A321" s="122"/>
      <c r="B321" s="189" t="s">
        <v>159</v>
      </c>
      <c r="C321" s="190"/>
      <c r="D321" s="191" t="s">
        <v>43</v>
      </c>
      <c r="E321" s="191"/>
      <c r="F321" s="192">
        <v>147.32</v>
      </c>
      <c r="G321" s="193"/>
      <c r="H321" s="194">
        <v>3716.24</v>
      </c>
      <c r="I321" s="194"/>
      <c r="J321" s="192">
        <v>0</v>
      </c>
      <c r="K321" s="193"/>
      <c r="L321" s="97">
        <f t="shared" si="317"/>
        <v>0</v>
      </c>
      <c r="M321" s="102">
        <v>0</v>
      </c>
      <c r="N321" s="194"/>
      <c r="O321" s="194"/>
      <c r="P321" s="192"/>
      <c r="Q321" s="193"/>
      <c r="R321" s="121"/>
    </row>
    <row r="322" spans="1:18" ht="18.75" customHeight="1" x14ac:dyDescent="0.25">
      <c r="A322" s="33"/>
      <c r="B322" s="199">
        <v>3</v>
      </c>
      <c r="C322" s="200"/>
      <c r="D322" s="178" t="s">
        <v>44</v>
      </c>
      <c r="E322" s="178"/>
      <c r="F322" s="179">
        <f>F323</f>
        <v>0</v>
      </c>
      <c r="G322" s="180"/>
      <c r="H322" s="198">
        <f t="shared" ref="H322" si="318">H323</f>
        <v>7963.37</v>
      </c>
      <c r="I322" s="198"/>
      <c r="J322" s="179">
        <f t="shared" ref="J322" si="319">J323</f>
        <v>13200</v>
      </c>
      <c r="K322" s="180"/>
      <c r="L322" s="45"/>
      <c r="M322" s="66">
        <f>SUM(M323)</f>
        <v>5000</v>
      </c>
      <c r="N322" s="198">
        <f t="shared" ref="N322" si="320">N323</f>
        <v>10000</v>
      </c>
      <c r="O322" s="198"/>
      <c r="P322" s="179">
        <f t="shared" ref="P322" si="321">P323</f>
        <v>10000</v>
      </c>
      <c r="Q322" s="180"/>
      <c r="R322" s="32"/>
    </row>
    <row r="323" spans="1:18" ht="17.25" customHeight="1" x14ac:dyDescent="0.25">
      <c r="A323" s="34"/>
      <c r="B323" s="225">
        <v>32</v>
      </c>
      <c r="C323" s="226"/>
      <c r="D323" s="175" t="s">
        <v>46</v>
      </c>
      <c r="E323" s="175"/>
      <c r="F323" s="195">
        <v>0</v>
      </c>
      <c r="G323" s="196"/>
      <c r="H323" s="197">
        <v>7963.37</v>
      </c>
      <c r="I323" s="197"/>
      <c r="J323" s="195">
        <v>13200</v>
      </c>
      <c r="K323" s="196"/>
      <c r="L323" s="22"/>
      <c r="M323" s="68">
        <v>5000</v>
      </c>
      <c r="N323" s="197">
        <v>10000</v>
      </c>
      <c r="O323" s="197"/>
      <c r="P323" s="195">
        <v>10000</v>
      </c>
      <c r="Q323" s="196"/>
      <c r="R323" s="32" t="s">
        <v>375</v>
      </c>
    </row>
    <row r="324" spans="1:18" ht="32.25" customHeight="1" x14ac:dyDescent="0.25">
      <c r="A324" s="33"/>
      <c r="B324" s="199">
        <v>4</v>
      </c>
      <c r="C324" s="200"/>
      <c r="D324" s="178" t="s">
        <v>51</v>
      </c>
      <c r="E324" s="178"/>
      <c r="F324" s="179">
        <f>F325+F326</f>
        <v>147.32</v>
      </c>
      <c r="G324" s="180"/>
      <c r="H324" s="198">
        <f t="shared" ref="H324" si="322">H325+H326</f>
        <v>8626.98</v>
      </c>
      <c r="I324" s="198"/>
      <c r="J324" s="179">
        <f t="shared" ref="J324" si="323">J325+J326</f>
        <v>0</v>
      </c>
      <c r="K324" s="180"/>
      <c r="L324" s="45"/>
      <c r="M324" s="66">
        <f>SUM(M325:M326)</f>
        <v>0</v>
      </c>
      <c r="N324" s="198">
        <f t="shared" ref="N324" si="324">N325+N326</f>
        <v>20000</v>
      </c>
      <c r="O324" s="198"/>
      <c r="P324" s="179">
        <f t="shared" ref="P324" si="325">P325+P326</f>
        <v>20000</v>
      </c>
      <c r="Q324" s="180"/>
      <c r="R324" s="32"/>
    </row>
    <row r="325" spans="1:18" ht="27" customHeight="1" x14ac:dyDescent="0.25">
      <c r="A325" s="34"/>
      <c r="B325" s="225">
        <v>41</v>
      </c>
      <c r="C325" s="226"/>
      <c r="D325" s="175" t="s">
        <v>52</v>
      </c>
      <c r="E325" s="175"/>
      <c r="F325" s="195">
        <v>147.32</v>
      </c>
      <c r="G325" s="196"/>
      <c r="H325" s="197">
        <v>0</v>
      </c>
      <c r="I325" s="197"/>
      <c r="J325" s="195">
        <v>0</v>
      </c>
      <c r="K325" s="196"/>
      <c r="L325" s="22"/>
      <c r="M325" s="68">
        <v>0</v>
      </c>
      <c r="N325" s="197">
        <v>10000</v>
      </c>
      <c r="O325" s="197"/>
      <c r="P325" s="195">
        <v>10000</v>
      </c>
      <c r="Q325" s="196"/>
      <c r="R325" s="32" t="s">
        <v>375</v>
      </c>
    </row>
    <row r="326" spans="1:18" ht="28.5" customHeight="1" x14ac:dyDescent="0.25">
      <c r="A326" s="33"/>
      <c r="B326" s="176">
        <v>42</v>
      </c>
      <c r="C326" s="177"/>
      <c r="D326" s="178" t="s">
        <v>57</v>
      </c>
      <c r="E326" s="178"/>
      <c r="F326" s="179">
        <v>0</v>
      </c>
      <c r="G326" s="180"/>
      <c r="H326" s="198">
        <v>8626.98</v>
      </c>
      <c r="I326" s="198"/>
      <c r="J326" s="179">
        <v>0</v>
      </c>
      <c r="K326" s="180"/>
      <c r="L326" s="45"/>
      <c r="M326" s="66">
        <v>0</v>
      </c>
      <c r="N326" s="198">
        <v>10000</v>
      </c>
      <c r="O326" s="198"/>
      <c r="P326" s="179">
        <v>10000</v>
      </c>
      <c r="Q326" s="180"/>
      <c r="R326" s="32" t="s">
        <v>375</v>
      </c>
    </row>
    <row r="327" spans="1:18" ht="28.5" customHeight="1" x14ac:dyDescent="0.25">
      <c r="A327" s="31"/>
      <c r="B327" s="237" t="s">
        <v>158</v>
      </c>
      <c r="C327" s="238"/>
      <c r="D327" s="239" t="s">
        <v>166</v>
      </c>
      <c r="E327" s="239"/>
      <c r="F327" s="223">
        <f>F331+F333</f>
        <v>4973.79</v>
      </c>
      <c r="G327" s="224"/>
      <c r="H327" s="222">
        <f t="shared" ref="H327" si="326">H331+H333</f>
        <v>15528.57</v>
      </c>
      <c r="I327" s="222"/>
      <c r="J327" s="223">
        <f t="shared" ref="J327" si="327">J331+J333</f>
        <v>37000</v>
      </c>
      <c r="K327" s="224"/>
      <c r="L327" s="46">
        <f>M327-J327</f>
        <v>0</v>
      </c>
      <c r="M327" s="69">
        <f>M331+M333</f>
        <v>37000</v>
      </c>
      <c r="N327" s="222">
        <f t="shared" ref="N327" si="328">N331+N333</f>
        <v>20000</v>
      </c>
      <c r="O327" s="222"/>
      <c r="P327" s="223">
        <f t="shared" ref="P327" si="329">P331+P333</f>
        <v>20000</v>
      </c>
      <c r="Q327" s="224"/>
      <c r="R327" s="32"/>
    </row>
    <row r="328" spans="1:18" ht="22.5" customHeight="1" x14ac:dyDescent="0.25">
      <c r="A328" s="120"/>
      <c r="B328" s="181" t="s">
        <v>120</v>
      </c>
      <c r="C328" s="164"/>
      <c r="D328" s="156" t="s">
        <v>35</v>
      </c>
      <c r="E328" s="156"/>
      <c r="F328" s="157">
        <v>4973.79</v>
      </c>
      <c r="G328" s="158"/>
      <c r="H328" s="186">
        <v>8892.43</v>
      </c>
      <c r="I328" s="186"/>
      <c r="J328" s="157">
        <v>0</v>
      </c>
      <c r="K328" s="158"/>
      <c r="L328" s="97">
        <f t="shared" ref="L328:L330" si="330">M328-J328</f>
        <v>4000</v>
      </c>
      <c r="M328" s="98">
        <v>4000</v>
      </c>
      <c r="N328" s="186"/>
      <c r="O328" s="186"/>
      <c r="P328" s="157"/>
      <c r="Q328" s="158"/>
      <c r="R328" s="121"/>
    </row>
    <row r="329" spans="1:18" ht="15" customHeight="1" x14ac:dyDescent="0.25">
      <c r="A329" s="120"/>
      <c r="B329" s="181" t="s">
        <v>153</v>
      </c>
      <c r="C329" s="164"/>
      <c r="D329" s="156" t="s">
        <v>33</v>
      </c>
      <c r="E329" s="156"/>
      <c r="F329" s="157">
        <v>0</v>
      </c>
      <c r="G329" s="158"/>
      <c r="H329" s="186">
        <v>6636.14</v>
      </c>
      <c r="I329" s="186"/>
      <c r="J329" s="157">
        <v>31300</v>
      </c>
      <c r="K329" s="158"/>
      <c r="L329" s="97">
        <f t="shared" si="330"/>
        <v>1700</v>
      </c>
      <c r="M329" s="98">
        <v>33000</v>
      </c>
      <c r="N329" s="186"/>
      <c r="O329" s="186"/>
      <c r="P329" s="157"/>
      <c r="Q329" s="158"/>
      <c r="R329" s="121"/>
    </row>
    <row r="330" spans="1:18" ht="15.75" customHeight="1" x14ac:dyDescent="0.25">
      <c r="A330" s="122"/>
      <c r="B330" s="189" t="s">
        <v>160</v>
      </c>
      <c r="C330" s="190"/>
      <c r="D330" s="191" t="s">
        <v>39</v>
      </c>
      <c r="E330" s="191"/>
      <c r="F330" s="192">
        <v>0</v>
      </c>
      <c r="G330" s="193"/>
      <c r="H330" s="194">
        <v>0</v>
      </c>
      <c r="I330" s="194"/>
      <c r="J330" s="192">
        <v>5700</v>
      </c>
      <c r="K330" s="193"/>
      <c r="L330" s="97">
        <f t="shared" si="330"/>
        <v>-5700</v>
      </c>
      <c r="M330" s="102">
        <v>0</v>
      </c>
      <c r="N330" s="194"/>
      <c r="O330" s="194"/>
      <c r="P330" s="192"/>
      <c r="Q330" s="193"/>
      <c r="R330" s="121"/>
    </row>
    <row r="331" spans="1:18" ht="19.5" customHeight="1" x14ac:dyDescent="0.25">
      <c r="A331" s="33"/>
      <c r="B331" s="199">
        <v>3</v>
      </c>
      <c r="C331" s="200"/>
      <c r="D331" s="178" t="s">
        <v>44</v>
      </c>
      <c r="E331" s="178"/>
      <c r="F331" s="179">
        <f>F332</f>
        <v>4973.79</v>
      </c>
      <c r="G331" s="180"/>
      <c r="H331" s="198">
        <f t="shared" ref="H331" si="331">H332</f>
        <v>8494.26</v>
      </c>
      <c r="I331" s="198"/>
      <c r="J331" s="179">
        <f t="shared" ref="J331" si="332">J332</f>
        <v>4000</v>
      </c>
      <c r="K331" s="180"/>
      <c r="L331" s="45"/>
      <c r="M331" s="66">
        <f>SUM(M332)</f>
        <v>4000</v>
      </c>
      <c r="N331" s="198">
        <f t="shared" ref="N331" si="333">N332</f>
        <v>5000</v>
      </c>
      <c r="O331" s="198"/>
      <c r="P331" s="179">
        <f t="shared" ref="P331" si="334">P332</f>
        <v>5000</v>
      </c>
      <c r="Q331" s="180"/>
      <c r="R331" s="32"/>
    </row>
    <row r="332" spans="1:18" ht="15" customHeight="1" x14ac:dyDescent="0.25">
      <c r="A332" s="34"/>
      <c r="B332" s="225">
        <v>32</v>
      </c>
      <c r="C332" s="226"/>
      <c r="D332" s="175" t="s">
        <v>46</v>
      </c>
      <c r="E332" s="175"/>
      <c r="F332" s="195">
        <v>4973.79</v>
      </c>
      <c r="G332" s="196"/>
      <c r="H332" s="197">
        <v>8494.26</v>
      </c>
      <c r="I332" s="197"/>
      <c r="J332" s="195">
        <v>4000</v>
      </c>
      <c r="K332" s="196"/>
      <c r="L332" s="22"/>
      <c r="M332" s="68">
        <v>4000</v>
      </c>
      <c r="N332" s="197">
        <v>5000</v>
      </c>
      <c r="O332" s="197"/>
      <c r="P332" s="195">
        <v>5000</v>
      </c>
      <c r="Q332" s="196"/>
      <c r="R332" s="32" t="s">
        <v>376</v>
      </c>
    </row>
    <row r="333" spans="1:18" ht="28.5" customHeight="1" x14ac:dyDescent="0.25">
      <c r="A333" s="33"/>
      <c r="B333" s="199">
        <v>4</v>
      </c>
      <c r="C333" s="200"/>
      <c r="D333" s="178" t="s">
        <v>51</v>
      </c>
      <c r="E333" s="178"/>
      <c r="F333" s="179">
        <f>F334+F335</f>
        <v>0</v>
      </c>
      <c r="G333" s="180"/>
      <c r="H333" s="198">
        <f t="shared" ref="H333" si="335">H334+H335</f>
        <v>7034.31</v>
      </c>
      <c r="I333" s="198"/>
      <c r="J333" s="179">
        <f t="shared" ref="J333" si="336">J334+J335</f>
        <v>33000</v>
      </c>
      <c r="K333" s="180"/>
      <c r="L333" s="45"/>
      <c r="M333" s="66">
        <f>SUM(M334:M335)</f>
        <v>33000</v>
      </c>
      <c r="N333" s="198">
        <f t="shared" ref="N333" si="337">N334+N335</f>
        <v>15000</v>
      </c>
      <c r="O333" s="198"/>
      <c r="P333" s="179">
        <f t="shared" ref="P333" si="338">P334+P335</f>
        <v>15000</v>
      </c>
      <c r="Q333" s="180"/>
      <c r="R333" s="32"/>
    </row>
    <row r="334" spans="1:18" ht="42.75" customHeight="1" x14ac:dyDescent="0.25">
      <c r="A334" s="34"/>
      <c r="B334" s="225">
        <v>42</v>
      </c>
      <c r="C334" s="226"/>
      <c r="D334" s="175" t="s">
        <v>57</v>
      </c>
      <c r="E334" s="175"/>
      <c r="F334" s="195">
        <v>0</v>
      </c>
      <c r="G334" s="196"/>
      <c r="H334" s="197">
        <v>7034.31</v>
      </c>
      <c r="I334" s="197"/>
      <c r="J334" s="195">
        <v>33000</v>
      </c>
      <c r="K334" s="196"/>
      <c r="L334" s="22"/>
      <c r="M334" s="68">
        <v>33000</v>
      </c>
      <c r="N334" s="197">
        <v>10000</v>
      </c>
      <c r="O334" s="197"/>
      <c r="P334" s="195">
        <v>10000</v>
      </c>
      <c r="Q334" s="196"/>
      <c r="R334" s="32" t="s">
        <v>376</v>
      </c>
    </row>
    <row r="335" spans="1:18" ht="43.5" customHeight="1" x14ac:dyDescent="0.25">
      <c r="A335" s="33"/>
      <c r="B335" s="176">
        <v>45</v>
      </c>
      <c r="C335" s="177"/>
      <c r="D335" s="178" t="s">
        <v>138</v>
      </c>
      <c r="E335" s="178"/>
      <c r="F335" s="179">
        <v>0</v>
      </c>
      <c r="G335" s="180"/>
      <c r="H335" s="198">
        <v>0</v>
      </c>
      <c r="I335" s="198"/>
      <c r="J335" s="179">
        <v>0</v>
      </c>
      <c r="K335" s="180"/>
      <c r="L335" s="45"/>
      <c r="M335" s="66">
        <v>0</v>
      </c>
      <c r="N335" s="198">
        <v>5000</v>
      </c>
      <c r="O335" s="198"/>
      <c r="P335" s="179">
        <v>5000</v>
      </c>
      <c r="Q335" s="180"/>
      <c r="R335" s="32" t="s">
        <v>376</v>
      </c>
    </row>
    <row r="336" spans="1:18" ht="16.5" customHeight="1" x14ac:dyDescent="0.25">
      <c r="A336" s="39"/>
      <c r="B336" s="453" t="s">
        <v>161</v>
      </c>
      <c r="C336" s="454"/>
      <c r="D336" s="447" t="s">
        <v>167</v>
      </c>
      <c r="E336" s="447"/>
      <c r="F336" s="451">
        <f>F337+F343</f>
        <v>0</v>
      </c>
      <c r="G336" s="452"/>
      <c r="H336" s="451">
        <f t="shared" ref="H336" si="339">H337+H343</f>
        <v>4645.3</v>
      </c>
      <c r="I336" s="452"/>
      <c r="J336" s="451">
        <f>J337+J343</f>
        <v>57900</v>
      </c>
      <c r="K336" s="452"/>
      <c r="L336" s="82">
        <f>L337+L343</f>
        <v>-51600</v>
      </c>
      <c r="M336" s="82">
        <f>M337+M343</f>
        <v>6300</v>
      </c>
      <c r="N336" s="455">
        <f t="shared" ref="N336" si="340">N337+N343</f>
        <v>21000</v>
      </c>
      <c r="O336" s="452"/>
      <c r="P336" s="451">
        <f t="shared" ref="P336" si="341">P337+P343</f>
        <v>21000</v>
      </c>
      <c r="Q336" s="452"/>
      <c r="R336" s="30"/>
    </row>
    <row r="337" spans="1:18" ht="28.5" customHeight="1" x14ac:dyDescent="0.25">
      <c r="A337" s="35"/>
      <c r="B337" s="201" t="s">
        <v>162</v>
      </c>
      <c r="C337" s="202"/>
      <c r="D337" s="170" t="s">
        <v>168</v>
      </c>
      <c r="E337" s="170"/>
      <c r="F337" s="171">
        <f>F339+F341</f>
        <v>0</v>
      </c>
      <c r="G337" s="172"/>
      <c r="H337" s="171">
        <f t="shared" ref="H337" si="342">H339+H341</f>
        <v>4645.3</v>
      </c>
      <c r="I337" s="172"/>
      <c r="J337" s="171">
        <f t="shared" ref="J337" si="343">J339+J341</f>
        <v>31900</v>
      </c>
      <c r="K337" s="172"/>
      <c r="L337" s="46">
        <f>M337-J337</f>
        <v>-25600</v>
      </c>
      <c r="M337" s="72">
        <f>M339+M341</f>
        <v>6300</v>
      </c>
      <c r="N337" s="221">
        <f t="shared" ref="N337" si="344">N339+N341</f>
        <v>21000</v>
      </c>
      <c r="O337" s="172"/>
      <c r="P337" s="171">
        <f t="shared" ref="P337" si="345">P339+P341</f>
        <v>21000</v>
      </c>
      <c r="Q337" s="172"/>
      <c r="R337" s="32"/>
    </row>
    <row r="338" spans="1:18" ht="23.25" customHeight="1" x14ac:dyDescent="0.25">
      <c r="A338" s="122"/>
      <c r="B338" s="189" t="s">
        <v>120</v>
      </c>
      <c r="C338" s="190"/>
      <c r="D338" s="191" t="s">
        <v>35</v>
      </c>
      <c r="E338" s="191"/>
      <c r="F338" s="192">
        <v>0</v>
      </c>
      <c r="G338" s="193"/>
      <c r="H338" s="194">
        <v>4645.3</v>
      </c>
      <c r="I338" s="194"/>
      <c r="J338" s="192">
        <v>31900</v>
      </c>
      <c r="K338" s="193"/>
      <c r="L338" s="97">
        <f>M338-J338</f>
        <v>-25600</v>
      </c>
      <c r="M338" s="102">
        <v>6300</v>
      </c>
      <c r="N338" s="194"/>
      <c r="O338" s="194"/>
      <c r="P338" s="192"/>
      <c r="Q338" s="193"/>
      <c r="R338" s="121"/>
    </row>
    <row r="339" spans="1:18" ht="16.5" customHeight="1" x14ac:dyDescent="0.25">
      <c r="A339" s="33"/>
      <c r="B339" s="199">
        <v>3</v>
      </c>
      <c r="C339" s="200"/>
      <c r="D339" s="178" t="s">
        <v>44</v>
      </c>
      <c r="E339" s="178"/>
      <c r="F339" s="179">
        <f>F340</f>
        <v>0</v>
      </c>
      <c r="G339" s="180"/>
      <c r="H339" s="179">
        <f t="shared" ref="H339" si="346">H340</f>
        <v>4645.3</v>
      </c>
      <c r="I339" s="180"/>
      <c r="J339" s="179">
        <f t="shared" ref="J339" si="347">J340</f>
        <v>5300</v>
      </c>
      <c r="K339" s="180"/>
      <c r="L339" s="45"/>
      <c r="M339" s="66">
        <f>SUM(M340)</f>
        <v>5300</v>
      </c>
      <c r="N339" s="198">
        <f t="shared" ref="N339" si="348">N340</f>
        <v>6000</v>
      </c>
      <c r="O339" s="180"/>
      <c r="P339" s="179">
        <f t="shared" ref="P339" si="349">P340</f>
        <v>6000</v>
      </c>
      <c r="Q339" s="180"/>
      <c r="R339" s="32"/>
    </row>
    <row r="340" spans="1:18" ht="18" customHeight="1" x14ac:dyDescent="0.25">
      <c r="A340" s="34"/>
      <c r="B340" s="225">
        <v>32</v>
      </c>
      <c r="C340" s="226"/>
      <c r="D340" s="175" t="s">
        <v>46</v>
      </c>
      <c r="E340" s="175"/>
      <c r="F340" s="195">
        <v>0</v>
      </c>
      <c r="G340" s="196"/>
      <c r="H340" s="197">
        <v>4645.3</v>
      </c>
      <c r="I340" s="197"/>
      <c r="J340" s="195">
        <v>5300</v>
      </c>
      <c r="K340" s="196"/>
      <c r="L340" s="22"/>
      <c r="M340" s="68">
        <v>5300</v>
      </c>
      <c r="N340" s="197">
        <v>6000</v>
      </c>
      <c r="O340" s="197"/>
      <c r="P340" s="195">
        <v>6000</v>
      </c>
      <c r="Q340" s="196"/>
      <c r="R340" s="32" t="s">
        <v>373</v>
      </c>
    </row>
    <row r="341" spans="1:18" ht="27" customHeight="1" x14ac:dyDescent="0.25">
      <c r="A341" s="33"/>
      <c r="B341" s="199">
        <v>4</v>
      </c>
      <c r="C341" s="200"/>
      <c r="D341" s="178" t="s">
        <v>51</v>
      </c>
      <c r="E341" s="178"/>
      <c r="F341" s="179">
        <f>F342</f>
        <v>0</v>
      </c>
      <c r="G341" s="180"/>
      <c r="H341" s="179">
        <f t="shared" ref="H341" si="350">H342</f>
        <v>0</v>
      </c>
      <c r="I341" s="180"/>
      <c r="J341" s="179">
        <f t="shared" ref="J341" si="351">J342</f>
        <v>26600</v>
      </c>
      <c r="K341" s="180"/>
      <c r="L341" s="45"/>
      <c r="M341" s="66">
        <f>SUM(M342)</f>
        <v>1000</v>
      </c>
      <c r="N341" s="198">
        <f t="shared" ref="N341" si="352">N342</f>
        <v>15000</v>
      </c>
      <c r="O341" s="180"/>
      <c r="P341" s="179">
        <f t="shared" ref="P341" si="353">P342</f>
        <v>15000</v>
      </c>
      <c r="Q341" s="180"/>
      <c r="R341" s="32"/>
    </row>
    <row r="342" spans="1:18" ht="45.75" customHeight="1" x14ac:dyDescent="0.25">
      <c r="A342" s="34"/>
      <c r="B342" s="225">
        <v>41</v>
      </c>
      <c r="C342" s="226"/>
      <c r="D342" s="175" t="s">
        <v>52</v>
      </c>
      <c r="E342" s="175"/>
      <c r="F342" s="195">
        <v>0</v>
      </c>
      <c r="G342" s="196"/>
      <c r="H342" s="197">
        <v>0</v>
      </c>
      <c r="I342" s="197"/>
      <c r="J342" s="195">
        <v>26600</v>
      </c>
      <c r="K342" s="196"/>
      <c r="L342" s="22"/>
      <c r="M342" s="68">
        <v>1000</v>
      </c>
      <c r="N342" s="197">
        <v>15000</v>
      </c>
      <c r="O342" s="197"/>
      <c r="P342" s="195">
        <v>15000</v>
      </c>
      <c r="Q342" s="196"/>
      <c r="R342" s="32" t="s">
        <v>373</v>
      </c>
    </row>
    <row r="343" spans="1:18" ht="44.25" customHeight="1" x14ac:dyDescent="0.25">
      <c r="A343" s="35"/>
      <c r="B343" s="201" t="s">
        <v>169</v>
      </c>
      <c r="C343" s="202"/>
      <c r="D343" s="170" t="s">
        <v>352</v>
      </c>
      <c r="E343" s="170"/>
      <c r="F343" s="171">
        <f>F345+F347</f>
        <v>0</v>
      </c>
      <c r="G343" s="172"/>
      <c r="H343" s="171">
        <f t="shared" ref="H343" si="354">H345+H347</f>
        <v>0</v>
      </c>
      <c r="I343" s="172"/>
      <c r="J343" s="171">
        <f t="shared" ref="J343" si="355">J345+J347</f>
        <v>26000</v>
      </c>
      <c r="K343" s="172"/>
      <c r="L343" s="46">
        <f>M343-J343</f>
        <v>-26000</v>
      </c>
      <c r="M343" s="72">
        <f>M345+M347</f>
        <v>0</v>
      </c>
      <c r="N343" s="221">
        <f t="shared" ref="N343" si="356">N345+N347</f>
        <v>0</v>
      </c>
      <c r="O343" s="172"/>
      <c r="P343" s="171">
        <f t="shared" ref="P343" si="357">P345+P347</f>
        <v>0</v>
      </c>
      <c r="Q343" s="172"/>
      <c r="R343" s="32"/>
    </row>
    <row r="344" spans="1:18" ht="24" customHeight="1" x14ac:dyDescent="0.25">
      <c r="A344" s="124"/>
      <c r="B344" s="181" t="s">
        <v>120</v>
      </c>
      <c r="C344" s="164"/>
      <c r="D344" s="156" t="s">
        <v>35</v>
      </c>
      <c r="E344" s="156"/>
      <c r="F344" s="157">
        <v>0</v>
      </c>
      <c r="G344" s="158"/>
      <c r="H344" s="157">
        <v>0</v>
      </c>
      <c r="I344" s="158"/>
      <c r="J344" s="157">
        <v>26000</v>
      </c>
      <c r="K344" s="158"/>
      <c r="L344" s="97">
        <f>M344-J344</f>
        <v>-26000</v>
      </c>
      <c r="M344" s="98">
        <v>0</v>
      </c>
      <c r="N344" s="186"/>
      <c r="O344" s="158"/>
      <c r="P344" s="157"/>
      <c r="Q344" s="158"/>
      <c r="R344" s="121"/>
    </row>
    <row r="345" spans="1:18" ht="15" customHeight="1" x14ac:dyDescent="0.25">
      <c r="A345" s="34"/>
      <c r="B345" s="173">
        <v>3</v>
      </c>
      <c r="C345" s="174"/>
      <c r="D345" s="175" t="s">
        <v>44</v>
      </c>
      <c r="E345" s="175"/>
      <c r="F345" s="195">
        <f>F346</f>
        <v>0</v>
      </c>
      <c r="G345" s="196"/>
      <c r="H345" s="195">
        <f t="shared" ref="H345" si="358">H346</f>
        <v>0</v>
      </c>
      <c r="I345" s="196"/>
      <c r="J345" s="195">
        <f t="shared" ref="J345" si="359">J346</f>
        <v>0</v>
      </c>
      <c r="K345" s="196"/>
      <c r="L345" s="22"/>
      <c r="M345" s="68">
        <f>SUM(M346)</f>
        <v>0</v>
      </c>
      <c r="N345" s="197">
        <f t="shared" ref="N345" si="360">N346</f>
        <v>0</v>
      </c>
      <c r="O345" s="196"/>
      <c r="P345" s="195">
        <f t="shared" ref="P345" si="361">P346</f>
        <v>0</v>
      </c>
      <c r="Q345" s="196"/>
      <c r="R345" s="32"/>
    </row>
    <row r="346" spans="1:18" ht="15" customHeight="1" x14ac:dyDescent="0.25">
      <c r="A346" s="33"/>
      <c r="B346" s="176">
        <v>32</v>
      </c>
      <c r="C346" s="177"/>
      <c r="D346" s="178" t="s">
        <v>46</v>
      </c>
      <c r="E346" s="178"/>
      <c r="F346" s="179">
        <v>0</v>
      </c>
      <c r="G346" s="180"/>
      <c r="H346" s="198">
        <v>0</v>
      </c>
      <c r="I346" s="198"/>
      <c r="J346" s="179">
        <v>0</v>
      </c>
      <c r="K346" s="180"/>
      <c r="L346" s="45"/>
      <c r="M346" s="66">
        <v>0</v>
      </c>
      <c r="N346" s="198">
        <v>0</v>
      </c>
      <c r="O346" s="198"/>
      <c r="P346" s="179">
        <v>0</v>
      </c>
      <c r="Q346" s="180"/>
      <c r="R346" s="32" t="s">
        <v>373</v>
      </c>
    </row>
    <row r="347" spans="1:18" ht="26.25" customHeight="1" x14ac:dyDescent="0.25">
      <c r="A347" s="34"/>
      <c r="B347" s="173">
        <v>4</v>
      </c>
      <c r="C347" s="174"/>
      <c r="D347" s="175" t="s">
        <v>51</v>
      </c>
      <c r="E347" s="175"/>
      <c r="F347" s="195">
        <f>F348</f>
        <v>0</v>
      </c>
      <c r="G347" s="196"/>
      <c r="H347" s="195">
        <f t="shared" ref="H347" si="362">H348</f>
        <v>0</v>
      </c>
      <c r="I347" s="196"/>
      <c r="J347" s="195">
        <f t="shared" ref="J347" si="363">J348</f>
        <v>26000</v>
      </c>
      <c r="K347" s="196"/>
      <c r="L347" s="22"/>
      <c r="M347" s="68">
        <f>SUM(M348)</f>
        <v>0</v>
      </c>
      <c r="N347" s="197">
        <f t="shared" ref="N347" si="364">N348</f>
        <v>0</v>
      </c>
      <c r="O347" s="196"/>
      <c r="P347" s="195">
        <f t="shared" ref="P347" si="365">P348</f>
        <v>0</v>
      </c>
      <c r="Q347" s="196"/>
      <c r="R347" s="32"/>
    </row>
    <row r="348" spans="1:18" ht="43.5" customHeight="1" x14ac:dyDescent="0.25">
      <c r="A348" s="33"/>
      <c r="B348" s="176">
        <v>42</v>
      </c>
      <c r="C348" s="177"/>
      <c r="D348" s="178" t="s">
        <v>57</v>
      </c>
      <c r="E348" s="178"/>
      <c r="F348" s="179">
        <v>0</v>
      </c>
      <c r="G348" s="180"/>
      <c r="H348" s="198">
        <v>0</v>
      </c>
      <c r="I348" s="198"/>
      <c r="J348" s="179">
        <v>26000</v>
      </c>
      <c r="K348" s="180"/>
      <c r="L348" s="45"/>
      <c r="M348" s="66">
        <v>0</v>
      </c>
      <c r="N348" s="198">
        <v>0</v>
      </c>
      <c r="O348" s="198"/>
      <c r="P348" s="179">
        <v>0</v>
      </c>
      <c r="Q348" s="180"/>
      <c r="R348" s="32" t="s">
        <v>373</v>
      </c>
    </row>
    <row r="349" spans="1:18" ht="17.25" customHeight="1" x14ac:dyDescent="0.25">
      <c r="A349" s="39"/>
      <c r="B349" s="453" t="s">
        <v>170</v>
      </c>
      <c r="C349" s="454"/>
      <c r="D349" s="447" t="s">
        <v>171</v>
      </c>
      <c r="E349" s="447"/>
      <c r="F349" s="451">
        <f>F350+F360</f>
        <v>32468.030000000002</v>
      </c>
      <c r="G349" s="452"/>
      <c r="H349" s="451">
        <f>H350+H360</f>
        <v>72997.540000000008</v>
      </c>
      <c r="I349" s="452"/>
      <c r="J349" s="451">
        <f>J350+J360</f>
        <v>870400</v>
      </c>
      <c r="K349" s="452"/>
      <c r="L349" s="128">
        <f>L350+L360</f>
        <v>-470400</v>
      </c>
      <c r="M349" s="82">
        <f>M350+M360</f>
        <v>400000</v>
      </c>
      <c r="N349" s="455">
        <f>N350+N360</f>
        <v>25000</v>
      </c>
      <c r="O349" s="452"/>
      <c r="P349" s="451">
        <f>P350+P360</f>
        <v>25000</v>
      </c>
      <c r="Q349" s="452"/>
      <c r="R349" s="30"/>
    </row>
    <row r="350" spans="1:18" ht="35.25" customHeight="1" x14ac:dyDescent="0.25">
      <c r="A350" s="35"/>
      <c r="B350" s="201" t="s">
        <v>172</v>
      </c>
      <c r="C350" s="202"/>
      <c r="D350" s="170" t="s">
        <v>173</v>
      </c>
      <c r="E350" s="170"/>
      <c r="F350" s="171">
        <f>F354+F358</f>
        <v>32468.030000000002</v>
      </c>
      <c r="G350" s="172"/>
      <c r="H350" s="171">
        <f>H354+H358</f>
        <v>72997.540000000008</v>
      </c>
      <c r="I350" s="172"/>
      <c r="J350" s="171">
        <f>J354+J358</f>
        <v>863800</v>
      </c>
      <c r="K350" s="172"/>
      <c r="L350" s="127">
        <f>M350-J350</f>
        <v>-463800</v>
      </c>
      <c r="M350" s="72">
        <f>M354+M358</f>
        <v>400000</v>
      </c>
      <c r="N350" s="221">
        <f>N354+N358</f>
        <v>25000</v>
      </c>
      <c r="O350" s="172"/>
      <c r="P350" s="171">
        <f>P354+P358</f>
        <v>25000</v>
      </c>
      <c r="Q350" s="172"/>
      <c r="R350" s="32"/>
    </row>
    <row r="351" spans="1:18" ht="18.75" customHeight="1" x14ac:dyDescent="0.25">
      <c r="A351" s="124"/>
      <c r="B351" s="181" t="s">
        <v>118</v>
      </c>
      <c r="C351" s="164"/>
      <c r="D351" s="156" t="s">
        <v>29</v>
      </c>
      <c r="E351" s="156"/>
      <c r="F351" s="157">
        <v>0</v>
      </c>
      <c r="G351" s="158"/>
      <c r="H351" s="157">
        <v>0</v>
      </c>
      <c r="I351" s="158"/>
      <c r="J351" s="157">
        <v>0</v>
      </c>
      <c r="K351" s="158"/>
      <c r="L351" s="97">
        <f t="shared" ref="L351:L353" si="366">M351-J351</f>
        <v>36200</v>
      </c>
      <c r="M351" s="98">
        <v>36200</v>
      </c>
      <c r="N351" s="157"/>
      <c r="O351" s="158"/>
      <c r="P351" s="157"/>
      <c r="Q351" s="158"/>
      <c r="R351" s="149"/>
    </row>
    <row r="352" spans="1:18" ht="23.25" customHeight="1" x14ac:dyDescent="0.25">
      <c r="A352" s="120"/>
      <c r="B352" s="181" t="s">
        <v>120</v>
      </c>
      <c r="C352" s="164"/>
      <c r="D352" s="156" t="s">
        <v>35</v>
      </c>
      <c r="E352" s="156"/>
      <c r="F352" s="157">
        <v>22950.73</v>
      </c>
      <c r="G352" s="158"/>
      <c r="H352" s="186">
        <v>49107.44</v>
      </c>
      <c r="I352" s="186"/>
      <c r="J352" s="157">
        <v>163800</v>
      </c>
      <c r="K352" s="158"/>
      <c r="L352" s="97">
        <f t="shared" si="366"/>
        <v>0</v>
      </c>
      <c r="M352" s="98">
        <v>163800</v>
      </c>
      <c r="N352" s="186"/>
      <c r="O352" s="186"/>
      <c r="P352" s="157"/>
      <c r="Q352" s="158"/>
      <c r="R352" s="121"/>
    </row>
    <row r="353" spans="1:18" ht="15" customHeight="1" x14ac:dyDescent="0.25">
      <c r="A353" s="122"/>
      <c r="B353" s="189" t="s">
        <v>119</v>
      </c>
      <c r="C353" s="190"/>
      <c r="D353" s="191" t="s">
        <v>32</v>
      </c>
      <c r="E353" s="191"/>
      <c r="F353" s="192">
        <v>9517.2999999999993</v>
      </c>
      <c r="G353" s="193"/>
      <c r="H353" s="194">
        <v>23890.11</v>
      </c>
      <c r="I353" s="194"/>
      <c r="J353" s="192">
        <v>700000</v>
      </c>
      <c r="K353" s="193"/>
      <c r="L353" s="97">
        <f t="shared" si="366"/>
        <v>-500000</v>
      </c>
      <c r="M353" s="102">
        <v>200000</v>
      </c>
      <c r="N353" s="194"/>
      <c r="O353" s="194"/>
      <c r="P353" s="192"/>
      <c r="Q353" s="193"/>
      <c r="R353" s="121"/>
    </row>
    <row r="354" spans="1:18" ht="16.5" customHeight="1" x14ac:dyDescent="0.25">
      <c r="A354" s="33"/>
      <c r="B354" s="199">
        <v>3</v>
      </c>
      <c r="C354" s="200"/>
      <c r="D354" s="178" t="s">
        <v>44</v>
      </c>
      <c r="E354" s="178"/>
      <c r="F354" s="179">
        <f>F355+F356+F357</f>
        <v>4180.95</v>
      </c>
      <c r="G354" s="180"/>
      <c r="H354" s="179">
        <f>H355+H356+H357</f>
        <v>39816.840000000004</v>
      </c>
      <c r="I354" s="180"/>
      <c r="J354" s="179">
        <f>J355+J356+J357</f>
        <v>437800</v>
      </c>
      <c r="K354" s="180"/>
      <c r="L354" s="45"/>
      <c r="M354" s="66">
        <f>SUM(M355:M357)</f>
        <v>375000</v>
      </c>
      <c r="N354" s="198">
        <f t="shared" ref="N354" si="367">N355+N356+N357</f>
        <v>25000</v>
      </c>
      <c r="O354" s="180"/>
      <c r="P354" s="179">
        <f t="shared" ref="P354" si="368">P355+P356+P357</f>
        <v>25000</v>
      </c>
      <c r="Q354" s="180"/>
      <c r="R354" s="32"/>
    </row>
    <row r="355" spans="1:18" ht="19.5" customHeight="1" x14ac:dyDescent="0.25">
      <c r="A355" s="33"/>
      <c r="B355" s="176">
        <v>32</v>
      </c>
      <c r="C355" s="177"/>
      <c r="D355" s="178" t="s">
        <v>46</v>
      </c>
      <c r="E355" s="178"/>
      <c r="F355" s="179">
        <v>2237.04</v>
      </c>
      <c r="G355" s="180"/>
      <c r="H355" s="198">
        <v>26544.560000000001</v>
      </c>
      <c r="I355" s="198"/>
      <c r="J355" s="179">
        <v>411500</v>
      </c>
      <c r="K355" s="180"/>
      <c r="L355" s="45"/>
      <c r="M355" s="66">
        <v>350000</v>
      </c>
      <c r="N355" s="198">
        <v>10000</v>
      </c>
      <c r="O355" s="198"/>
      <c r="P355" s="179">
        <v>10000</v>
      </c>
      <c r="Q355" s="180"/>
      <c r="R355" s="32" t="s">
        <v>377</v>
      </c>
    </row>
    <row r="356" spans="1:18" ht="15" customHeight="1" x14ac:dyDescent="0.25">
      <c r="A356" s="34"/>
      <c r="B356" s="285">
        <v>35</v>
      </c>
      <c r="C356" s="286"/>
      <c r="D356" s="287" t="s">
        <v>48</v>
      </c>
      <c r="E356" s="288"/>
      <c r="F356" s="227">
        <v>1943.91</v>
      </c>
      <c r="G356" s="228"/>
      <c r="H356" s="227">
        <v>13272.28</v>
      </c>
      <c r="I356" s="228"/>
      <c r="J356" s="227">
        <v>13000</v>
      </c>
      <c r="K356" s="228"/>
      <c r="L356" s="56"/>
      <c r="M356" s="83">
        <v>1000</v>
      </c>
      <c r="N356" s="229">
        <v>15000</v>
      </c>
      <c r="O356" s="228"/>
      <c r="P356" s="227">
        <v>15000</v>
      </c>
      <c r="Q356" s="228"/>
      <c r="R356" s="32" t="s">
        <v>377</v>
      </c>
    </row>
    <row r="357" spans="1:18" ht="15" customHeight="1" x14ac:dyDescent="0.25">
      <c r="A357" s="34"/>
      <c r="B357" s="285">
        <v>38</v>
      </c>
      <c r="C357" s="286"/>
      <c r="D357" s="287" t="s">
        <v>50</v>
      </c>
      <c r="E357" s="288"/>
      <c r="F357" s="227">
        <v>0</v>
      </c>
      <c r="G357" s="228"/>
      <c r="H357" s="227">
        <v>0</v>
      </c>
      <c r="I357" s="228"/>
      <c r="J357" s="227">
        <v>13300</v>
      </c>
      <c r="K357" s="228"/>
      <c r="L357" s="56"/>
      <c r="M357" s="83">
        <v>24000</v>
      </c>
      <c r="N357" s="229">
        <v>0</v>
      </c>
      <c r="O357" s="228"/>
      <c r="P357" s="227">
        <v>0</v>
      </c>
      <c r="Q357" s="228"/>
      <c r="R357" s="32" t="s">
        <v>377</v>
      </c>
    </row>
    <row r="358" spans="1:18" ht="31.5" customHeight="1" x14ac:dyDescent="0.25">
      <c r="A358" s="33"/>
      <c r="B358" s="199">
        <v>4</v>
      </c>
      <c r="C358" s="200"/>
      <c r="D358" s="199" t="s">
        <v>51</v>
      </c>
      <c r="E358" s="200"/>
      <c r="F358" s="179">
        <f>F359</f>
        <v>28287.08</v>
      </c>
      <c r="G358" s="180"/>
      <c r="H358" s="179">
        <f t="shared" ref="H358" si="369">H359</f>
        <v>33180.699999999997</v>
      </c>
      <c r="I358" s="180"/>
      <c r="J358" s="179">
        <f t="shared" ref="J358" si="370">J359</f>
        <v>426000</v>
      </c>
      <c r="K358" s="180"/>
      <c r="L358" s="45"/>
      <c r="M358" s="66">
        <f>SUM(M359)</f>
        <v>25000</v>
      </c>
      <c r="N358" s="198">
        <f t="shared" ref="N358" si="371">N359</f>
        <v>0</v>
      </c>
      <c r="O358" s="180"/>
      <c r="P358" s="179">
        <f t="shared" ref="P358" si="372">P359</f>
        <v>0</v>
      </c>
      <c r="Q358" s="180"/>
      <c r="R358" s="32"/>
    </row>
    <row r="359" spans="1:18" ht="39.75" customHeight="1" x14ac:dyDescent="0.25">
      <c r="A359" s="34"/>
      <c r="B359" s="225">
        <v>42</v>
      </c>
      <c r="C359" s="226"/>
      <c r="D359" s="175" t="s">
        <v>57</v>
      </c>
      <c r="E359" s="175"/>
      <c r="F359" s="195">
        <v>28287.08</v>
      </c>
      <c r="G359" s="196"/>
      <c r="H359" s="197">
        <v>33180.699999999997</v>
      </c>
      <c r="I359" s="197"/>
      <c r="J359" s="195">
        <v>426000</v>
      </c>
      <c r="K359" s="196"/>
      <c r="L359" s="22"/>
      <c r="M359" s="68">
        <v>25000</v>
      </c>
      <c r="N359" s="197">
        <v>0</v>
      </c>
      <c r="O359" s="197"/>
      <c r="P359" s="195">
        <v>0</v>
      </c>
      <c r="Q359" s="196"/>
      <c r="R359" s="32" t="s">
        <v>377</v>
      </c>
    </row>
    <row r="360" spans="1:18" ht="28.5" customHeight="1" x14ac:dyDescent="0.25">
      <c r="A360" s="35"/>
      <c r="B360" s="201" t="s">
        <v>174</v>
      </c>
      <c r="C360" s="202"/>
      <c r="D360" s="170" t="s">
        <v>175</v>
      </c>
      <c r="E360" s="170"/>
      <c r="F360" s="171">
        <f>F363</f>
        <v>0</v>
      </c>
      <c r="G360" s="172"/>
      <c r="H360" s="171">
        <f t="shared" ref="H360" si="373">H363</f>
        <v>0</v>
      </c>
      <c r="I360" s="172"/>
      <c r="J360" s="171">
        <f t="shared" ref="J360" si="374">J363</f>
        <v>6600</v>
      </c>
      <c r="K360" s="172"/>
      <c r="L360" s="127">
        <f>M360-J360</f>
        <v>-6600</v>
      </c>
      <c r="M360" s="72">
        <f>M363</f>
        <v>0</v>
      </c>
      <c r="N360" s="221">
        <f t="shared" ref="N360" si="375">N363</f>
        <v>0</v>
      </c>
      <c r="O360" s="172"/>
      <c r="P360" s="171">
        <f t="shared" ref="P360" si="376">P363</f>
        <v>0</v>
      </c>
      <c r="Q360" s="172"/>
      <c r="R360" s="32"/>
    </row>
    <row r="361" spans="1:18" ht="15" customHeight="1" x14ac:dyDescent="0.25">
      <c r="A361" s="124"/>
      <c r="B361" s="181" t="s">
        <v>118</v>
      </c>
      <c r="C361" s="164"/>
      <c r="D361" s="156" t="s">
        <v>29</v>
      </c>
      <c r="E361" s="156"/>
      <c r="F361" s="157">
        <v>0</v>
      </c>
      <c r="G361" s="158"/>
      <c r="H361" s="157">
        <v>0</v>
      </c>
      <c r="I361" s="158"/>
      <c r="J361" s="157">
        <v>3000</v>
      </c>
      <c r="K361" s="158"/>
      <c r="L361" s="97">
        <f t="shared" ref="L361:L362" si="377">M361-J361</f>
        <v>-3000</v>
      </c>
      <c r="M361" s="98">
        <v>0</v>
      </c>
      <c r="N361" s="186"/>
      <c r="O361" s="158"/>
      <c r="P361" s="157"/>
      <c r="Q361" s="158"/>
      <c r="R361" s="121"/>
    </row>
    <row r="362" spans="1:18" ht="19.5" customHeight="1" x14ac:dyDescent="0.25">
      <c r="A362" s="125"/>
      <c r="B362" s="181" t="s">
        <v>119</v>
      </c>
      <c r="C362" s="164"/>
      <c r="D362" s="156" t="s">
        <v>32</v>
      </c>
      <c r="E362" s="156"/>
      <c r="F362" s="157">
        <v>0</v>
      </c>
      <c r="G362" s="158"/>
      <c r="H362" s="157">
        <v>0</v>
      </c>
      <c r="I362" s="158"/>
      <c r="J362" s="157">
        <v>3600</v>
      </c>
      <c r="K362" s="158"/>
      <c r="L362" s="97">
        <f t="shared" si="377"/>
        <v>-3600</v>
      </c>
      <c r="M362" s="98">
        <v>0</v>
      </c>
      <c r="N362" s="186"/>
      <c r="O362" s="158"/>
      <c r="P362" s="157"/>
      <c r="Q362" s="158"/>
      <c r="R362" s="121"/>
    </row>
    <row r="363" spans="1:18" ht="17.25" customHeight="1" x14ac:dyDescent="0.25">
      <c r="A363" s="34"/>
      <c r="B363" s="173">
        <v>3</v>
      </c>
      <c r="C363" s="174"/>
      <c r="D363" s="175" t="s">
        <v>44</v>
      </c>
      <c r="E363" s="175"/>
      <c r="F363" s="195">
        <f>F364</f>
        <v>0</v>
      </c>
      <c r="G363" s="196"/>
      <c r="H363" s="195">
        <f t="shared" ref="H363" si="378">H364</f>
        <v>0</v>
      </c>
      <c r="I363" s="196"/>
      <c r="J363" s="195">
        <f t="shared" ref="J363" si="379">J364</f>
        <v>6600</v>
      </c>
      <c r="K363" s="196"/>
      <c r="L363" s="22"/>
      <c r="M363" s="68">
        <f>SUM(M364)</f>
        <v>0</v>
      </c>
      <c r="N363" s="197">
        <f t="shared" ref="N363" si="380">N364</f>
        <v>0</v>
      </c>
      <c r="O363" s="196"/>
      <c r="P363" s="195">
        <f t="shared" ref="P363" si="381">P364</f>
        <v>0</v>
      </c>
      <c r="Q363" s="196"/>
      <c r="R363" s="32"/>
    </row>
    <row r="364" spans="1:18" ht="18" customHeight="1" x14ac:dyDescent="0.25">
      <c r="A364" s="33"/>
      <c r="B364" s="176">
        <v>32</v>
      </c>
      <c r="C364" s="177"/>
      <c r="D364" s="178" t="s">
        <v>46</v>
      </c>
      <c r="E364" s="178"/>
      <c r="F364" s="179">
        <v>0</v>
      </c>
      <c r="G364" s="180"/>
      <c r="H364" s="198">
        <v>0</v>
      </c>
      <c r="I364" s="198"/>
      <c r="J364" s="179">
        <v>6600</v>
      </c>
      <c r="K364" s="180"/>
      <c r="L364" s="45"/>
      <c r="M364" s="66">
        <v>0</v>
      </c>
      <c r="N364" s="198">
        <v>0</v>
      </c>
      <c r="O364" s="198"/>
      <c r="P364" s="179">
        <v>0</v>
      </c>
      <c r="Q364" s="180"/>
      <c r="R364" s="32" t="s">
        <v>377</v>
      </c>
    </row>
    <row r="365" spans="1:18" ht="30" customHeight="1" x14ac:dyDescent="0.25">
      <c r="A365" s="37"/>
      <c r="B365" s="216" t="s">
        <v>176</v>
      </c>
      <c r="C365" s="217"/>
      <c r="D365" s="218" t="s">
        <v>410</v>
      </c>
      <c r="E365" s="218"/>
      <c r="F365" s="219">
        <f>F366+F377</f>
        <v>97112.16</v>
      </c>
      <c r="G365" s="220"/>
      <c r="H365" s="219">
        <f>H366+H377</f>
        <v>67688.63</v>
      </c>
      <c r="I365" s="220"/>
      <c r="J365" s="219">
        <f>J366+J373+J378</f>
        <v>213200</v>
      </c>
      <c r="K365" s="220"/>
      <c r="L365" s="129">
        <f>L366+L373+L378</f>
        <v>-132800</v>
      </c>
      <c r="M365" s="79">
        <f>M366+M373+M378</f>
        <v>80400</v>
      </c>
      <c r="N365" s="258">
        <f>N366+N377</f>
        <v>63300</v>
      </c>
      <c r="O365" s="220"/>
      <c r="P365" s="219">
        <f>P366+P377</f>
        <v>62800</v>
      </c>
      <c r="Q365" s="220"/>
      <c r="R365" s="30"/>
    </row>
    <row r="366" spans="1:18" ht="45" customHeight="1" x14ac:dyDescent="0.25">
      <c r="A366" s="31"/>
      <c r="B366" s="237" t="s">
        <v>177</v>
      </c>
      <c r="C366" s="238"/>
      <c r="D366" s="239" t="s">
        <v>178</v>
      </c>
      <c r="E366" s="239"/>
      <c r="F366" s="223">
        <f>F369+F371</f>
        <v>68044.639999999999</v>
      </c>
      <c r="G366" s="224"/>
      <c r="H366" s="223">
        <f t="shared" ref="H366" si="382">H369+H371</f>
        <v>54416.350000000006</v>
      </c>
      <c r="I366" s="224"/>
      <c r="J366" s="223">
        <f t="shared" ref="J366" si="383">J369+J371</f>
        <v>53800</v>
      </c>
      <c r="K366" s="224"/>
      <c r="L366" s="55">
        <f>M366-J366</f>
        <v>0</v>
      </c>
      <c r="M366" s="69">
        <f>M369+M371</f>
        <v>53800</v>
      </c>
      <c r="N366" s="222">
        <f t="shared" ref="N366" si="384">N369+N371</f>
        <v>53300</v>
      </c>
      <c r="O366" s="224"/>
      <c r="P366" s="223">
        <f t="shared" ref="P366" si="385">P369+P371</f>
        <v>52800</v>
      </c>
      <c r="Q366" s="224"/>
      <c r="R366" s="131"/>
    </row>
    <row r="367" spans="1:18" ht="19.5" customHeight="1" x14ac:dyDescent="0.25">
      <c r="A367" s="150"/>
      <c r="B367" s="181" t="s">
        <v>118</v>
      </c>
      <c r="C367" s="164"/>
      <c r="D367" s="156" t="s">
        <v>29</v>
      </c>
      <c r="E367" s="156"/>
      <c r="F367" s="157">
        <v>0</v>
      </c>
      <c r="G367" s="158"/>
      <c r="H367" s="157">
        <v>0</v>
      </c>
      <c r="I367" s="158"/>
      <c r="J367" s="157">
        <v>0</v>
      </c>
      <c r="K367" s="158"/>
      <c r="L367" s="97">
        <f>M367-J367</f>
        <v>53800</v>
      </c>
      <c r="M367" s="98">
        <v>53800</v>
      </c>
      <c r="N367" s="157"/>
      <c r="O367" s="158"/>
      <c r="P367" s="157"/>
      <c r="Q367" s="158"/>
      <c r="R367" s="149"/>
    </row>
    <row r="368" spans="1:18" ht="24" customHeight="1" x14ac:dyDescent="0.25">
      <c r="A368" s="120"/>
      <c r="B368" s="181" t="s">
        <v>120</v>
      </c>
      <c r="C368" s="164"/>
      <c r="D368" s="156" t="s">
        <v>35</v>
      </c>
      <c r="E368" s="156"/>
      <c r="F368" s="157">
        <v>68044.63</v>
      </c>
      <c r="G368" s="158"/>
      <c r="H368" s="186">
        <v>54416.35</v>
      </c>
      <c r="I368" s="186"/>
      <c r="J368" s="157">
        <v>53800</v>
      </c>
      <c r="K368" s="158"/>
      <c r="L368" s="97">
        <f>M368-J368</f>
        <v>-53800</v>
      </c>
      <c r="M368" s="98">
        <v>0</v>
      </c>
      <c r="N368" s="186"/>
      <c r="O368" s="186"/>
      <c r="P368" s="157"/>
      <c r="Q368" s="158"/>
      <c r="R368" s="121"/>
    </row>
    <row r="369" spans="1:18" ht="17.25" customHeight="1" x14ac:dyDescent="0.25">
      <c r="A369" s="34"/>
      <c r="B369" s="173">
        <v>3</v>
      </c>
      <c r="C369" s="174"/>
      <c r="D369" s="175" t="s">
        <v>44</v>
      </c>
      <c r="E369" s="175"/>
      <c r="F369" s="195">
        <f>F370</f>
        <v>5830.82</v>
      </c>
      <c r="G369" s="196"/>
      <c r="H369" s="197">
        <f t="shared" ref="H369" si="386">H370</f>
        <v>4645.3</v>
      </c>
      <c r="I369" s="197"/>
      <c r="J369" s="195">
        <f t="shared" ref="J369" si="387">J370</f>
        <v>4000</v>
      </c>
      <c r="K369" s="196"/>
      <c r="L369" s="22"/>
      <c r="M369" s="68">
        <f>SUM(M370)</f>
        <v>4000</v>
      </c>
      <c r="N369" s="197">
        <f t="shared" ref="N369" si="388">N370</f>
        <v>3500</v>
      </c>
      <c r="O369" s="197"/>
      <c r="P369" s="195">
        <f t="shared" ref="P369" si="389">P370</f>
        <v>3000</v>
      </c>
      <c r="Q369" s="196"/>
      <c r="R369" s="32"/>
    </row>
    <row r="370" spans="1:18" ht="15" customHeight="1" x14ac:dyDescent="0.25">
      <c r="A370" s="33"/>
      <c r="B370" s="176">
        <v>34</v>
      </c>
      <c r="C370" s="177"/>
      <c r="D370" s="178" t="s">
        <v>47</v>
      </c>
      <c r="E370" s="178"/>
      <c r="F370" s="179">
        <v>5830.82</v>
      </c>
      <c r="G370" s="180"/>
      <c r="H370" s="198">
        <v>4645.3</v>
      </c>
      <c r="I370" s="198"/>
      <c r="J370" s="179">
        <v>4000</v>
      </c>
      <c r="K370" s="180"/>
      <c r="L370" s="45"/>
      <c r="M370" s="66">
        <v>4000</v>
      </c>
      <c r="N370" s="198">
        <v>3500</v>
      </c>
      <c r="O370" s="198"/>
      <c r="P370" s="179">
        <v>3000</v>
      </c>
      <c r="Q370" s="180"/>
      <c r="R370" s="32" t="s">
        <v>373</v>
      </c>
    </row>
    <row r="371" spans="1:18" ht="29.25" customHeight="1" x14ac:dyDescent="0.25">
      <c r="A371" s="33"/>
      <c r="B371" s="199">
        <v>5</v>
      </c>
      <c r="C371" s="200"/>
      <c r="D371" s="178" t="s">
        <v>104</v>
      </c>
      <c r="E371" s="178"/>
      <c r="F371" s="179">
        <f>F372</f>
        <v>62213.82</v>
      </c>
      <c r="G371" s="180"/>
      <c r="H371" s="179">
        <f t="shared" ref="H371" si="390">H372</f>
        <v>49771.05</v>
      </c>
      <c r="I371" s="180"/>
      <c r="J371" s="179">
        <f t="shared" ref="J371" si="391">J372</f>
        <v>49800</v>
      </c>
      <c r="K371" s="180"/>
      <c r="L371" s="45"/>
      <c r="M371" s="66">
        <f>SUM(M372)</f>
        <v>49800</v>
      </c>
      <c r="N371" s="198">
        <f t="shared" ref="N371" si="392">N372</f>
        <v>49800</v>
      </c>
      <c r="O371" s="180"/>
      <c r="P371" s="179">
        <f t="shared" ref="P371" si="393">P372</f>
        <v>49800</v>
      </c>
      <c r="Q371" s="180"/>
      <c r="R371" s="32"/>
    </row>
    <row r="372" spans="1:18" ht="28.5" customHeight="1" x14ac:dyDescent="0.25">
      <c r="A372" s="33"/>
      <c r="B372" s="176">
        <v>54</v>
      </c>
      <c r="C372" s="177"/>
      <c r="D372" s="178" t="s">
        <v>179</v>
      </c>
      <c r="E372" s="178"/>
      <c r="F372" s="179">
        <v>62213.82</v>
      </c>
      <c r="G372" s="180"/>
      <c r="H372" s="198">
        <v>49771.05</v>
      </c>
      <c r="I372" s="198"/>
      <c r="J372" s="179">
        <v>49800</v>
      </c>
      <c r="K372" s="180"/>
      <c r="L372" s="45"/>
      <c r="M372" s="66">
        <v>49800</v>
      </c>
      <c r="N372" s="198">
        <v>49800</v>
      </c>
      <c r="O372" s="198"/>
      <c r="P372" s="179">
        <v>49800</v>
      </c>
      <c r="Q372" s="180"/>
      <c r="R372" s="32" t="s">
        <v>373</v>
      </c>
    </row>
    <row r="373" spans="1:18" ht="29.25" customHeight="1" x14ac:dyDescent="0.25">
      <c r="A373" s="31"/>
      <c r="B373" s="237" t="s">
        <v>180</v>
      </c>
      <c r="C373" s="238"/>
      <c r="D373" s="239" t="s">
        <v>181</v>
      </c>
      <c r="E373" s="239"/>
      <c r="F373" s="223">
        <f>F376</f>
        <v>29067.52</v>
      </c>
      <c r="G373" s="224"/>
      <c r="H373" s="223">
        <f t="shared" ref="H373" si="394">H376</f>
        <v>13272.28</v>
      </c>
      <c r="I373" s="224"/>
      <c r="J373" s="223">
        <f t="shared" ref="J373" si="395">J376</f>
        <v>13300</v>
      </c>
      <c r="K373" s="224"/>
      <c r="L373" s="127">
        <f>M373-J373</f>
        <v>0</v>
      </c>
      <c r="M373" s="69">
        <f>M376</f>
        <v>13300</v>
      </c>
      <c r="N373" s="222">
        <f t="shared" ref="N373" si="396">N376</f>
        <v>10000</v>
      </c>
      <c r="O373" s="224"/>
      <c r="P373" s="223">
        <f t="shared" ref="P373" si="397">P376</f>
        <v>10000</v>
      </c>
      <c r="Q373" s="224"/>
      <c r="R373" s="32"/>
    </row>
    <row r="374" spans="1:18" ht="26.25" customHeight="1" x14ac:dyDescent="0.25">
      <c r="A374" s="120"/>
      <c r="B374" s="181" t="s">
        <v>120</v>
      </c>
      <c r="C374" s="164"/>
      <c r="D374" s="156" t="s">
        <v>35</v>
      </c>
      <c r="E374" s="156"/>
      <c r="F374" s="157">
        <v>27454.28</v>
      </c>
      <c r="G374" s="158"/>
      <c r="H374" s="186">
        <v>13272.28</v>
      </c>
      <c r="I374" s="186"/>
      <c r="J374" s="157">
        <v>13300</v>
      </c>
      <c r="K374" s="158"/>
      <c r="L374" s="97">
        <f t="shared" ref="L374:L375" si="398">M374-J374</f>
        <v>0</v>
      </c>
      <c r="M374" s="98">
        <v>13300</v>
      </c>
      <c r="N374" s="186"/>
      <c r="O374" s="186"/>
      <c r="P374" s="157"/>
      <c r="Q374" s="158"/>
      <c r="R374" s="121"/>
    </row>
    <row r="375" spans="1:18" ht="17.25" customHeight="1" x14ac:dyDescent="0.25">
      <c r="A375" s="122"/>
      <c r="B375" s="189" t="s">
        <v>160</v>
      </c>
      <c r="C375" s="190"/>
      <c r="D375" s="191" t="s">
        <v>39</v>
      </c>
      <c r="E375" s="191"/>
      <c r="F375" s="192">
        <v>1613.25</v>
      </c>
      <c r="G375" s="193"/>
      <c r="H375" s="194">
        <v>0</v>
      </c>
      <c r="I375" s="194"/>
      <c r="J375" s="192">
        <v>0</v>
      </c>
      <c r="K375" s="193"/>
      <c r="L375" s="97">
        <f t="shared" si="398"/>
        <v>0</v>
      </c>
      <c r="M375" s="102">
        <v>0</v>
      </c>
      <c r="N375" s="194"/>
      <c r="O375" s="194"/>
      <c r="P375" s="192"/>
      <c r="Q375" s="193"/>
      <c r="R375" s="121"/>
    </row>
    <row r="376" spans="1:18" ht="15" customHeight="1" x14ac:dyDescent="0.25">
      <c r="A376" s="33"/>
      <c r="B376" s="199">
        <v>3</v>
      </c>
      <c r="C376" s="200"/>
      <c r="D376" s="178" t="s">
        <v>44</v>
      </c>
      <c r="E376" s="178"/>
      <c r="F376" s="179">
        <f>F377</f>
        <v>29067.52</v>
      </c>
      <c r="G376" s="180"/>
      <c r="H376" s="198">
        <f t="shared" ref="H376" si="399">H377</f>
        <v>13272.28</v>
      </c>
      <c r="I376" s="198"/>
      <c r="J376" s="179">
        <f t="shared" ref="J376" si="400">J377</f>
        <v>13300</v>
      </c>
      <c r="K376" s="180"/>
      <c r="L376" s="45"/>
      <c r="M376" s="66">
        <f>SUM(M377)</f>
        <v>13300</v>
      </c>
      <c r="N376" s="198">
        <f t="shared" ref="N376" si="401">N377</f>
        <v>10000</v>
      </c>
      <c r="O376" s="198"/>
      <c r="P376" s="179">
        <f t="shared" ref="P376" si="402">P377</f>
        <v>10000</v>
      </c>
      <c r="Q376" s="180"/>
      <c r="R376" s="32"/>
    </row>
    <row r="377" spans="1:18" ht="18" customHeight="1" x14ac:dyDescent="0.25">
      <c r="A377" s="33"/>
      <c r="B377" s="176">
        <v>32</v>
      </c>
      <c r="C377" s="177"/>
      <c r="D377" s="178" t="s">
        <v>46</v>
      </c>
      <c r="E377" s="178"/>
      <c r="F377" s="179">
        <v>29067.52</v>
      </c>
      <c r="G377" s="180"/>
      <c r="H377" s="198">
        <v>13272.28</v>
      </c>
      <c r="I377" s="198"/>
      <c r="J377" s="179">
        <v>13300</v>
      </c>
      <c r="K377" s="180"/>
      <c r="L377" s="45"/>
      <c r="M377" s="66">
        <v>13300</v>
      </c>
      <c r="N377" s="198">
        <v>10000</v>
      </c>
      <c r="O377" s="198"/>
      <c r="P377" s="179">
        <v>10000</v>
      </c>
      <c r="Q377" s="180"/>
      <c r="R377" s="32" t="s">
        <v>373</v>
      </c>
    </row>
    <row r="378" spans="1:18" ht="29.25" customHeight="1" x14ac:dyDescent="0.25">
      <c r="A378" s="31"/>
      <c r="B378" s="237" t="s">
        <v>182</v>
      </c>
      <c r="C378" s="238"/>
      <c r="D378" s="239" t="s">
        <v>183</v>
      </c>
      <c r="E378" s="239"/>
      <c r="F378" s="223">
        <f>F382+F384</f>
        <v>0</v>
      </c>
      <c r="G378" s="224"/>
      <c r="H378" s="222">
        <f t="shared" ref="H378" si="403">H382+H384</f>
        <v>0</v>
      </c>
      <c r="I378" s="222"/>
      <c r="J378" s="223">
        <f t="shared" ref="J378" si="404">J382+J384</f>
        <v>146100</v>
      </c>
      <c r="K378" s="224"/>
      <c r="L378" s="127">
        <f>M378-J378</f>
        <v>-132800</v>
      </c>
      <c r="M378" s="69">
        <f>M382+M384</f>
        <v>13300</v>
      </c>
      <c r="N378" s="222">
        <f t="shared" ref="N378" si="405">N382+N384</f>
        <v>115000</v>
      </c>
      <c r="O378" s="222"/>
      <c r="P378" s="223">
        <f t="shared" ref="P378" si="406">P382+P384</f>
        <v>15000</v>
      </c>
      <c r="Q378" s="224"/>
      <c r="R378" s="32"/>
    </row>
    <row r="379" spans="1:18" ht="22.5" customHeight="1" x14ac:dyDescent="0.25">
      <c r="A379" s="120"/>
      <c r="B379" s="181" t="s">
        <v>120</v>
      </c>
      <c r="C379" s="164"/>
      <c r="D379" s="156" t="s">
        <v>35</v>
      </c>
      <c r="E379" s="156"/>
      <c r="F379" s="157">
        <v>0</v>
      </c>
      <c r="G379" s="158"/>
      <c r="H379" s="186">
        <v>0</v>
      </c>
      <c r="I379" s="186"/>
      <c r="J379" s="157">
        <v>0</v>
      </c>
      <c r="K379" s="158"/>
      <c r="L379" s="97">
        <f t="shared" ref="L379:L381" si="407">M379-J379</f>
        <v>13300</v>
      </c>
      <c r="M379" s="98">
        <v>13300</v>
      </c>
      <c r="N379" s="186"/>
      <c r="O379" s="186"/>
      <c r="P379" s="157"/>
      <c r="Q379" s="158"/>
      <c r="R379" s="121"/>
    </row>
    <row r="380" spans="1:18" ht="16.5" customHeight="1" x14ac:dyDescent="0.25">
      <c r="A380" s="120"/>
      <c r="B380" s="181" t="s">
        <v>153</v>
      </c>
      <c r="C380" s="164"/>
      <c r="D380" s="169" t="s">
        <v>33</v>
      </c>
      <c r="E380" s="169"/>
      <c r="F380" s="157">
        <v>0</v>
      </c>
      <c r="G380" s="158"/>
      <c r="H380" s="186">
        <v>0</v>
      </c>
      <c r="I380" s="186"/>
      <c r="J380" s="157">
        <v>16100</v>
      </c>
      <c r="K380" s="158"/>
      <c r="L380" s="97">
        <f t="shared" si="407"/>
        <v>-16100</v>
      </c>
      <c r="M380" s="98">
        <v>0</v>
      </c>
      <c r="N380" s="186"/>
      <c r="O380" s="186"/>
      <c r="P380" s="157"/>
      <c r="Q380" s="158"/>
      <c r="R380" s="121"/>
    </row>
    <row r="381" spans="1:18" ht="37.5" customHeight="1" x14ac:dyDescent="0.25">
      <c r="A381" s="120"/>
      <c r="B381" s="181" t="s">
        <v>159</v>
      </c>
      <c r="C381" s="164"/>
      <c r="D381" s="156" t="s">
        <v>43</v>
      </c>
      <c r="E381" s="156"/>
      <c r="F381" s="157">
        <v>0</v>
      </c>
      <c r="G381" s="158"/>
      <c r="H381" s="186">
        <v>0</v>
      </c>
      <c r="I381" s="186"/>
      <c r="J381" s="157">
        <v>130000</v>
      </c>
      <c r="K381" s="158"/>
      <c r="L381" s="97">
        <f t="shared" si="407"/>
        <v>-130000</v>
      </c>
      <c r="M381" s="98">
        <v>0</v>
      </c>
      <c r="N381" s="186"/>
      <c r="O381" s="186"/>
      <c r="P381" s="157"/>
      <c r="Q381" s="158"/>
      <c r="R381" s="121"/>
    </row>
    <row r="382" spans="1:18" ht="15" customHeight="1" x14ac:dyDescent="0.25">
      <c r="A382" s="33"/>
      <c r="B382" s="199">
        <v>3</v>
      </c>
      <c r="C382" s="200"/>
      <c r="D382" s="178" t="s">
        <v>44</v>
      </c>
      <c r="E382" s="178"/>
      <c r="F382" s="179">
        <f>F383</f>
        <v>0</v>
      </c>
      <c r="G382" s="180"/>
      <c r="H382" s="198">
        <f t="shared" ref="H382" si="408">H383</f>
        <v>0</v>
      </c>
      <c r="I382" s="198"/>
      <c r="J382" s="179">
        <f t="shared" ref="J382" si="409">J383</f>
        <v>13300</v>
      </c>
      <c r="K382" s="180"/>
      <c r="L382" s="45"/>
      <c r="M382" s="66">
        <f>SUM(M383)</f>
        <v>13300</v>
      </c>
      <c r="N382" s="198">
        <f t="shared" ref="N382" si="410">N383</f>
        <v>15000</v>
      </c>
      <c r="O382" s="198"/>
      <c r="P382" s="179">
        <f t="shared" ref="P382" si="411">P383</f>
        <v>15000</v>
      </c>
      <c r="Q382" s="180"/>
      <c r="R382" s="32"/>
    </row>
    <row r="383" spans="1:18" ht="21.75" customHeight="1" x14ac:dyDescent="0.25">
      <c r="A383" s="34"/>
      <c r="B383" s="225">
        <v>32</v>
      </c>
      <c r="C383" s="226"/>
      <c r="D383" s="175" t="s">
        <v>46</v>
      </c>
      <c r="E383" s="175"/>
      <c r="F383" s="195">
        <v>0</v>
      </c>
      <c r="G383" s="196"/>
      <c r="H383" s="197">
        <v>0</v>
      </c>
      <c r="I383" s="197"/>
      <c r="J383" s="195">
        <v>13300</v>
      </c>
      <c r="K383" s="196"/>
      <c r="L383" s="22"/>
      <c r="M383" s="68">
        <v>13300</v>
      </c>
      <c r="N383" s="197">
        <v>15000</v>
      </c>
      <c r="O383" s="197"/>
      <c r="P383" s="195">
        <v>15000</v>
      </c>
      <c r="Q383" s="196"/>
      <c r="R383" s="32" t="s">
        <v>373</v>
      </c>
    </row>
    <row r="384" spans="1:18" ht="27.75" customHeight="1" x14ac:dyDescent="0.25">
      <c r="A384" s="33"/>
      <c r="B384" s="199">
        <v>4</v>
      </c>
      <c r="C384" s="200"/>
      <c r="D384" s="178" t="s">
        <v>51</v>
      </c>
      <c r="E384" s="178"/>
      <c r="F384" s="179">
        <f>F385</f>
        <v>0</v>
      </c>
      <c r="G384" s="180"/>
      <c r="H384" s="179">
        <f t="shared" ref="H384" si="412">H385</f>
        <v>0</v>
      </c>
      <c r="I384" s="180"/>
      <c r="J384" s="179">
        <f t="shared" ref="J384" si="413">J385</f>
        <v>132800</v>
      </c>
      <c r="K384" s="180"/>
      <c r="L384" s="45"/>
      <c r="M384" s="66">
        <f>SUM(M385)</f>
        <v>0</v>
      </c>
      <c r="N384" s="198">
        <f t="shared" ref="N384" si="414">N385</f>
        <v>100000</v>
      </c>
      <c r="O384" s="180"/>
      <c r="P384" s="179">
        <f t="shared" ref="P384" si="415">P385</f>
        <v>0</v>
      </c>
      <c r="Q384" s="180"/>
      <c r="R384" s="32"/>
    </row>
    <row r="385" spans="1:18" ht="26.25" customHeight="1" x14ac:dyDescent="0.25">
      <c r="A385" s="33"/>
      <c r="B385" s="176">
        <v>42</v>
      </c>
      <c r="C385" s="177"/>
      <c r="D385" s="178" t="s">
        <v>57</v>
      </c>
      <c r="E385" s="178"/>
      <c r="F385" s="179">
        <v>0</v>
      </c>
      <c r="G385" s="180"/>
      <c r="H385" s="198">
        <v>0</v>
      </c>
      <c r="I385" s="198"/>
      <c r="J385" s="179">
        <v>132800</v>
      </c>
      <c r="K385" s="180"/>
      <c r="L385" s="45"/>
      <c r="M385" s="66">
        <v>0</v>
      </c>
      <c r="N385" s="198">
        <v>100000</v>
      </c>
      <c r="O385" s="198"/>
      <c r="P385" s="179">
        <v>0</v>
      </c>
      <c r="Q385" s="180"/>
      <c r="R385" s="32" t="s">
        <v>373</v>
      </c>
    </row>
    <row r="386" spans="1:18" ht="15" customHeight="1" x14ac:dyDescent="0.25">
      <c r="A386" s="37"/>
      <c r="B386" s="216" t="s">
        <v>184</v>
      </c>
      <c r="C386" s="217"/>
      <c r="D386" s="218" t="s">
        <v>185</v>
      </c>
      <c r="E386" s="218"/>
      <c r="F386" s="219">
        <f>F387</f>
        <v>39962.870000000003</v>
      </c>
      <c r="G386" s="220"/>
      <c r="H386" s="219">
        <f t="shared" ref="H386" si="416">H387</f>
        <v>1592.67</v>
      </c>
      <c r="I386" s="220"/>
      <c r="J386" s="219">
        <f t="shared" ref="J386" si="417">J387</f>
        <v>53000</v>
      </c>
      <c r="K386" s="220"/>
      <c r="L386" s="79">
        <f>L387</f>
        <v>-21000</v>
      </c>
      <c r="M386" s="79">
        <f>M387</f>
        <v>32000</v>
      </c>
      <c r="N386" s="258">
        <f t="shared" ref="N386" si="418">N387</f>
        <v>30000</v>
      </c>
      <c r="O386" s="220"/>
      <c r="P386" s="219">
        <f t="shared" ref="P386" si="419">P387</f>
        <v>30000</v>
      </c>
      <c r="Q386" s="220"/>
      <c r="R386" s="30"/>
    </row>
    <row r="387" spans="1:18" ht="45" customHeight="1" x14ac:dyDescent="0.25">
      <c r="A387" s="31"/>
      <c r="B387" s="237" t="s">
        <v>186</v>
      </c>
      <c r="C387" s="238"/>
      <c r="D387" s="239" t="s">
        <v>185</v>
      </c>
      <c r="E387" s="239"/>
      <c r="F387" s="223">
        <f>F390+F393</f>
        <v>39962.870000000003</v>
      </c>
      <c r="G387" s="224"/>
      <c r="H387" s="223">
        <f t="shared" ref="H387" si="420">H390+H393</f>
        <v>1592.67</v>
      </c>
      <c r="I387" s="224"/>
      <c r="J387" s="223">
        <f t="shared" ref="J387" si="421">J390+J393</f>
        <v>53000</v>
      </c>
      <c r="K387" s="224"/>
      <c r="L387" s="127">
        <f>M387-J387</f>
        <v>-21000</v>
      </c>
      <c r="M387" s="69">
        <f>M390+M393</f>
        <v>32000</v>
      </c>
      <c r="N387" s="222">
        <f t="shared" ref="N387" si="422">N390+N393</f>
        <v>30000</v>
      </c>
      <c r="O387" s="224"/>
      <c r="P387" s="223">
        <f t="shared" ref="P387" si="423">P390+P393</f>
        <v>30000</v>
      </c>
      <c r="Q387" s="224"/>
      <c r="R387" s="32"/>
    </row>
    <row r="388" spans="1:18" ht="26.25" customHeight="1" x14ac:dyDescent="0.25">
      <c r="A388" s="120"/>
      <c r="B388" s="181" t="s">
        <v>120</v>
      </c>
      <c r="C388" s="164"/>
      <c r="D388" s="156" t="s">
        <v>35</v>
      </c>
      <c r="E388" s="156"/>
      <c r="F388" s="157">
        <v>39962.870000000003</v>
      </c>
      <c r="G388" s="158"/>
      <c r="H388" s="186">
        <v>0</v>
      </c>
      <c r="I388" s="186"/>
      <c r="J388" s="157">
        <v>53000</v>
      </c>
      <c r="K388" s="158"/>
      <c r="L388" s="97">
        <f t="shared" ref="L388:L389" si="424">M388-J388</f>
        <v>-36000</v>
      </c>
      <c r="M388" s="98">
        <v>17000</v>
      </c>
      <c r="N388" s="186"/>
      <c r="O388" s="186"/>
      <c r="P388" s="157"/>
      <c r="Q388" s="158"/>
      <c r="R388" s="121"/>
    </row>
    <row r="389" spans="1:18" ht="35.25" customHeight="1" x14ac:dyDescent="0.25">
      <c r="A389" s="120"/>
      <c r="B389" s="181" t="s">
        <v>159</v>
      </c>
      <c r="C389" s="164"/>
      <c r="D389" s="156" t="s">
        <v>43</v>
      </c>
      <c r="E389" s="156"/>
      <c r="F389" s="157">
        <v>0</v>
      </c>
      <c r="G389" s="158"/>
      <c r="H389" s="186">
        <v>1592.67</v>
      </c>
      <c r="I389" s="186"/>
      <c r="J389" s="157">
        <v>0</v>
      </c>
      <c r="K389" s="158"/>
      <c r="L389" s="97">
        <f t="shared" si="424"/>
        <v>15000</v>
      </c>
      <c r="M389" s="98">
        <v>15000</v>
      </c>
      <c r="N389" s="186"/>
      <c r="O389" s="186"/>
      <c r="P389" s="157"/>
      <c r="Q389" s="158"/>
      <c r="R389" s="121"/>
    </row>
    <row r="390" spans="1:18" ht="19.5" customHeight="1" x14ac:dyDescent="0.25">
      <c r="A390" s="34"/>
      <c r="B390" s="173">
        <v>3</v>
      </c>
      <c r="C390" s="174"/>
      <c r="D390" s="175" t="s">
        <v>44</v>
      </c>
      <c r="E390" s="175"/>
      <c r="F390" s="195">
        <f>SUM(F391:G392)</f>
        <v>39962.870000000003</v>
      </c>
      <c r="G390" s="196"/>
      <c r="H390" s="195">
        <f t="shared" ref="H390" si="425">SUM(H391:I392)</f>
        <v>0</v>
      </c>
      <c r="I390" s="196"/>
      <c r="J390" s="195">
        <f t="shared" ref="J390" si="426">SUM(J391:K392)</f>
        <v>53000</v>
      </c>
      <c r="K390" s="196"/>
      <c r="L390" s="22"/>
      <c r="M390" s="68">
        <f>SUM(M391:M392)</f>
        <v>27500</v>
      </c>
      <c r="N390" s="195">
        <f t="shared" ref="N390" si="427">SUM(N391:O392)</f>
        <v>30000</v>
      </c>
      <c r="O390" s="196"/>
      <c r="P390" s="195">
        <f t="shared" ref="P390" si="428">SUM(P391:Q392)</f>
        <v>30000</v>
      </c>
      <c r="Q390" s="196"/>
      <c r="R390" s="131"/>
    </row>
    <row r="391" spans="1:18" ht="19.5" customHeight="1" x14ac:dyDescent="0.25">
      <c r="A391" s="33"/>
      <c r="B391" s="176">
        <v>32</v>
      </c>
      <c r="C391" s="177"/>
      <c r="D391" s="178" t="s">
        <v>46</v>
      </c>
      <c r="E391" s="178"/>
      <c r="F391" s="179">
        <v>0</v>
      </c>
      <c r="G391" s="180"/>
      <c r="H391" s="179">
        <v>0</v>
      </c>
      <c r="I391" s="180"/>
      <c r="J391" s="179">
        <v>0</v>
      </c>
      <c r="K391" s="180"/>
      <c r="L391" s="45"/>
      <c r="M391" s="66">
        <v>2500</v>
      </c>
      <c r="N391" s="179">
        <v>0</v>
      </c>
      <c r="O391" s="180"/>
      <c r="P391" s="179">
        <v>0</v>
      </c>
      <c r="Q391" s="180"/>
      <c r="R391" s="32" t="s">
        <v>378</v>
      </c>
    </row>
    <row r="392" spans="1:18" ht="20.25" customHeight="1" x14ac:dyDescent="0.25">
      <c r="A392" s="33"/>
      <c r="B392" s="176">
        <v>38</v>
      </c>
      <c r="C392" s="177"/>
      <c r="D392" s="178" t="s">
        <v>50</v>
      </c>
      <c r="E392" s="178"/>
      <c r="F392" s="179">
        <v>39962.870000000003</v>
      </c>
      <c r="G392" s="180"/>
      <c r="H392" s="198">
        <v>0</v>
      </c>
      <c r="I392" s="198"/>
      <c r="J392" s="179">
        <v>53000</v>
      </c>
      <c r="K392" s="180"/>
      <c r="L392" s="45"/>
      <c r="M392" s="66">
        <v>25000</v>
      </c>
      <c r="N392" s="198">
        <v>30000</v>
      </c>
      <c r="O392" s="198"/>
      <c r="P392" s="179">
        <v>30000</v>
      </c>
      <c r="Q392" s="180"/>
      <c r="R392" s="32" t="s">
        <v>378</v>
      </c>
    </row>
    <row r="393" spans="1:18" ht="29.25" customHeight="1" x14ac:dyDescent="0.25">
      <c r="A393" s="33"/>
      <c r="B393" s="199">
        <v>4</v>
      </c>
      <c r="C393" s="200"/>
      <c r="D393" s="178" t="s">
        <v>51</v>
      </c>
      <c r="E393" s="178"/>
      <c r="F393" s="179">
        <f>F394</f>
        <v>0</v>
      </c>
      <c r="G393" s="180"/>
      <c r="H393" s="179">
        <f t="shared" ref="H393" si="429">H394</f>
        <v>1592.67</v>
      </c>
      <c r="I393" s="180"/>
      <c r="J393" s="179">
        <f t="shared" ref="J393" si="430">J394</f>
        <v>0</v>
      </c>
      <c r="K393" s="180"/>
      <c r="L393" s="45"/>
      <c r="M393" s="66">
        <f>SUM(M394)</f>
        <v>4500</v>
      </c>
      <c r="N393" s="198">
        <f t="shared" ref="N393" si="431">N394</f>
        <v>0</v>
      </c>
      <c r="O393" s="180"/>
      <c r="P393" s="179">
        <f t="shared" ref="P393" si="432">P394</f>
        <v>0</v>
      </c>
      <c r="Q393" s="180"/>
      <c r="R393" s="32"/>
    </row>
    <row r="394" spans="1:18" ht="19.5" customHeight="1" x14ac:dyDescent="0.25">
      <c r="A394" s="33"/>
      <c r="B394" s="176">
        <v>41</v>
      </c>
      <c r="C394" s="177"/>
      <c r="D394" s="178" t="s">
        <v>218</v>
      </c>
      <c r="E394" s="178"/>
      <c r="F394" s="179">
        <v>0</v>
      </c>
      <c r="G394" s="180"/>
      <c r="H394" s="198">
        <v>1592.67</v>
      </c>
      <c r="I394" s="198"/>
      <c r="J394" s="179">
        <v>0</v>
      </c>
      <c r="K394" s="180"/>
      <c r="L394" s="45"/>
      <c r="M394" s="66">
        <v>4500</v>
      </c>
      <c r="N394" s="198">
        <v>0</v>
      </c>
      <c r="O394" s="198"/>
      <c r="P394" s="179">
        <v>0</v>
      </c>
      <c r="Q394" s="180"/>
      <c r="R394" s="32" t="s">
        <v>378</v>
      </c>
    </row>
    <row r="395" spans="1:18" ht="21" customHeight="1" x14ac:dyDescent="0.25">
      <c r="A395" s="37"/>
      <c r="B395" s="216" t="s">
        <v>187</v>
      </c>
      <c r="C395" s="217"/>
      <c r="D395" s="218" t="s">
        <v>398</v>
      </c>
      <c r="E395" s="218"/>
      <c r="F395" s="219">
        <f>F396</f>
        <v>0</v>
      </c>
      <c r="G395" s="220"/>
      <c r="H395" s="219">
        <f t="shared" ref="H395" si="433">H396</f>
        <v>0</v>
      </c>
      <c r="I395" s="220"/>
      <c r="J395" s="219">
        <f t="shared" ref="J395" si="434">J396</f>
        <v>0</v>
      </c>
      <c r="K395" s="220"/>
      <c r="L395" s="79">
        <f>L396</f>
        <v>0</v>
      </c>
      <c r="M395" s="79">
        <f>M396</f>
        <v>0</v>
      </c>
      <c r="N395" s="258">
        <f t="shared" ref="N395" si="435">N396</f>
        <v>100000</v>
      </c>
      <c r="O395" s="220"/>
      <c r="P395" s="219">
        <f t="shared" ref="P395" si="436">P396</f>
        <v>100000</v>
      </c>
      <c r="Q395" s="220"/>
      <c r="R395" s="30"/>
    </row>
    <row r="396" spans="1:18" ht="42.75" customHeight="1" x14ac:dyDescent="0.25">
      <c r="A396" s="31"/>
      <c r="B396" s="237" t="s">
        <v>188</v>
      </c>
      <c r="C396" s="238"/>
      <c r="D396" s="239" t="s">
        <v>397</v>
      </c>
      <c r="E396" s="239"/>
      <c r="F396" s="223">
        <f>F398</f>
        <v>0</v>
      </c>
      <c r="G396" s="224"/>
      <c r="H396" s="223">
        <f t="shared" ref="H396" si="437">H398</f>
        <v>0</v>
      </c>
      <c r="I396" s="224"/>
      <c r="J396" s="223">
        <f t="shared" ref="J396" si="438">J398</f>
        <v>0</v>
      </c>
      <c r="K396" s="224"/>
      <c r="L396" s="127">
        <f>M396-J396</f>
        <v>0</v>
      </c>
      <c r="M396" s="69">
        <f>M398</f>
        <v>0</v>
      </c>
      <c r="N396" s="222">
        <f t="shared" ref="N396" si="439">N398</f>
        <v>100000</v>
      </c>
      <c r="O396" s="224"/>
      <c r="P396" s="223">
        <f t="shared" ref="P396" si="440">P398</f>
        <v>100000</v>
      </c>
      <c r="Q396" s="224"/>
      <c r="R396" s="32"/>
    </row>
    <row r="397" spans="1:18" ht="24.75" customHeight="1" x14ac:dyDescent="0.25">
      <c r="A397" s="120"/>
      <c r="B397" s="181" t="s">
        <v>120</v>
      </c>
      <c r="C397" s="164"/>
      <c r="D397" s="156" t="s">
        <v>35</v>
      </c>
      <c r="E397" s="156"/>
      <c r="F397" s="157">
        <v>0</v>
      </c>
      <c r="G397" s="158"/>
      <c r="H397" s="186">
        <v>0</v>
      </c>
      <c r="I397" s="186"/>
      <c r="J397" s="157">
        <v>0</v>
      </c>
      <c r="K397" s="158"/>
      <c r="L397" s="97">
        <f>M397-J397</f>
        <v>0</v>
      </c>
      <c r="M397" s="98">
        <v>0</v>
      </c>
      <c r="N397" s="186"/>
      <c r="O397" s="186"/>
      <c r="P397" s="157"/>
      <c r="Q397" s="158"/>
      <c r="R397" s="121"/>
    </row>
    <row r="398" spans="1:18" ht="30.75" customHeight="1" x14ac:dyDescent="0.25">
      <c r="A398" s="34"/>
      <c r="B398" s="173">
        <v>4</v>
      </c>
      <c r="C398" s="174"/>
      <c r="D398" s="175" t="s">
        <v>51</v>
      </c>
      <c r="E398" s="175"/>
      <c r="F398" s="195">
        <f>F399</f>
        <v>0</v>
      </c>
      <c r="G398" s="196"/>
      <c r="H398" s="197">
        <f t="shared" ref="H398" si="441">H399</f>
        <v>0</v>
      </c>
      <c r="I398" s="197"/>
      <c r="J398" s="195">
        <f t="shared" ref="J398" si="442">J399</f>
        <v>0</v>
      </c>
      <c r="K398" s="196"/>
      <c r="L398" s="22"/>
      <c r="M398" s="68">
        <f>SUM(M399)</f>
        <v>0</v>
      </c>
      <c r="N398" s="197">
        <f t="shared" ref="N398" si="443">N399</f>
        <v>100000</v>
      </c>
      <c r="O398" s="197"/>
      <c r="P398" s="195">
        <f t="shared" ref="P398" si="444">P399</f>
        <v>100000</v>
      </c>
      <c r="Q398" s="196"/>
      <c r="R398" s="32"/>
    </row>
    <row r="399" spans="1:18" ht="40.5" customHeight="1" x14ac:dyDescent="0.25">
      <c r="A399" s="33"/>
      <c r="B399" s="176">
        <v>42</v>
      </c>
      <c r="C399" s="177"/>
      <c r="D399" s="178" t="s">
        <v>138</v>
      </c>
      <c r="E399" s="178"/>
      <c r="F399" s="179">
        <v>0</v>
      </c>
      <c r="G399" s="180"/>
      <c r="H399" s="198">
        <v>0</v>
      </c>
      <c r="I399" s="198"/>
      <c r="J399" s="179">
        <v>0</v>
      </c>
      <c r="K399" s="180"/>
      <c r="L399" s="45"/>
      <c r="M399" s="66">
        <v>0</v>
      </c>
      <c r="N399" s="198">
        <v>100000</v>
      </c>
      <c r="O399" s="198"/>
      <c r="P399" s="179">
        <v>100000</v>
      </c>
      <c r="Q399" s="180"/>
      <c r="R399" s="32" t="s">
        <v>375</v>
      </c>
    </row>
    <row r="400" spans="1:18" ht="29.25" customHeight="1" x14ac:dyDescent="0.25">
      <c r="A400" s="38"/>
      <c r="B400" s="259" t="s">
        <v>189</v>
      </c>
      <c r="C400" s="260"/>
      <c r="D400" s="261" t="s">
        <v>190</v>
      </c>
      <c r="E400" s="261"/>
      <c r="F400" s="262">
        <f>F401+F412+F417+F433</f>
        <v>28419.620000000003</v>
      </c>
      <c r="G400" s="263"/>
      <c r="H400" s="262">
        <f t="shared" ref="H400" si="445">H401+H412+H417+H433</f>
        <v>18581.2</v>
      </c>
      <c r="I400" s="263"/>
      <c r="J400" s="262">
        <f>J401+J412+J417+J433</f>
        <v>234300</v>
      </c>
      <c r="K400" s="263"/>
      <c r="L400" s="130">
        <f>L401+L412+L417+L433</f>
        <v>-227575</v>
      </c>
      <c r="M400" s="80">
        <f>M401+M412+M417+M433</f>
        <v>6725</v>
      </c>
      <c r="N400" s="264">
        <f t="shared" ref="N400" si="446">N401+N412+N417+N433</f>
        <v>273000</v>
      </c>
      <c r="O400" s="263"/>
      <c r="P400" s="262">
        <f t="shared" ref="P400" si="447">P401+P412+P417+P433</f>
        <v>163000</v>
      </c>
      <c r="Q400" s="263"/>
      <c r="R400" s="28"/>
    </row>
    <row r="401" spans="1:18" ht="28.5" customHeight="1" x14ac:dyDescent="0.25">
      <c r="A401" s="37"/>
      <c r="B401" s="216" t="s">
        <v>191</v>
      </c>
      <c r="C401" s="217"/>
      <c r="D401" s="218" t="s">
        <v>192</v>
      </c>
      <c r="E401" s="218"/>
      <c r="F401" s="219">
        <f>F402+F411</f>
        <v>4977.1099999999997</v>
      </c>
      <c r="G401" s="220"/>
      <c r="H401" s="219">
        <f>H402+H411</f>
        <v>0</v>
      </c>
      <c r="I401" s="220"/>
      <c r="J401" s="219">
        <f>J402+J411</f>
        <v>39800</v>
      </c>
      <c r="K401" s="220"/>
      <c r="L401" s="79">
        <f>L402+L408</f>
        <v>-35675</v>
      </c>
      <c r="M401" s="79">
        <f>M402+M408</f>
        <v>4125</v>
      </c>
      <c r="N401" s="258">
        <f>N402+N411</f>
        <v>100000</v>
      </c>
      <c r="O401" s="220"/>
      <c r="P401" s="219">
        <f>P402+P411</f>
        <v>0</v>
      </c>
      <c r="Q401" s="220"/>
      <c r="R401" s="30"/>
    </row>
    <row r="402" spans="1:18" ht="42.75" customHeight="1" x14ac:dyDescent="0.25">
      <c r="A402" s="31"/>
      <c r="B402" s="237" t="s">
        <v>193</v>
      </c>
      <c r="C402" s="238"/>
      <c r="D402" s="239" t="s">
        <v>194</v>
      </c>
      <c r="E402" s="239"/>
      <c r="F402" s="223">
        <f>F406</f>
        <v>4977.1099999999997</v>
      </c>
      <c r="G402" s="224"/>
      <c r="H402" s="223">
        <f t="shared" ref="H402" si="448">H406</f>
        <v>0</v>
      </c>
      <c r="I402" s="224"/>
      <c r="J402" s="223">
        <f t="shared" ref="J402" si="449">J406</f>
        <v>26500</v>
      </c>
      <c r="K402" s="224"/>
      <c r="L402" s="127">
        <f>M402-J402</f>
        <v>-22375</v>
      </c>
      <c r="M402" s="69">
        <f>M406</f>
        <v>4125</v>
      </c>
      <c r="N402" s="222">
        <f t="shared" ref="N402" si="450">N406</f>
        <v>50000</v>
      </c>
      <c r="O402" s="224"/>
      <c r="P402" s="223">
        <f t="shared" ref="P402" si="451">P406</f>
        <v>0</v>
      </c>
      <c r="Q402" s="224"/>
      <c r="R402" s="32"/>
    </row>
    <row r="403" spans="1:18" ht="15.75" customHeight="1" x14ac:dyDescent="0.25">
      <c r="A403" s="120"/>
      <c r="B403" s="181" t="s">
        <v>118</v>
      </c>
      <c r="C403" s="164"/>
      <c r="D403" s="156" t="s">
        <v>29</v>
      </c>
      <c r="E403" s="156"/>
      <c r="F403" s="157">
        <v>0</v>
      </c>
      <c r="G403" s="158"/>
      <c r="H403" s="186">
        <v>0</v>
      </c>
      <c r="I403" s="186"/>
      <c r="J403" s="157">
        <v>20000</v>
      </c>
      <c r="K403" s="158"/>
      <c r="L403" s="97">
        <f t="shared" ref="L403:L405" si="452">M403-J403</f>
        <v>-15875</v>
      </c>
      <c r="M403" s="98">
        <v>4125</v>
      </c>
      <c r="N403" s="186"/>
      <c r="O403" s="186"/>
      <c r="P403" s="157"/>
      <c r="Q403" s="158"/>
      <c r="R403" s="121"/>
    </row>
    <row r="404" spans="1:18" ht="24" customHeight="1" x14ac:dyDescent="0.25">
      <c r="A404" s="120"/>
      <c r="B404" s="181" t="s">
        <v>120</v>
      </c>
      <c r="C404" s="164"/>
      <c r="D404" s="156" t="s">
        <v>35</v>
      </c>
      <c r="E404" s="156"/>
      <c r="F404" s="157">
        <v>2986.26</v>
      </c>
      <c r="G404" s="158"/>
      <c r="H404" s="186">
        <v>0</v>
      </c>
      <c r="I404" s="186"/>
      <c r="J404" s="157">
        <v>0</v>
      </c>
      <c r="K404" s="158"/>
      <c r="L404" s="97">
        <f t="shared" si="452"/>
        <v>0</v>
      </c>
      <c r="M404" s="98">
        <v>0</v>
      </c>
      <c r="N404" s="186"/>
      <c r="O404" s="186"/>
      <c r="P404" s="157"/>
      <c r="Q404" s="158"/>
      <c r="R404" s="121"/>
    </row>
    <row r="405" spans="1:18" ht="17.25" customHeight="1" x14ac:dyDescent="0.25">
      <c r="A405" s="120"/>
      <c r="B405" s="181" t="s">
        <v>119</v>
      </c>
      <c r="C405" s="164"/>
      <c r="D405" s="156" t="s">
        <v>32</v>
      </c>
      <c r="E405" s="156"/>
      <c r="F405" s="157">
        <v>1990.84</v>
      </c>
      <c r="G405" s="158"/>
      <c r="H405" s="186">
        <v>0</v>
      </c>
      <c r="I405" s="186"/>
      <c r="J405" s="157">
        <v>6500</v>
      </c>
      <c r="K405" s="158"/>
      <c r="L405" s="97">
        <f t="shared" si="452"/>
        <v>-6500</v>
      </c>
      <c r="M405" s="98">
        <v>0</v>
      </c>
      <c r="N405" s="186"/>
      <c r="O405" s="186"/>
      <c r="P405" s="157"/>
      <c r="Q405" s="158"/>
      <c r="R405" s="121"/>
    </row>
    <row r="406" spans="1:18" ht="27.75" customHeight="1" x14ac:dyDescent="0.25">
      <c r="A406" s="34"/>
      <c r="B406" s="173">
        <v>4</v>
      </c>
      <c r="C406" s="174"/>
      <c r="D406" s="175" t="s">
        <v>51</v>
      </c>
      <c r="E406" s="175"/>
      <c r="F406" s="195">
        <f>F407</f>
        <v>4977.1099999999997</v>
      </c>
      <c r="G406" s="196"/>
      <c r="H406" s="197">
        <f t="shared" ref="H406" si="453">H407</f>
        <v>0</v>
      </c>
      <c r="I406" s="197"/>
      <c r="J406" s="195">
        <f t="shared" ref="J406" si="454">J407</f>
        <v>26500</v>
      </c>
      <c r="K406" s="196"/>
      <c r="L406" s="22"/>
      <c r="M406" s="68">
        <f>SUM(M407)</f>
        <v>4125</v>
      </c>
      <c r="N406" s="197">
        <f t="shared" ref="N406" si="455">N407</f>
        <v>50000</v>
      </c>
      <c r="O406" s="197"/>
      <c r="P406" s="195">
        <f t="shared" ref="P406" si="456">P407</f>
        <v>0</v>
      </c>
      <c r="Q406" s="196"/>
      <c r="R406" s="32"/>
    </row>
    <row r="407" spans="1:18" ht="43.5" customHeight="1" x14ac:dyDescent="0.25">
      <c r="A407" s="33"/>
      <c r="B407" s="176">
        <v>42</v>
      </c>
      <c r="C407" s="177"/>
      <c r="D407" s="178" t="s">
        <v>57</v>
      </c>
      <c r="E407" s="178"/>
      <c r="F407" s="179">
        <v>4977.1099999999997</v>
      </c>
      <c r="G407" s="180"/>
      <c r="H407" s="198">
        <v>0</v>
      </c>
      <c r="I407" s="198"/>
      <c r="J407" s="179">
        <v>26500</v>
      </c>
      <c r="K407" s="180"/>
      <c r="L407" s="45"/>
      <c r="M407" s="66">
        <v>4125</v>
      </c>
      <c r="N407" s="198">
        <v>50000</v>
      </c>
      <c r="O407" s="198"/>
      <c r="P407" s="179">
        <v>0</v>
      </c>
      <c r="Q407" s="180"/>
      <c r="R407" s="32" t="s">
        <v>373</v>
      </c>
    </row>
    <row r="408" spans="1:18" ht="46.5" customHeight="1" x14ac:dyDescent="0.25">
      <c r="A408" s="31"/>
      <c r="B408" s="237" t="s">
        <v>195</v>
      </c>
      <c r="C408" s="238"/>
      <c r="D408" s="239" t="s">
        <v>196</v>
      </c>
      <c r="E408" s="239"/>
      <c r="F408" s="223">
        <f>F410</f>
        <v>0</v>
      </c>
      <c r="G408" s="224"/>
      <c r="H408" s="223">
        <f t="shared" ref="H408" si="457">H410</f>
        <v>0</v>
      </c>
      <c r="I408" s="224"/>
      <c r="J408" s="223">
        <f t="shared" ref="J408" si="458">J410</f>
        <v>13300</v>
      </c>
      <c r="K408" s="224"/>
      <c r="L408" s="127">
        <f>M408-J408</f>
        <v>-13300</v>
      </c>
      <c r="M408" s="69">
        <f>M410</f>
        <v>0</v>
      </c>
      <c r="N408" s="222">
        <f t="shared" ref="N408" si="459">N410</f>
        <v>50000</v>
      </c>
      <c r="O408" s="224"/>
      <c r="P408" s="223">
        <f t="shared" ref="P408" si="460">P410</f>
        <v>0</v>
      </c>
      <c r="Q408" s="224"/>
      <c r="R408" s="32"/>
    </row>
    <row r="409" spans="1:18" ht="17.25" customHeight="1" x14ac:dyDescent="0.25">
      <c r="A409" s="120"/>
      <c r="B409" s="181" t="s">
        <v>118</v>
      </c>
      <c r="C409" s="164"/>
      <c r="D409" s="156" t="s">
        <v>29</v>
      </c>
      <c r="E409" s="156"/>
      <c r="F409" s="157">
        <v>0</v>
      </c>
      <c r="G409" s="158"/>
      <c r="H409" s="186">
        <v>0</v>
      </c>
      <c r="I409" s="186"/>
      <c r="J409" s="157">
        <v>13300</v>
      </c>
      <c r="K409" s="158"/>
      <c r="L409" s="97">
        <f>M409-J409</f>
        <v>-13300</v>
      </c>
      <c r="M409" s="98">
        <v>0</v>
      </c>
      <c r="N409" s="186"/>
      <c r="O409" s="186"/>
      <c r="P409" s="157"/>
      <c r="Q409" s="158"/>
      <c r="R409" s="121"/>
    </row>
    <row r="410" spans="1:18" ht="27" customHeight="1" x14ac:dyDescent="0.25">
      <c r="A410" s="34"/>
      <c r="B410" s="173">
        <v>4</v>
      </c>
      <c r="C410" s="174"/>
      <c r="D410" s="175" t="s">
        <v>51</v>
      </c>
      <c r="E410" s="175"/>
      <c r="F410" s="195">
        <f>F411</f>
        <v>0</v>
      </c>
      <c r="G410" s="196"/>
      <c r="H410" s="197">
        <f t="shared" ref="H410" si="461">H411</f>
        <v>0</v>
      </c>
      <c r="I410" s="197"/>
      <c r="J410" s="195">
        <f t="shared" ref="J410" si="462">J411</f>
        <v>13300</v>
      </c>
      <c r="K410" s="196"/>
      <c r="L410" s="22"/>
      <c r="M410" s="68">
        <f>SUM(M411)</f>
        <v>0</v>
      </c>
      <c r="N410" s="197">
        <f t="shared" ref="N410" si="463">N411</f>
        <v>50000</v>
      </c>
      <c r="O410" s="197"/>
      <c r="P410" s="195">
        <f t="shared" ref="P410" si="464">P411</f>
        <v>0</v>
      </c>
      <c r="Q410" s="196"/>
      <c r="R410" s="32"/>
    </row>
    <row r="411" spans="1:18" ht="29.25" customHeight="1" x14ac:dyDescent="0.25">
      <c r="A411" s="33"/>
      <c r="B411" s="176">
        <v>42</v>
      </c>
      <c r="C411" s="177"/>
      <c r="D411" s="178" t="s">
        <v>57</v>
      </c>
      <c r="E411" s="178"/>
      <c r="F411" s="179">
        <v>0</v>
      </c>
      <c r="G411" s="180"/>
      <c r="H411" s="198">
        <v>0</v>
      </c>
      <c r="I411" s="198"/>
      <c r="J411" s="179">
        <v>13300</v>
      </c>
      <c r="K411" s="180"/>
      <c r="L411" s="45"/>
      <c r="M411" s="66">
        <v>0</v>
      </c>
      <c r="N411" s="198">
        <v>50000</v>
      </c>
      <c r="O411" s="198"/>
      <c r="P411" s="179">
        <v>0</v>
      </c>
      <c r="Q411" s="180"/>
      <c r="R411" s="32" t="s">
        <v>373</v>
      </c>
    </row>
    <row r="412" spans="1:18" x14ac:dyDescent="0.25">
      <c r="A412" s="37"/>
      <c r="B412" s="216" t="s">
        <v>197</v>
      </c>
      <c r="C412" s="217"/>
      <c r="D412" s="218" t="s">
        <v>198</v>
      </c>
      <c r="E412" s="218"/>
      <c r="F412" s="219">
        <f>F413</f>
        <v>23351.61</v>
      </c>
      <c r="G412" s="220"/>
      <c r="H412" s="219">
        <f t="shared" ref="H412" si="465">H413</f>
        <v>17253.97</v>
      </c>
      <c r="I412" s="220"/>
      <c r="J412" s="219">
        <f t="shared" ref="J412" si="466">J413</f>
        <v>33200</v>
      </c>
      <c r="K412" s="220"/>
      <c r="L412" s="79">
        <f>L413</f>
        <v>-33200</v>
      </c>
      <c r="M412" s="79">
        <f>M413</f>
        <v>0</v>
      </c>
      <c r="N412" s="258">
        <f t="shared" ref="N412" si="467">N413</f>
        <v>20000</v>
      </c>
      <c r="O412" s="220"/>
      <c r="P412" s="219">
        <f t="shared" ref="P412" si="468">P413</f>
        <v>20000</v>
      </c>
      <c r="Q412" s="220"/>
      <c r="R412" s="30"/>
    </row>
    <row r="413" spans="1:18" ht="30.75" customHeight="1" x14ac:dyDescent="0.25">
      <c r="A413" s="35"/>
      <c r="B413" s="201" t="s">
        <v>201</v>
      </c>
      <c r="C413" s="202"/>
      <c r="D413" s="170" t="s">
        <v>202</v>
      </c>
      <c r="E413" s="170"/>
      <c r="F413" s="171">
        <f>F415</f>
        <v>23351.61</v>
      </c>
      <c r="G413" s="172"/>
      <c r="H413" s="171">
        <f t="shared" ref="H413" si="469">H415</f>
        <v>17253.97</v>
      </c>
      <c r="I413" s="172"/>
      <c r="J413" s="171">
        <f t="shared" ref="J413" si="470">J415</f>
        <v>33200</v>
      </c>
      <c r="K413" s="172"/>
      <c r="L413" s="127">
        <f>M413-J413</f>
        <v>-33200</v>
      </c>
      <c r="M413" s="72">
        <f>M415</f>
        <v>0</v>
      </c>
      <c r="N413" s="221">
        <f t="shared" ref="N413" si="471">N415</f>
        <v>20000</v>
      </c>
      <c r="O413" s="172"/>
      <c r="P413" s="171">
        <f t="shared" ref="P413" si="472">P415</f>
        <v>20000</v>
      </c>
      <c r="Q413" s="172"/>
      <c r="R413" s="32"/>
    </row>
    <row r="414" spans="1:18" ht="18.75" customHeight="1" x14ac:dyDescent="0.25">
      <c r="A414" s="124"/>
      <c r="B414" s="181" t="s">
        <v>118</v>
      </c>
      <c r="C414" s="164"/>
      <c r="D414" s="156" t="s">
        <v>29</v>
      </c>
      <c r="E414" s="156"/>
      <c r="F414" s="157">
        <v>23351.61</v>
      </c>
      <c r="G414" s="158"/>
      <c r="H414" s="157">
        <v>17253.97</v>
      </c>
      <c r="I414" s="158"/>
      <c r="J414" s="157">
        <v>33200</v>
      </c>
      <c r="K414" s="158"/>
      <c r="L414" s="97">
        <f>M414-J414</f>
        <v>-33200</v>
      </c>
      <c r="M414" s="98">
        <v>0</v>
      </c>
      <c r="N414" s="186"/>
      <c r="O414" s="158"/>
      <c r="P414" s="157"/>
      <c r="Q414" s="158"/>
      <c r="R414" s="121"/>
    </row>
    <row r="415" spans="1:18" x14ac:dyDescent="0.25">
      <c r="A415" s="34"/>
      <c r="B415" s="173">
        <v>3</v>
      </c>
      <c r="C415" s="174"/>
      <c r="D415" s="175" t="s">
        <v>44</v>
      </c>
      <c r="E415" s="175"/>
      <c r="F415" s="195">
        <f>F416</f>
        <v>23351.61</v>
      </c>
      <c r="G415" s="196"/>
      <c r="H415" s="195">
        <f t="shared" ref="H415" si="473">H416</f>
        <v>17253.97</v>
      </c>
      <c r="I415" s="196"/>
      <c r="J415" s="195">
        <f t="shared" ref="J415" si="474">J416</f>
        <v>33200</v>
      </c>
      <c r="K415" s="196"/>
      <c r="L415" s="22"/>
      <c r="M415" s="68">
        <f>SUM(M416)</f>
        <v>0</v>
      </c>
      <c r="N415" s="197">
        <f t="shared" ref="N415" si="475">N416</f>
        <v>20000</v>
      </c>
      <c r="O415" s="196"/>
      <c r="P415" s="195">
        <f t="shared" ref="P415" si="476">P416</f>
        <v>20000</v>
      </c>
      <c r="Q415" s="196"/>
      <c r="R415" s="32"/>
    </row>
    <row r="416" spans="1:18" x14ac:dyDescent="0.25">
      <c r="A416" s="33"/>
      <c r="B416" s="176">
        <v>32</v>
      </c>
      <c r="C416" s="177"/>
      <c r="D416" s="178" t="s">
        <v>46</v>
      </c>
      <c r="E416" s="178"/>
      <c r="F416" s="179">
        <v>23351.61</v>
      </c>
      <c r="G416" s="180"/>
      <c r="H416" s="198">
        <v>17253.97</v>
      </c>
      <c r="I416" s="198"/>
      <c r="J416" s="179">
        <v>33200</v>
      </c>
      <c r="K416" s="180"/>
      <c r="L416" s="45"/>
      <c r="M416" s="66">
        <v>0</v>
      </c>
      <c r="N416" s="198">
        <v>20000</v>
      </c>
      <c r="O416" s="198"/>
      <c r="P416" s="179">
        <v>20000</v>
      </c>
      <c r="Q416" s="180"/>
      <c r="R416" s="32" t="s">
        <v>373</v>
      </c>
    </row>
    <row r="417" spans="1:18" x14ac:dyDescent="0.25">
      <c r="A417" s="37"/>
      <c r="B417" s="216" t="s">
        <v>396</v>
      </c>
      <c r="C417" s="217"/>
      <c r="D417" s="218" t="s">
        <v>200</v>
      </c>
      <c r="E417" s="218"/>
      <c r="F417" s="219">
        <f>F418+F425+F429</f>
        <v>90.9</v>
      </c>
      <c r="G417" s="220"/>
      <c r="H417" s="219">
        <f t="shared" ref="H417" si="477">H418+H425+H429</f>
        <v>1327.23</v>
      </c>
      <c r="I417" s="220"/>
      <c r="J417" s="219">
        <f>J418+J425+J429</f>
        <v>135300</v>
      </c>
      <c r="K417" s="220"/>
      <c r="L417" s="129">
        <f>L418+L425+L429</f>
        <v>-132700</v>
      </c>
      <c r="M417" s="79">
        <f>M418+M425+M429</f>
        <v>2600</v>
      </c>
      <c r="N417" s="258">
        <f t="shared" ref="N417" si="478">N418+N425+N429</f>
        <v>123000</v>
      </c>
      <c r="O417" s="220"/>
      <c r="P417" s="219">
        <f t="shared" ref="P417" si="479">P418+P425+P429</f>
        <v>123000</v>
      </c>
      <c r="Q417" s="220"/>
      <c r="R417" s="30"/>
    </row>
    <row r="418" spans="1:18" ht="27" customHeight="1" x14ac:dyDescent="0.25">
      <c r="A418" s="35"/>
      <c r="B418" s="201" t="s">
        <v>203</v>
      </c>
      <c r="C418" s="202"/>
      <c r="D418" s="170" t="s">
        <v>204</v>
      </c>
      <c r="E418" s="170"/>
      <c r="F418" s="171">
        <f>F421+F423</f>
        <v>0</v>
      </c>
      <c r="G418" s="172"/>
      <c r="H418" s="171">
        <f t="shared" ref="H418" si="480">H421+H423</f>
        <v>0</v>
      </c>
      <c r="I418" s="172"/>
      <c r="J418" s="171">
        <f t="shared" ref="J418" si="481">J421+J423</f>
        <v>132700</v>
      </c>
      <c r="K418" s="172"/>
      <c r="L418" s="127">
        <f>M418-J418</f>
        <v>-132700</v>
      </c>
      <c r="M418" s="72">
        <f>M421+M423</f>
        <v>0</v>
      </c>
      <c r="N418" s="221">
        <f t="shared" ref="N418" si="482">N421+N423</f>
        <v>100000</v>
      </c>
      <c r="O418" s="172"/>
      <c r="P418" s="171">
        <f t="shared" ref="P418" si="483">P421+P423</f>
        <v>100000</v>
      </c>
      <c r="Q418" s="172"/>
      <c r="R418" s="32"/>
    </row>
    <row r="419" spans="1:18" ht="15" customHeight="1" x14ac:dyDescent="0.25">
      <c r="A419" s="124"/>
      <c r="B419" s="181" t="s">
        <v>119</v>
      </c>
      <c r="C419" s="164"/>
      <c r="D419" s="156" t="s">
        <v>32</v>
      </c>
      <c r="E419" s="156"/>
      <c r="F419" s="157">
        <v>0</v>
      </c>
      <c r="G419" s="158"/>
      <c r="H419" s="157">
        <v>0</v>
      </c>
      <c r="I419" s="158"/>
      <c r="J419" s="157">
        <v>32700</v>
      </c>
      <c r="K419" s="158"/>
      <c r="L419" s="97">
        <f t="shared" ref="L419:L420" si="484">M419-J419</f>
        <v>-32700</v>
      </c>
      <c r="M419" s="98">
        <v>0</v>
      </c>
      <c r="N419" s="186"/>
      <c r="O419" s="158"/>
      <c r="P419" s="157"/>
      <c r="Q419" s="158"/>
      <c r="R419" s="121"/>
    </row>
    <row r="420" spans="1:18" ht="37.5" customHeight="1" x14ac:dyDescent="0.25">
      <c r="A420" s="120"/>
      <c r="B420" s="181" t="s">
        <v>159</v>
      </c>
      <c r="C420" s="164"/>
      <c r="D420" s="156" t="s">
        <v>43</v>
      </c>
      <c r="E420" s="156"/>
      <c r="F420" s="157">
        <v>0</v>
      </c>
      <c r="G420" s="158"/>
      <c r="H420" s="186">
        <v>0</v>
      </c>
      <c r="I420" s="186"/>
      <c r="J420" s="157">
        <v>100000</v>
      </c>
      <c r="K420" s="158"/>
      <c r="L420" s="97">
        <f t="shared" si="484"/>
        <v>-100000</v>
      </c>
      <c r="M420" s="98">
        <v>0</v>
      </c>
      <c r="N420" s="186"/>
      <c r="O420" s="186"/>
      <c r="P420" s="157"/>
      <c r="Q420" s="158"/>
      <c r="R420" s="121"/>
    </row>
    <row r="421" spans="1:18" ht="15" customHeight="1" x14ac:dyDescent="0.25">
      <c r="A421" s="34"/>
      <c r="B421" s="173">
        <v>3</v>
      </c>
      <c r="C421" s="174"/>
      <c r="D421" s="175" t="s">
        <v>44</v>
      </c>
      <c r="E421" s="175"/>
      <c r="F421" s="195">
        <f>F422</f>
        <v>0</v>
      </c>
      <c r="G421" s="196"/>
      <c r="H421" s="195">
        <f t="shared" ref="H421" si="485">H422</f>
        <v>0</v>
      </c>
      <c r="I421" s="196"/>
      <c r="J421" s="195">
        <f t="shared" ref="J421" si="486">J422</f>
        <v>32700</v>
      </c>
      <c r="K421" s="196"/>
      <c r="L421" s="22"/>
      <c r="M421" s="68">
        <f>SUM(M422)</f>
        <v>0</v>
      </c>
      <c r="N421" s="197">
        <f t="shared" ref="N421" si="487">N422</f>
        <v>20000</v>
      </c>
      <c r="O421" s="196"/>
      <c r="P421" s="195">
        <f t="shared" ref="P421" si="488">P422</f>
        <v>20000</v>
      </c>
      <c r="Q421" s="196"/>
      <c r="R421" s="32"/>
    </row>
    <row r="422" spans="1:18" ht="15" customHeight="1" x14ac:dyDescent="0.25">
      <c r="A422" s="33"/>
      <c r="B422" s="176">
        <v>32</v>
      </c>
      <c r="C422" s="177"/>
      <c r="D422" s="178" t="s">
        <v>46</v>
      </c>
      <c r="E422" s="178"/>
      <c r="F422" s="179">
        <v>0</v>
      </c>
      <c r="G422" s="180"/>
      <c r="H422" s="198">
        <v>0</v>
      </c>
      <c r="I422" s="198"/>
      <c r="J422" s="179">
        <v>32700</v>
      </c>
      <c r="K422" s="180"/>
      <c r="L422" s="45"/>
      <c r="M422" s="66">
        <v>0</v>
      </c>
      <c r="N422" s="198">
        <v>20000</v>
      </c>
      <c r="O422" s="198"/>
      <c r="P422" s="179">
        <v>20000</v>
      </c>
      <c r="Q422" s="180"/>
      <c r="R422" s="32" t="s">
        <v>379</v>
      </c>
    </row>
    <row r="423" spans="1:18" ht="29.25" customHeight="1" x14ac:dyDescent="0.25">
      <c r="A423" s="34"/>
      <c r="B423" s="173">
        <v>4</v>
      </c>
      <c r="C423" s="174"/>
      <c r="D423" s="175" t="s">
        <v>51</v>
      </c>
      <c r="E423" s="175"/>
      <c r="F423" s="195">
        <f>F424</f>
        <v>0</v>
      </c>
      <c r="G423" s="196"/>
      <c r="H423" s="197">
        <f t="shared" ref="H423" si="489">H424</f>
        <v>0</v>
      </c>
      <c r="I423" s="197"/>
      <c r="J423" s="195">
        <f t="shared" ref="J423" si="490">J424</f>
        <v>100000</v>
      </c>
      <c r="K423" s="196"/>
      <c r="L423" s="22"/>
      <c r="M423" s="68">
        <f>SUM(M424)</f>
        <v>0</v>
      </c>
      <c r="N423" s="197">
        <f t="shared" ref="N423" si="491">N424</f>
        <v>80000</v>
      </c>
      <c r="O423" s="197"/>
      <c r="P423" s="195">
        <f t="shared" ref="P423" si="492">P424</f>
        <v>80000</v>
      </c>
      <c r="Q423" s="196"/>
      <c r="R423" s="32"/>
    </row>
    <row r="424" spans="1:18" ht="27" customHeight="1" x14ac:dyDescent="0.25">
      <c r="A424" s="33"/>
      <c r="B424" s="176">
        <v>45</v>
      </c>
      <c r="C424" s="177"/>
      <c r="D424" s="178" t="s">
        <v>369</v>
      </c>
      <c r="E424" s="178"/>
      <c r="F424" s="179">
        <v>0</v>
      </c>
      <c r="G424" s="180"/>
      <c r="H424" s="198">
        <v>0</v>
      </c>
      <c r="I424" s="198"/>
      <c r="J424" s="179">
        <v>100000</v>
      </c>
      <c r="K424" s="180"/>
      <c r="L424" s="45"/>
      <c r="M424" s="66">
        <v>0</v>
      </c>
      <c r="N424" s="198">
        <v>80000</v>
      </c>
      <c r="O424" s="198"/>
      <c r="P424" s="179">
        <v>80000</v>
      </c>
      <c r="Q424" s="180"/>
      <c r="R424" s="32" t="s">
        <v>379</v>
      </c>
    </row>
    <row r="425" spans="1:18" ht="29.25" customHeight="1" x14ac:dyDescent="0.25">
      <c r="A425" s="35"/>
      <c r="B425" s="201" t="s">
        <v>206</v>
      </c>
      <c r="C425" s="202"/>
      <c r="D425" s="170" t="s">
        <v>205</v>
      </c>
      <c r="E425" s="170"/>
      <c r="F425" s="171">
        <f>F427</f>
        <v>0</v>
      </c>
      <c r="G425" s="172"/>
      <c r="H425" s="171">
        <f t="shared" ref="H425" si="493">H427</f>
        <v>0</v>
      </c>
      <c r="I425" s="172"/>
      <c r="J425" s="171">
        <f t="shared" ref="J425" si="494">J427</f>
        <v>0</v>
      </c>
      <c r="K425" s="172"/>
      <c r="L425" s="127">
        <f>M425-J425</f>
        <v>0</v>
      </c>
      <c r="M425" s="72">
        <f>M427</f>
        <v>0</v>
      </c>
      <c r="N425" s="221">
        <f t="shared" ref="N425" si="495">N427</f>
        <v>20000</v>
      </c>
      <c r="O425" s="172"/>
      <c r="P425" s="171">
        <f t="shared" ref="P425" si="496">P427</f>
        <v>20000</v>
      </c>
      <c r="Q425" s="172"/>
      <c r="R425" s="32"/>
    </row>
    <row r="426" spans="1:18" ht="16.5" customHeight="1" x14ac:dyDescent="0.25">
      <c r="A426" s="124"/>
      <c r="B426" s="181" t="s">
        <v>119</v>
      </c>
      <c r="C426" s="164"/>
      <c r="D426" s="156" t="s">
        <v>32</v>
      </c>
      <c r="E426" s="156"/>
      <c r="F426" s="157">
        <v>0</v>
      </c>
      <c r="G426" s="158"/>
      <c r="H426" s="157">
        <v>0</v>
      </c>
      <c r="I426" s="158"/>
      <c r="J426" s="157">
        <v>0</v>
      </c>
      <c r="K426" s="158"/>
      <c r="L426" s="97">
        <f>M426-J426</f>
        <v>0</v>
      </c>
      <c r="M426" s="98">
        <v>0</v>
      </c>
      <c r="N426" s="186"/>
      <c r="O426" s="158"/>
      <c r="P426" s="157"/>
      <c r="Q426" s="158"/>
      <c r="R426" s="121"/>
    </row>
    <row r="427" spans="1:18" ht="15" customHeight="1" x14ac:dyDescent="0.25">
      <c r="A427" s="34"/>
      <c r="B427" s="173">
        <v>3</v>
      </c>
      <c r="C427" s="174"/>
      <c r="D427" s="175" t="s">
        <v>44</v>
      </c>
      <c r="E427" s="175"/>
      <c r="F427" s="195">
        <f>F428</f>
        <v>0</v>
      </c>
      <c r="G427" s="196"/>
      <c r="H427" s="195">
        <f t="shared" ref="H427" si="497">H428</f>
        <v>0</v>
      </c>
      <c r="I427" s="196"/>
      <c r="J427" s="195">
        <f t="shared" ref="J427" si="498">J428</f>
        <v>0</v>
      </c>
      <c r="K427" s="196"/>
      <c r="L427" s="22"/>
      <c r="M427" s="68">
        <f>SUM(M428)</f>
        <v>0</v>
      </c>
      <c r="N427" s="197">
        <f t="shared" ref="N427" si="499">N428</f>
        <v>20000</v>
      </c>
      <c r="O427" s="196"/>
      <c r="P427" s="195">
        <f t="shared" ref="P427" si="500">P428</f>
        <v>20000</v>
      </c>
      <c r="Q427" s="196"/>
      <c r="R427" s="32"/>
    </row>
    <row r="428" spans="1:18" ht="15" customHeight="1" x14ac:dyDescent="0.25">
      <c r="A428" s="33"/>
      <c r="B428" s="176">
        <v>32</v>
      </c>
      <c r="C428" s="177"/>
      <c r="D428" s="178" t="s">
        <v>46</v>
      </c>
      <c r="E428" s="178"/>
      <c r="F428" s="179">
        <v>0</v>
      </c>
      <c r="G428" s="180"/>
      <c r="H428" s="198">
        <v>0</v>
      </c>
      <c r="I428" s="198"/>
      <c r="J428" s="179">
        <v>0</v>
      </c>
      <c r="K428" s="180"/>
      <c r="L428" s="45"/>
      <c r="M428" s="66">
        <v>0</v>
      </c>
      <c r="N428" s="198">
        <v>20000</v>
      </c>
      <c r="O428" s="198"/>
      <c r="P428" s="179">
        <v>20000</v>
      </c>
      <c r="Q428" s="180"/>
      <c r="R428" s="32" t="s">
        <v>379</v>
      </c>
    </row>
    <row r="429" spans="1:18" ht="30" customHeight="1" x14ac:dyDescent="0.25">
      <c r="A429" s="35"/>
      <c r="B429" s="201" t="s">
        <v>207</v>
      </c>
      <c r="C429" s="202"/>
      <c r="D429" s="170" t="s">
        <v>200</v>
      </c>
      <c r="E429" s="170"/>
      <c r="F429" s="171">
        <f>F431</f>
        <v>90.9</v>
      </c>
      <c r="G429" s="172"/>
      <c r="H429" s="171">
        <f t="shared" ref="H429" si="501">H431</f>
        <v>1327.23</v>
      </c>
      <c r="I429" s="172"/>
      <c r="J429" s="171">
        <f t="shared" ref="J429" si="502">J431</f>
        <v>2600</v>
      </c>
      <c r="K429" s="172"/>
      <c r="L429" s="127">
        <f>M429-J429</f>
        <v>0</v>
      </c>
      <c r="M429" s="72">
        <f>M431</f>
        <v>2600</v>
      </c>
      <c r="N429" s="221">
        <f t="shared" ref="N429" si="503">N431</f>
        <v>3000</v>
      </c>
      <c r="O429" s="172"/>
      <c r="P429" s="171">
        <f t="shared" ref="P429" si="504">P431</f>
        <v>3000</v>
      </c>
      <c r="Q429" s="172"/>
      <c r="R429" s="32"/>
    </row>
    <row r="430" spans="1:18" ht="16.5" customHeight="1" x14ac:dyDescent="0.25">
      <c r="A430" s="124"/>
      <c r="B430" s="181" t="s">
        <v>118</v>
      </c>
      <c r="C430" s="164"/>
      <c r="D430" s="156" t="s">
        <v>29</v>
      </c>
      <c r="E430" s="156"/>
      <c r="F430" s="157">
        <v>90.9</v>
      </c>
      <c r="G430" s="158"/>
      <c r="H430" s="157">
        <v>1327.23</v>
      </c>
      <c r="I430" s="158"/>
      <c r="J430" s="157">
        <v>2600</v>
      </c>
      <c r="K430" s="158"/>
      <c r="L430" s="97">
        <f>M430-J430</f>
        <v>0</v>
      </c>
      <c r="M430" s="98">
        <v>2600</v>
      </c>
      <c r="N430" s="186"/>
      <c r="O430" s="158"/>
      <c r="P430" s="157"/>
      <c r="Q430" s="158"/>
      <c r="R430" s="121"/>
    </row>
    <row r="431" spans="1:18" x14ac:dyDescent="0.25">
      <c r="A431" s="34"/>
      <c r="B431" s="173">
        <v>3</v>
      </c>
      <c r="C431" s="174"/>
      <c r="D431" s="175" t="s">
        <v>44</v>
      </c>
      <c r="E431" s="175"/>
      <c r="F431" s="195">
        <f>F432</f>
        <v>90.9</v>
      </c>
      <c r="G431" s="196"/>
      <c r="H431" s="195">
        <f t="shared" ref="H431" si="505">H432</f>
        <v>1327.23</v>
      </c>
      <c r="I431" s="196"/>
      <c r="J431" s="195">
        <f t="shared" ref="J431" si="506">J432</f>
        <v>2600</v>
      </c>
      <c r="K431" s="196"/>
      <c r="L431" s="22"/>
      <c r="M431" s="68">
        <f>SUM(M432)</f>
        <v>2600</v>
      </c>
      <c r="N431" s="197">
        <f t="shared" ref="N431" si="507">N432</f>
        <v>3000</v>
      </c>
      <c r="O431" s="196"/>
      <c r="P431" s="195">
        <f t="shared" ref="P431" si="508">P432</f>
        <v>3000</v>
      </c>
      <c r="Q431" s="196"/>
      <c r="R431" s="32"/>
    </row>
    <row r="432" spans="1:18" ht="15" customHeight="1" x14ac:dyDescent="0.25">
      <c r="A432" s="33"/>
      <c r="B432" s="176">
        <v>32</v>
      </c>
      <c r="C432" s="177"/>
      <c r="D432" s="178" t="s">
        <v>46</v>
      </c>
      <c r="E432" s="178"/>
      <c r="F432" s="179">
        <v>90.9</v>
      </c>
      <c r="G432" s="180"/>
      <c r="H432" s="198">
        <v>1327.23</v>
      </c>
      <c r="I432" s="198"/>
      <c r="J432" s="179">
        <v>2600</v>
      </c>
      <c r="K432" s="180"/>
      <c r="L432" s="45"/>
      <c r="M432" s="66">
        <v>2600</v>
      </c>
      <c r="N432" s="198">
        <v>3000</v>
      </c>
      <c r="O432" s="198"/>
      <c r="P432" s="179">
        <v>3000</v>
      </c>
      <c r="Q432" s="180"/>
      <c r="R432" s="32" t="s">
        <v>380</v>
      </c>
    </row>
    <row r="433" spans="1:18" ht="15" customHeight="1" x14ac:dyDescent="0.25">
      <c r="A433" s="37"/>
      <c r="B433" s="216" t="s">
        <v>199</v>
      </c>
      <c r="C433" s="217"/>
      <c r="D433" s="218" t="s">
        <v>208</v>
      </c>
      <c r="E433" s="218"/>
      <c r="F433" s="219">
        <f>F434</f>
        <v>0</v>
      </c>
      <c r="G433" s="220"/>
      <c r="H433" s="219">
        <f t="shared" ref="H433" si="509">H434</f>
        <v>0</v>
      </c>
      <c r="I433" s="220"/>
      <c r="J433" s="219">
        <f t="shared" ref="J433" si="510">J434</f>
        <v>26000</v>
      </c>
      <c r="K433" s="220"/>
      <c r="L433" s="79">
        <f>L434</f>
        <v>-26000</v>
      </c>
      <c r="M433" s="79">
        <f>M434</f>
        <v>0</v>
      </c>
      <c r="N433" s="258">
        <f t="shared" ref="N433" si="511">N434</f>
        <v>30000</v>
      </c>
      <c r="O433" s="220"/>
      <c r="P433" s="219">
        <f t="shared" ref="P433" si="512">P434</f>
        <v>20000</v>
      </c>
      <c r="Q433" s="220"/>
      <c r="R433" s="30"/>
    </row>
    <row r="434" spans="1:18" ht="33" customHeight="1" x14ac:dyDescent="0.25">
      <c r="A434" s="35"/>
      <c r="B434" s="201" t="s">
        <v>209</v>
      </c>
      <c r="C434" s="202"/>
      <c r="D434" s="170" t="s">
        <v>210</v>
      </c>
      <c r="E434" s="170"/>
      <c r="F434" s="171">
        <f>F437</f>
        <v>0</v>
      </c>
      <c r="G434" s="172"/>
      <c r="H434" s="171">
        <f t="shared" ref="H434" si="513">H437</f>
        <v>0</v>
      </c>
      <c r="I434" s="172"/>
      <c r="J434" s="171">
        <f t="shared" ref="J434" si="514">J437</f>
        <v>26000</v>
      </c>
      <c r="K434" s="172"/>
      <c r="L434" s="127">
        <f>M434-J434</f>
        <v>-26000</v>
      </c>
      <c r="M434" s="72">
        <f>M437</f>
        <v>0</v>
      </c>
      <c r="N434" s="221">
        <f t="shared" ref="N434" si="515">N437</f>
        <v>30000</v>
      </c>
      <c r="O434" s="172"/>
      <c r="P434" s="171">
        <f t="shared" ref="P434" si="516">P437</f>
        <v>20000</v>
      </c>
      <c r="Q434" s="172"/>
      <c r="R434" s="32"/>
    </row>
    <row r="435" spans="1:18" ht="26.25" customHeight="1" x14ac:dyDescent="0.25">
      <c r="A435" s="124"/>
      <c r="B435" s="181" t="s">
        <v>120</v>
      </c>
      <c r="C435" s="164"/>
      <c r="D435" s="156" t="s">
        <v>35</v>
      </c>
      <c r="E435" s="156"/>
      <c r="F435" s="157">
        <v>0</v>
      </c>
      <c r="G435" s="158"/>
      <c r="H435" s="157">
        <v>0</v>
      </c>
      <c r="I435" s="158"/>
      <c r="J435" s="157">
        <v>0</v>
      </c>
      <c r="K435" s="158"/>
      <c r="L435" s="97">
        <f t="shared" ref="L435:L436" si="517">M435-J435</f>
        <v>0</v>
      </c>
      <c r="M435" s="98">
        <v>0</v>
      </c>
      <c r="N435" s="186"/>
      <c r="O435" s="158"/>
      <c r="P435" s="157"/>
      <c r="Q435" s="158"/>
      <c r="R435" s="121"/>
    </row>
    <row r="436" spans="1:18" ht="15" customHeight="1" x14ac:dyDescent="0.25">
      <c r="A436" s="124"/>
      <c r="B436" s="181" t="s">
        <v>119</v>
      </c>
      <c r="C436" s="164"/>
      <c r="D436" s="156" t="s">
        <v>32</v>
      </c>
      <c r="E436" s="156"/>
      <c r="F436" s="182">
        <v>0</v>
      </c>
      <c r="G436" s="183"/>
      <c r="H436" s="182">
        <v>0</v>
      </c>
      <c r="I436" s="183"/>
      <c r="J436" s="182">
        <v>26000</v>
      </c>
      <c r="K436" s="183"/>
      <c r="L436" s="97">
        <f t="shared" si="517"/>
        <v>-26000</v>
      </c>
      <c r="M436" s="126">
        <v>0</v>
      </c>
      <c r="N436" s="275"/>
      <c r="O436" s="183"/>
      <c r="P436" s="182"/>
      <c r="Q436" s="183"/>
      <c r="R436" s="121"/>
    </row>
    <row r="437" spans="1:18" ht="15.75" customHeight="1" x14ac:dyDescent="0.25">
      <c r="A437" s="34"/>
      <c r="B437" s="173">
        <v>3</v>
      </c>
      <c r="C437" s="174"/>
      <c r="D437" s="175" t="s">
        <v>44</v>
      </c>
      <c r="E437" s="175"/>
      <c r="F437" s="195">
        <f>F438</f>
        <v>0</v>
      </c>
      <c r="G437" s="196"/>
      <c r="H437" s="195">
        <f t="shared" ref="H437" si="518">H438</f>
        <v>0</v>
      </c>
      <c r="I437" s="196"/>
      <c r="J437" s="195">
        <f t="shared" ref="J437" si="519">J438</f>
        <v>26000</v>
      </c>
      <c r="K437" s="196"/>
      <c r="L437" s="22"/>
      <c r="M437" s="68">
        <f>SUM(M438)</f>
        <v>0</v>
      </c>
      <c r="N437" s="197">
        <f t="shared" ref="N437" si="520">N438</f>
        <v>30000</v>
      </c>
      <c r="O437" s="196"/>
      <c r="P437" s="195">
        <f t="shared" ref="P437" si="521">P438</f>
        <v>20000</v>
      </c>
      <c r="Q437" s="196"/>
      <c r="R437" s="32"/>
    </row>
    <row r="438" spans="1:18" x14ac:dyDescent="0.25">
      <c r="A438" s="33"/>
      <c r="B438" s="176">
        <v>32</v>
      </c>
      <c r="C438" s="177"/>
      <c r="D438" s="178" t="s">
        <v>46</v>
      </c>
      <c r="E438" s="178"/>
      <c r="F438" s="179">
        <v>0</v>
      </c>
      <c r="G438" s="180"/>
      <c r="H438" s="198">
        <v>0</v>
      </c>
      <c r="I438" s="198"/>
      <c r="J438" s="179">
        <v>26000</v>
      </c>
      <c r="K438" s="180"/>
      <c r="L438" s="45"/>
      <c r="M438" s="66">
        <v>0</v>
      </c>
      <c r="N438" s="198">
        <v>30000</v>
      </c>
      <c r="O438" s="198"/>
      <c r="P438" s="179">
        <v>20000</v>
      </c>
      <c r="Q438" s="180"/>
      <c r="R438" s="32" t="s">
        <v>373</v>
      </c>
    </row>
    <row r="439" spans="1:18" ht="15" customHeight="1" x14ac:dyDescent="0.25">
      <c r="A439" s="38"/>
      <c r="B439" s="259" t="s">
        <v>211</v>
      </c>
      <c r="C439" s="260"/>
      <c r="D439" s="261" t="s">
        <v>212</v>
      </c>
      <c r="E439" s="261"/>
      <c r="F439" s="262">
        <f>F440+F457</f>
        <v>143992.54999999999</v>
      </c>
      <c r="G439" s="263"/>
      <c r="H439" s="262">
        <f t="shared" ref="H439" si="522">H440+H457</f>
        <v>36498.770000000004</v>
      </c>
      <c r="I439" s="263"/>
      <c r="J439" s="262">
        <f>J440+J457</f>
        <v>130500</v>
      </c>
      <c r="K439" s="263"/>
      <c r="L439" s="80">
        <f>L440+L457</f>
        <v>-69000</v>
      </c>
      <c r="M439" s="80">
        <f>M440+M457</f>
        <v>61500</v>
      </c>
      <c r="N439" s="264">
        <f t="shared" ref="N439" si="523">N440+N457</f>
        <v>1036000</v>
      </c>
      <c r="O439" s="263"/>
      <c r="P439" s="273">
        <f t="shared" ref="P439" si="524">P440+P457</f>
        <v>1036000</v>
      </c>
      <c r="Q439" s="274"/>
      <c r="R439" s="28"/>
    </row>
    <row r="440" spans="1:18" ht="23.25" customHeight="1" x14ac:dyDescent="0.25">
      <c r="A440" s="37"/>
      <c r="B440" s="216" t="s">
        <v>213</v>
      </c>
      <c r="C440" s="217"/>
      <c r="D440" s="218" t="s">
        <v>214</v>
      </c>
      <c r="E440" s="218"/>
      <c r="F440" s="219">
        <f>F441+F451</f>
        <v>143328.94</v>
      </c>
      <c r="G440" s="220"/>
      <c r="H440" s="219">
        <f t="shared" ref="H440" si="525">H441+H451</f>
        <v>31853.47</v>
      </c>
      <c r="I440" s="220"/>
      <c r="J440" s="219">
        <f>J441+J451</f>
        <v>124500</v>
      </c>
      <c r="K440" s="220"/>
      <c r="L440" s="79">
        <f>L441+L451</f>
        <v>-69000</v>
      </c>
      <c r="M440" s="79">
        <f>M441+M451</f>
        <v>55500</v>
      </c>
      <c r="N440" s="258">
        <f t="shared" ref="N440" si="526">N441+N451</f>
        <v>1030000</v>
      </c>
      <c r="O440" s="220"/>
      <c r="P440" s="271">
        <f t="shared" ref="P440" si="527">P441+P451</f>
        <v>1030000</v>
      </c>
      <c r="Q440" s="272"/>
      <c r="R440" s="30"/>
    </row>
    <row r="441" spans="1:18" ht="32.25" customHeight="1" x14ac:dyDescent="0.25">
      <c r="A441" s="35"/>
      <c r="B441" s="201" t="s">
        <v>215</v>
      </c>
      <c r="C441" s="202"/>
      <c r="D441" s="170" t="s">
        <v>214</v>
      </c>
      <c r="E441" s="170"/>
      <c r="F441" s="171">
        <f>F446+F449</f>
        <v>143328.94</v>
      </c>
      <c r="G441" s="172"/>
      <c r="H441" s="171">
        <f t="shared" ref="H441" si="528">H446+H449</f>
        <v>31853.47</v>
      </c>
      <c r="I441" s="172"/>
      <c r="J441" s="171">
        <f t="shared" ref="J441" si="529">J446+J449</f>
        <v>50000</v>
      </c>
      <c r="K441" s="172"/>
      <c r="L441" s="127">
        <f>M441-J441</f>
        <v>5500</v>
      </c>
      <c r="M441" s="72">
        <f>M446+M449</f>
        <v>55500</v>
      </c>
      <c r="N441" s="221">
        <f t="shared" ref="N441" si="530">N446+N449</f>
        <v>30000</v>
      </c>
      <c r="O441" s="172"/>
      <c r="P441" s="171">
        <f t="shared" ref="P441" si="531">P446+P449</f>
        <v>30000</v>
      </c>
      <c r="Q441" s="172"/>
      <c r="R441" s="32"/>
    </row>
    <row r="442" spans="1:18" x14ac:dyDescent="0.25">
      <c r="A442" s="124"/>
      <c r="B442" s="181" t="s">
        <v>118</v>
      </c>
      <c r="C442" s="164"/>
      <c r="D442" s="156" t="s">
        <v>29</v>
      </c>
      <c r="E442" s="156"/>
      <c r="F442" s="157">
        <v>37211.71</v>
      </c>
      <c r="G442" s="158"/>
      <c r="H442" s="157">
        <v>31853.47</v>
      </c>
      <c r="I442" s="158"/>
      <c r="J442" s="157">
        <v>32000</v>
      </c>
      <c r="K442" s="158"/>
      <c r="L442" s="97">
        <f t="shared" ref="L442:L445" si="532">M442-J442</f>
        <v>23500</v>
      </c>
      <c r="M442" s="98">
        <v>55500</v>
      </c>
      <c r="N442" s="186"/>
      <c r="O442" s="158"/>
      <c r="P442" s="157"/>
      <c r="Q442" s="158"/>
      <c r="R442" s="121"/>
    </row>
    <row r="443" spans="1:18" ht="24.75" customHeight="1" x14ac:dyDescent="0.25">
      <c r="A443" s="124"/>
      <c r="B443" s="181" t="s">
        <v>120</v>
      </c>
      <c r="C443" s="164"/>
      <c r="D443" s="156" t="s">
        <v>35</v>
      </c>
      <c r="E443" s="156"/>
      <c r="F443" s="157">
        <v>1897.44</v>
      </c>
      <c r="G443" s="158"/>
      <c r="H443" s="157">
        <v>0</v>
      </c>
      <c r="I443" s="158"/>
      <c r="J443" s="157">
        <v>0</v>
      </c>
      <c r="K443" s="158"/>
      <c r="L443" s="97">
        <f t="shared" si="532"/>
        <v>0</v>
      </c>
      <c r="M443" s="98">
        <v>0</v>
      </c>
      <c r="N443" s="186"/>
      <c r="O443" s="158"/>
      <c r="P443" s="157"/>
      <c r="Q443" s="158"/>
      <c r="R443" s="121"/>
    </row>
    <row r="444" spans="1:18" ht="36" customHeight="1" x14ac:dyDescent="0.25">
      <c r="A444" s="124"/>
      <c r="B444" s="181" t="s">
        <v>159</v>
      </c>
      <c r="C444" s="164"/>
      <c r="D444" s="156" t="s">
        <v>43</v>
      </c>
      <c r="E444" s="156"/>
      <c r="F444" s="157">
        <v>11173.93</v>
      </c>
      <c r="G444" s="158"/>
      <c r="H444" s="157">
        <v>0</v>
      </c>
      <c r="I444" s="158"/>
      <c r="J444" s="157">
        <v>0</v>
      </c>
      <c r="K444" s="158"/>
      <c r="L444" s="97">
        <f t="shared" si="532"/>
        <v>0</v>
      </c>
      <c r="M444" s="98">
        <v>0</v>
      </c>
      <c r="N444" s="186"/>
      <c r="O444" s="158"/>
      <c r="P444" s="157"/>
      <c r="Q444" s="158"/>
      <c r="R444" s="121"/>
    </row>
    <row r="445" spans="1:18" ht="15.75" customHeight="1" x14ac:dyDescent="0.25">
      <c r="A445" s="124"/>
      <c r="B445" s="181" t="s">
        <v>350</v>
      </c>
      <c r="C445" s="164"/>
      <c r="D445" s="156" t="s">
        <v>351</v>
      </c>
      <c r="E445" s="156"/>
      <c r="F445" s="157">
        <v>93045.86</v>
      </c>
      <c r="G445" s="158"/>
      <c r="H445" s="157">
        <v>0</v>
      </c>
      <c r="I445" s="158"/>
      <c r="J445" s="157">
        <v>0</v>
      </c>
      <c r="K445" s="158"/>
      <c r="L445" s="97">
        <f t="shared" si="532"/>
        <v>0</v>
      </c>
      <c r="M445" s="98">
        <v>0</v>
      </c>
      <c r="N445" s="186"/>
      <c r="O445" s="158"/>
      <c r="P445" s="157"/>
      <c r="Q445" s="158"/>
      <c r="R445" s="121"/>
    </row>
    <row r="446" spans="1:18" ht="13.5" customHeight="1" x14ac:dyDescent="0.25">
      <c r="A446" s="34"/>
      <c r="B446" s="173">
        <v>3</v>
      </c>
      <c r="C446" s="174"/>
      <c r="D446" s="175" t="s">
        <v>44</v>
      </c>
      <c r="E446" s="175"/>
      <c r="F446" s="195">
        <f>SUM(F447:G448)</f>
        <v>23019.59</v>
      </c>
      <c r="G446" s="196"/>
      <c r="H446" s="195">
        <f>SUM(H447:I448)</f>
        <v>31853.47</v>
      </c>
      <c r="I446" s="196"/>
      <c r="J446" s="195">
        <f>SUM(J447:K448)</f>
        <v>50000</v>
      </c>
      <c r="K446" s="196"/>
      <c r="L446" s="22"/>
      <c r="M446" s="68">
        <f>SUM(M447:M448)</f>
        <v>55500</v>
      </c>
      <c r="N446" s="197">
        <f t="shared" ref="N446" si="533">N448</f>
        <v>30000</v>
      </c>
      <c r="O446" s="196"/>
      <c r="P446" s="195">
        <f t="shared" ref="P446" si="534">P448</f>
        <v>30000</v>
      </c>
      <c r="Q446" s="196"/>
      <c r="R446" s="131"/>
    </row>
    <row r="447" spans="1:18" ht="13.5" customHeight="1" x14ac:dyDescent="0.25">
      <c r="A447" s="33"/>
      <c r="B447" s="176">
        <v>32</v>
      </c>
      <c r="C447" s="177"/>
      <c r="D447" s="199" t="s">
        <v>46</v>
      </c>
      <c r="E447" s="200"/>
      <c r="F447" s="179">
        <v>0</v>
      </c>
      <c r="G447" s="180"/>
      <c r="H447" s="179">
        <v>0</v>
      </c>
      <c r="I447" s="180"/>
      <c r="J447" s="179">
        <v>0</v>
      </c>
      <c r="K447" s="180"/>
      <c r="L447" s="45"/>
      <c r="M447" s="66">
        <v>5500</v>
      </c>
      <c r="N447" s="179">
        <v>0</v>
      </c>
      <c r="O447" s="180"/>
      <c r="P447" s="179">
        <v>0</v>
      </c>
      <c r="Q447" s="180"/>
      <c r="R447" s="32" t="s">
        <v>381</v>
      </c>
    </row>
    <row r="448" spans="1:18" ht="18" customHeight="1" x14ac:dyDescent="0.25">
      <c r="A448" s="33"/>
      <c r="B448" s="176">
        <v>38</v>
      </c>
      <c r="C448" s="177"/>
      <c r="D448" s="178" t="s">
        <v>50</v>
      </c>
      <c r="E448" s="178"/>
      <c r="F448" s="179">
        <v>23019.59</v>
      </c>
      <c r="G448" s="180"/>
      <c r="H448" s="198">
        <v>31853.47</v>
      </c>
      <c r="I448" s="198"/>
      <c r="J448" s="179">
        <v>50000</v>
      </c>
      <c r="K448" s="180"/>
      <c r="L448" s="45"/>
      <c r="M448" s="66">
        <v>50000</v>
      </c>
      <c r="N448" s="198">
        <v>30000</v>
      </c>
      <c r="O448" s="198"/>
      <c r="P448" s="179">
        <v>30000</v>
      </c>
      <c r="Q448" s="180"/>
      <c r="R448" s="32" t="s">
        <v>381</v>
      </c>
    </row>
    <row r="449" spans="1:18" ht="31.5" customHeight="1" x14ac:dyDescent="0.25">
      <c r="A449" s="34"/>
      <c r="B449" s="173">
        <v>4</v>
      </c>
      <c r="C449" s="174"/>
      <c r="D449" s="175" t="s">
        <v>51</v>
      </c>
      <c r="E449" s="175"/>
      <c r="F449" s="195">
        <f>F450</f>
        <v>120309.35</v>
      </c>
      <c r="G449" s="196"/>
      <c r="H449" s="197">
        <f t="shared" ref="H449" si="535">H450</f>
        <v>0</v>
      </c>
      <c r="I449" s="197"/>
      <c r="J449" s="195">
        <f t="shared" ref="J449" si="536">J450</f>
        <v>0</v>
      </c>
      <c r="K449" s="196"/>
      <c r="L449" s="22"/>
      <c r="M449" s="68">
        <f>SUM(M450)</f>
        <v>0</v>
      </c>
      <c r="N449" s="197">
        <f t="shared" ref="N449" si="537">N450</f>
        <v>0</v>
      </c>
      <c r="O449" s="197"/>
      <c r="P449" s="195">
        <f t="shared" ref="P449" si="538">P450</f>
        <v>0</v>
      </c>
      <c r="Q449" s="196"/>
      <c r="R449" s="32"/>
    </row>
    <row r="450" spans="1:18" ht="27" customHeight="1" x14ac:dyDescent="0.25">
      <c r="A450" s="33"/>
      <c r="B450" s="176">
        <v>45</v>
      </c>
      <c r="C450" s="177"/>
      <c r="D450" s="178" t="s">
        <v>138</v>
      </c>
      <c r="E450" s="178"/>
      <c r="F450" s="179">
        <v>120309.35</v>
      </c>
      <c r="G450" s="180"/>
      <c r="H450" s="198">
        <v>0</v>
      </c>
      <c r="I450" s="198"/>
      <c r="J450" s="179">
        <v>0</v>
      </c>
      <c r="K450" s="180"/>
      <c r="L450" s="45"/>
      <c r="M450" s="66">
        <v>0</v>
      </c>
      <c r="N450" s="198"/>
      <c r="O450" s="198"/>
      <c r="P450" s="179"/>
      <c r="Q450" s="180"/>
      <c r="R450" s="32" t="s">
        <v>381</v>
      </c>
    </row>
    <row r="451" spans="1:18" ht="42.75" customHeight="1" x14ac:dyDescent="0.25">
      <c r="A451" s="35"/>
      <c r="B451" s="201" t="s">
        <v>216</v>
      </c>
      <c r="C451" s="202"/>
      <c r="D451" s="170" t="s">
        <v>217</v>
      </c>
      <c r="E451" s="170"/>
      <c r="F451" s="171">
        <f>F454</f>
        <v>0</v>
      </c>
      <c r="G451" s="172"/>
      <c r="H451" s="171">
        <f t="shared" ref="H451" si="539">H454</f>
        <v>0</v>
      </c>
      <c r="I451" s="172"/>
      <c r="J451" s="171">
        <f t="shared" ref="J451" si="540">J454</f>
        <v>74500</v>
      </c>
      <c r="K451" s="172"/>
      <c r="L451" s="127">
        <f>M451-J451</f>
        <v>-74500</v>
      </c>
      <c r="M451" s="72">
        <f>M454</f>
        <v>0</v>
      </c>
      <c r="N451" s="221">
        <f t="shared" ref="N451" si="541">N454</f>
        <v>1000000</v>
      </c>
      <c r="O451" s="172"/>
      <c r="P451" s="269">
        <f t="shared" ref="P451" si="542">P454</f>
        <v>1000000</v>
      </c>
      <c r="Q451" s="270"/>
      <c r="R451" s="32"/>
    </row>
    <row r="452" spans="1:18" ht="15" customHeight="1" x14ac:dyDescent="0.25">
      <c r="A452" s="124"/>
      <c r="B452" s="181" t="s">
        <v>118</v>
      </c>
      <c r="C452" s="164"/>
      <c r="D452" s="156" t="s">
        <v>29</v>
      </c>
      <c r="E452" s="156"/>
      <c r="F452" s="157">
        <v>0</v>
      </c>
      <c r="G452" s="158"/>
      <c r="H452" s="157">
        <v>0</v>
      </c>
      <c r="I452" s="158"/>
      <c r="J452" s="157">
        <v>0</v>
      </c>
      <c r="K452" s="158"/>
      <c r="L452" s="97">
        <f t="shared" ref="L452:L453" si="543">M452-J452</f>
        <v>0</v>
      </c>
      <c r="M452" s="98">
        <v>0</v>
      </c>
      <c r="N452" s="186"/>
      <c r="O452" s="158"/>
      <c r="P452" s="157"/>
      <c r="Q452" s="158"/>
      <c r="R452" s="121"/>
    </row>
    <row r="453" spans="1:18" ht="15" customHeight="1" x14ac:dyDescent="0.25">
      <c r="A453" s="124"/>
      <c r="B453" s="181" t="s">
        <v>119</v>
      </c>
      <c r="C453" s="164"/>
      <c r="D453" s="156" t="s">
        <v>32</v>
      </c>
      <c r="E453" s="156"/>
      <c r="F453" s="157">
        <v>0</v>
      </c>
      <c r="G453" s="158"/>
      <c r="H453" s="157">
        <v>0</v>
      </c>
      <c r="I453" s="158"/>
      <c r="J453" s="157">
        <v>92500</v>
      </c>
      <c r="K453" s="158"/>
      <c r="L453" s="97">
        <f t="shared" si="543"/>
        <v>-92500</v>
      </c>
      <c r="M453" s="98">
        <v>0</v>
      </c>
      <c r="N453" s="186"/>
      <c r="O453" s="158"/>
      <c r="P453" s="157"/>
      <c r="Q453" s="158"/>
      <c r="R453" s="121"/>
    </row>
    <row r="454" spans="1:18" ht="28.5" customHeight="1" x14ac:dyDescent="0.25">
      <c r="A454" s="34"/>
      <c r="B454" s="173">
        <v>4</v>
      </c>
      <c r="C454" s="174"/>
      <c r="D454" s="175" t="s">
        <v>51</v>
      </c>
      <c r="E454" s="175"/>
      <c r="F454" s="195">
        <f>SUM(F455:G456)</f>
        <v>0</v>
      </c>
      <c r="G454" s="196"/>
      <c r="H454" s="195">
        <f t="shared" ref="H454" si="544">SUM(H455:I456)</f>
        <v>0</v>
      </c>
      <c r="I454" s="196"/>
      <c r="J454" s="195">
        <f t="shared" ref="J454" si="545">SUM(J455:K456)</f>
        <v>74500</v>
      </c>
      <c r="K454" s="196"/>
      <c r="L454" s="22"/>
      <c r="M454" s="68">
        <f>SUM(M455:M456)</f>
        <v>0</v>
      </c>
      <c r="N454" s="197">
        <f t="shared" ref="N454" si="546">SUM(N455:O456)</f>
        <v>1000000</v>
      </c>
      <c r="O454" s="196"/>
      <c r="P454" s="265">
        <f t="shared" ref="P454" si="547">SUM(P455:Q456)</f>
        <v>1000000</v>
      </c>
      <c r="Q454" s="266"/>
      <c r="R454" s="32"/>
    </row>
    <row r="455" spans="1:18" x14ac:dyDescent="0.25">
      <c r="A455" s="33"/>
      <c r="B455" s="176">
        <v>41</v>
      </c>
      <c r="C455" s="177"/>
      <c r="D455" s="178" t="s">
        <v>218</v>
      </c>
      <c r="E455" s="178"/>
      <c r="F455" s="179">
        <v>0</v>
      </c>
      <c r="G455" s="180"/>
      <c r="H455" s="198">
        <v>0</v>
      </c>
      <c r="I455" s="198"/>
      <c r="J455" s="179">
        <v>66000</v>
      </c>
      <c r="K455" s="180"/>
      <c r="L455" s="45"/>
      <c r="M455" s="66">
        <v>0</v>
      </c>
      <c r="N455" s="198">
        <v>0</v>
      </c>
      <c r="O455" s="198"/>
      <c r="P455" s="179">
        <v>0</v>
      </c>
      <c r="Q455" s="180"/>
      <c r="R455" s="32" t="s">
        <v>381</v>
      </c>
    </row>
    <row r="456" spans="1:18" ht="30" customHeight="1" x14ac:dyDescent="0.25">
      <c r="A456" s="33"/>
      <c r="B456" s="176">
        <v>42</v>
      </c>
      <c r="C456" s="177"/>
      <c r="D456" s="178" t="s">
        <v>57</v>
      </c>
      <c r="E456" s="178"/>
      <c r="F456" s="179">
        <v>0</v>
      </c>
      <c r="G456" s="180"/>
      <c r="H456" s="198">
        <v>0</v>
      </c>
      <c r="I456" s="198"/>
      <c r="J456" s="179">
        <v>8500</v>
      </c>
      <c r="K456" s="180"/>
      <c r="L456" s="45"/>
      <c r="M456" s="66">
        <v>0</v>
      </c>
      <c r="N456" s="198">
        <v>1000000</v>
      </c>
      <c r="O456" s="198"/>
      <c r="P456" s="267">
        <v>1000000</v>
      </c>
      <c r="Q456" s="268"/>
      <c r="R456" s="32" t="s">
        <v>381</v>
      </c>
    </row>
    <row r="457" spans="1:18" ht="18.75" customHeight="1" x14ac:dyDescent="0.25">
      <c r="A457" s="37"/>
      <c r="B457" s="216" t="s">
        <v>219</v>
      </c>
      <c r="C457" s="217"/>
      <c r="D457" s="218" t="s">
        <v>220</v>
      </c>
      <c r="E457" s="218"/>
      <c r="F457" s="219">
        <f>F458</f>
        <v>663.61</v>
      </c>
      <c r="G457" s="220"/>
      <c r="H457" s="219">
        <f t="shared" ref="H457" si="548">H458</f>
        <v>4645.3</v>
      </c>
      <c r="I457" s="220"/>
      <c r="J457" s="219">
        <f t="shared" ref="J457" si="549">J458</f>
        <v>6000</v>
      </c>
      <c r="K457" s="220"/>
      <c r="L457" s="79">
        <f>L458</f>
        <v>0</v>
      </c>
      <c r="M457" s="79">
        <f>M458</f>
        <v>6000</v>
      </c>
      <c r="N457" s="258">
        <f t="shared" ref="N457" si="550">N458</f>
        <v>6000</v>
      </c>
      <c r="O457" s="220"/>
      <c r="P457" s="219">
        <f t="shared" ref="P457" si="551">P458</f>
        <v>6000</v>
      </c>
      <c r="Q457" s="220"/>
      <c r="R457" s="30"/>
    </row>
    <row r="458" spans="1:18" ht="29.25" customHeight="1" x14ac:dyDescent="0.25">
      <c r="A458" s="35"/>
      <c r="B458" s="201" t="s">
        <v>221</v>
      </c>
      <c r="C458" s="202"/>
      <c r="D458" s="170" t="s">
        <v>220</v>
      </c>
      <c r="E458" s="170"/>
      <c r="F458" s="171">
        <f>F460</f>
        <v>663.61</v>
      </c>
      <c r="G458" s="172"/>
      <c r="H458" s="171">
        <f t="shared" ref="H458" si="552">H460</f>
        <v>4645.3</v>
      </c>
      <c r="I458" s="172"/>
      <c r="J458" s="171">
        <f t="shared" ref="J458" si="553">J460</f>
        <v>6000</v>
      </c>
      <c r="K458" s="172"/>
      <c r="L458" s="127">
        <f>M458-J458</f>
        <v>0</v>
      </c>
      <c r="M458" s="72">
        <f>M460</f>
        <v>6000</v>
      </c>
      <c r="N458" s="221">
        <f t="shared" ref="N458" si="554">N460</f>
        <v>6000</v>
      </c>
      <c r="O458" s="172"/>
      <c r="P458" s="171">
        <f t="shared" ref="P458" si="555">P460</f>
        <v>6000</v>
      </c>
      <c r="Q458" s="172"/>
      <c r="R458" s="32"/>
    </row>
    <row r="459" spans="1:18" x14ac:dyDescent="0.25">
      <c r="A459" s="124"/>
      <c r="B459" s="181" t="s">
        <v>118</v>
      </c>
      <c r="C459" s="164"/>
      <c r="D459" s="156" t="s">
        <v>29</v>
      </c>
      <c r="E459" s="156"/>
      <c r="F459" s="157">
        <v>663.61</v>
      </c>
      <c r="G459" s="158"/>
      <c r="H459" s="157">
        <v>4645.3</v>
      </c>
      <c r="I459" s="158"/>
      <c r="J459" s="157">
        <v>6000</v>
      </c>
      <c r="K459" s="158"/>
      <c r="L459" s="97">
        <f>M459-J459</f>
        <v>0</v>
      </c>
      <c r="M459" s="98">
        <v>6000</v>
      </c>
      <c r="N459" s="186"/>
      <c r="O459" s="158"/>
      <c r="P459" s="157"/>
      <c r="Q459" s="158"/>
      <c r="R459" s="121"/>
    </row>
    <row r="460" spans="1:18" x14ac:dyDescent="0.25">
      <c r="A460" s="34"/>
      <c r="B460" s="173">
        <v>3</v>
      </c>
      <c r="C460" s="174"/>
      <c r="D460" s="175" t="s">
        <v>44</v>
      </c>
      <c r="E460" s="175"/>
      <c r="F460" s="195">
        <f>SUM(F461:G462)</f>
        <v>663.61</v>
      </c>
      <c r="G460" s="196"/>
      <c r="H460" s="195">
        <f t="shared" ref="H460" si="556">SUM(H461:I462)</f>
        <v>4645.3</v>
      </c>
      <c r="I460" s="196"/>
      <c r="J460" s="195">
        <f>J461+J462</f>
        <v>6000</v>
      </c>
      <c r="K460" s="196"/>
      <c r="L460" s="22"/>
      <c r="M460" s="68">
        <f>SUM(M461:M462)</f>
        <v>6000</v>
      </c>
      <c r="N460" s="197">
        <f t="shared" ref="N460" si="557">SUM(N461:O462)</f>
        <v>6000</v>
      </c>
      <c r="O460" s="196"/>
      <c r="P460" s="195">
        <f t="shared" ref="P460" si="558">SUM(P461:Q462)</f>
        <v>6000</v>
      </c>
      <c r="Q460" s="196"/>
      <c r="R460" s="32"/>
    </row>
    <row r="461" spans="1:18" ht="15.75" customHeight="1" x14ac:dyDescent="0.25">
      <c r="A461" s="33"/>
      <c r="B461" s="176">
        <v>32</v>
      </c>
      <c r="C461" s="177"/>
      <c r="D461" s="178" t="s">
        <v>46</v>
      </c>
      <c r="E461" s="178"/>
      <c r="F461" s="179">
        <v>0</v>
      </c>
      <c r="G461" s="180"/>
      <c r="H461" s="198">
        <v>3318.07</v>
      </c>
      <c r="I461" s="198"/>
      <c r="J461" s="179">
        <v>3300</v>
      </c>
      <c r="K461" s="180"/>
      <c r="L461" s="45"/>
      <c r="M461" s="66">
        <v>3300</v>
      </c>
      <c r="N461" s="198">
        <v>3300</v>
      </c>
      <c r="O461" s="198"/>
      <c r="P461" s="179">
        <v>3300</v>
      </c>
      <c r="Q461" s="180"/>
      <c r="R461" s="32" t="s">
        <v>413</v>
      </c>
    </row>
    <row r="462" spans="1:18" x14ac:dyDescent="0.25">
      <c r="A462" s="33"/>
      <c r="B462" s="176">
        <v>38</v>
      </c>
      <c r="C462" s="177"/>
      <c r="D462" s="178" t="s">
        <v>50</v>
      </c>
      <c r="E462" s="178"/>
      <c r="F462" s="179">
        <v>663.61</v>
      </c>
      <c r="G462" s="180"/>
      <c r="H462" s="198">
        <v>1327.23</v>
      </c>
      <c r="I462" s="198"/>
      <c r="J462" s="179">
        <v>2700</v>
      </c>
      <c r="K462" s="180"/>
      <c r="L462" s="45"/>
      <c r="M462" s="66">
        <v>2700</v>
      </c>
      <c r="N462" s="198">
        <v>2700</v>
      </c>
      <c r="O462" s="198"/>
      <c r="P462" s="179">
        <v>2700</v>
      </c>
      <c r="Q462" s="180"/>
      <c r="R462" s="32" t="s">
        <v>382</v>
      </c>
    </row>
    <row r="463" spans="1:18" ht="30" customHeight="1" x14ac:dyDescent="0.25">
      <c r="A463" s="38"/>
      <c r="B463" s="259" t="s">
        <v>222</v>
      </c>
      <c r="C463" s="260"/>
      <c r="D463" s="261" t="s">
        <v>223</v>
      </c>
      <c r="E463" s="261"/>
      <c r="F463" s="262">
        <f>F464+F477+F487</f>
        <v>107897.25</v>
      </c>
      <c r="G463" s="263"/>
      <c r="H463" s="262">
        <f>H464+H477+H487</f>
        <v>174663.21999999997</v>
      </c>
      <c r="I463" s="263"/>
      <c r="J463" s="262">
        <f>J464+J477+J487</f>
        <v>159700</v>
      </c>
      <c r="K463" s="263"/>
      <c r="L463" s="80">
        <f>L464+L477+L487</f>
        <v>25300</v>
      </c>
      <c r="M463" s="80">
        <f>M464+M477+M487</f>
        <v>185000</v>
      </c>
      <c r="N463" s="264">
        <f>N464+N477+N487</f>
        <v>160000</v>
      </c>
      <c r="O463" s="263"/>
      <c r="P463" s="262">
        <f>P464+P477+P487</f>
        <v>160000</v>
      </c>
      <c r="Q463" s="263"/>
      <c r="R463" s="28"/>
    </row>
    <row r="464" spans="1:18" ht="30" customHeight="1" x14ac:dyDescent="0.25">
      <c r="A464" s="37"/>
      <c r="B464" s="216" t="s">
        <v>224</v>
      </c>
      <c r="C464" s="217"/>
      <c r="D464" s="218" t="s">
        <v>225</v>
      </c>
      <c r="E464" s="218"/>
      <c r="F464" s="219">
        <f>F465+F469+F473</f>
        <v>20052.599999999999</v>
      </c>
      <c r="G464" s="220"/>
      <c r="H464" s="219">
        <f t="shared" ref="H464" si="559">H465+H469+H473</f>
        <v>24288.269999999997</v>
      </c>
      <c r="I464" s="220"/>
      <c r="J464" s="219">
        <f>J465+J469+J473</f>
        <v>27300</v>
      </c>
      <c r="K464" s="220"/>
      <c r="L464" s="79">
        <f>L465+L469+L473</f>
        <v>-1300</v>
      </c>
      <c r="M464" s="79">
        <f>M465+M469+M473</f>
        <v>26000</v>
      </c>
      <c r="N464" s="258">
        <f t="shared" ref="N464" si="560">N465+N469+N473</f>
        <v>27300</v>
      </c>
      <c r="O464" s="220"/>
      <c r="P464" s="219">
        <f t="shared" ref="P464" si="561">P465+P469+P473</f>
        <v>27300</v>
      </c>
      <c r="Q464" s="220"/>
      <c r="R464" s="30"/>
    </row>
    <row r="465" spans="1:18" ht="28.5" customHeight="1" x14ac:dyDescent="0.25">
      <c r="A465" s="35"/>
      <c r="B465" s="201" t="s">
        <v>226</v>
      </c>
      <c r="C465" s="202"/>
      <c r="D465" s="170" t="s">
        <v>227</v>
      </c>
      <c r="E465" s="170"/>
      <c r="F465" s="171">
        <f>F467</f>
        <v>15528.57</v>
      </c>
      <c r="G465" s="172"/>
      <c r="H465" s="171">
        <f t="shared" ref="H465" si="562">H467</f>
        <v>18581.189999999999</v>
      </c>
      <c r="I465" s="172"/>
      <c r="J465" s="171">
        <f>J467</f>
        <v>19000</v>
      </c>
      <c r="K465" s="172"/>
      <c r="L465" s="127">
        <f>M465-J465</f>
        <v>0</v>
      </c>
      <c r="M465" s="72">
        <f>M467</f>
        <v>19000</v>
      </c>
      <c r="N465" s="221">
        <f t="shared" ref="N465" si="563">N467</f>
        <v>19000</v>
      </c>
      <c r="O465" s="172"/>
      <c r="P465" s="171">
        <f t="shared" ref="P465" si="564">P467</f>
        <v>19000</v>
      </c>
      <c r="Q465" s="172"/>
      <c r="R465" s="32"/>
    </row>
    <row r="466" spans="1:18" x14ac:dyDescent="0.25">
      <c r="A466" s="124"/>
      <c r="B466" s="181" t="s">
        <v>118</v>
      </c>
      <c r="C466" s="164"/>
      <c r="D466" s="156" t="s">
        <v>29</v>
      </c>
      <c r="E466" s="156"/>
      <c r="F466" s="157">
        <v>15528.57</v>
      </c>
      <c r="G466" s="158"/>
      <c r="H466" s="157">
        <v>18581.189999999999</v>
      </c>
      <c r="I466" s="158"/>
      <c r="J466" s="157">
        <v>19000</v>
      </c>
      <c r="K466" s="158"/>
      <c r="L466" s="97">
        <f>M466-J466</f>
        <v>0</v>
      </c>
      <c r="M466" s="98">
        <v>19000</v>
      </c>
      <c r="N466" s="186"/>
      <c r="O466" s="158"/>
      <c r="P466" s="157"/>
      <c r="Q466" s="158"/>
      <c r="R466" s="121"/>
    </row>
    <row r="467" spans="1:18" x14ac:dyDescent="0.25">
      <c r="A467" s="34"/>
      <c r="B467" s="173">
        <v>3</v>
      </c>
      <c r="C467" s="174"/>
      <c r="D467" s="175" t="s">
        <v>44</v>
      </c>
      <c r="E467" s="175"/>
      <c r="F467" s="195">
        <f>F468</f>
        <v>15528.57</v>
      </c>
      <c r="G467" s="196"/>
      <c r="H467" s="195">
        <f t="shared" ref="H467" si="565">H468</f>
        <v>18581.189999999999</v>
      </c>
      <c r="I467" s="196"/>
      <c r="J467" s="195">
        <f t="shared" ref="J467" si="566">J468</f>
        <v>19000</v>
      </c>
      <c r="K467" s="196"/>
      <c r="L467" s="22"/>
      <c r="M467" s="68">
        <f>SUM(M468)</f>
        <v>19000</v>
      </c>
      <c r="N467" s="197">
        <f t="shared" ref="N467" si="567">N468</f>
        <v>19000</v>
      </c>
      <c r="O467" s="196"/>
      <c r="P467" s="195">
        <f t="shared" ref="P467" si="568">P468</f>
        <v>19000</v>
      </c>
      <c r="Q467" s="196"/>
      <c r="R467" s="32"/>
    </row>
    <row r="468" spans="1:18" ht="25.5" customHeight="1" x14ac:dyDescent="0.25">
      <c r="A468" s="33"/>
      <c r="B468" s="176">
        <v>37</v>
      </c>
      <c r="C468" s="177"/>
      <c r="D468" s="178" t="s">
        <v>228</v>
      </c>
      <c r="E468" s="178"/>
      <c r="F468" s="179">
        <v>15528.57</v>
      </c>
      <c r="G468" s="180"/>
      <c r="H468" s="198">
        <v>18581.189999999999</v>
      </c>
      <c r="I468" s="198"/>
      <c r="J468" s="179">
        <v>19000</v>
      </c>
      <c r="K468" s="180"/>
      <c r="L468" s="45"/>
      <c r="M468" s="66">
        <v>19000</v>
      </c>
      <c r="N468" s="198">
        <v>19000</v>
      </c>
      <c r="O468" s="198"/>
      <c r="P468" s="179">
        <v>19000</v>
      </c>
      <c r="Q468" s="180"/>
      <c r="R468" s="32" t="s">
        <v>383</v>
      </c>
    </row>
    <row r="469" spans="1:18" ht="27.75" customHeight="1" x14ac:dyDescent="0.25">
      <c r="A469" s="35"/>
      <c r="B469" s="201" t="s">
        <v>229</v>
      </c>
      <c r="C469" s="202"/>
      <c r="D469" s="170" t="s">
        <v>230</v>
      </c>
      <c r="E469" s="170"/>
      <c r="F469" s="171">
        <f>F471</f>
        <v>4524.03</v>
      </c>
      <c r="G469" s="172"/>
      <c r="H469" s="171">
        <f t="shared" ref="H469" si="569">H471</f>
        <v>5707.08</v>
      </c>
      <c r="I469" s="172"/>
      <c r="J469" s="171">
        <f t="shared" ref="J469" si="570">J471</f>
        <v>5700</v>
      </c>
      <c r="K469" s="172"/>
      <c r="L469" s="127">
        <f>M469-J469</f>
        <v>1300</v>
      </c>
      <c r="M469" s="72">
        <f>M471</f>
        <v>7000</v>
      </c>
      <c r="N469" s="221">
        <f t="shared" ref="N469" si="571">N471</f>
        <v>5700</v>
      </c>
      <c r="O469" s="172"/>
      <c r="P469" s="171">
        <f t="shared" ref="P469" si="572">P471</f>
        <v>5700</v>
      </c>
      <c r="Q469" s="172"/>
      <c r="R469" s="32"/>
    </row>
    <row r="470" spans="1:18" ht="20.25" customHeight="1" x14ac:dyDescent="0.25">
      <c r="A470" s="124"/>
      <c r="B470" s="181" t="s">
        <v>118</v>
      </c>
      <c r="C470" s="164"/>
      <c r="D470" s="156" t="s">
        <v>29</v>
      </c>
      <c r="E470" s="156"/>
      <c r="F470" s="157">
        <v>4524.03</v>
      </c>
      <c r="G470" s="158"/>
      <c r="H470" s="157">
        <v>5707.08</v>
      </c>
      <c r="I470" s="158"/>
      <c r="J470" s="157">
        <v>5700</v>
      </c>
      <c r="K470" s="158"/>
      <c r="L470" s="97">
        <f>M470-J470</f>
        <v>1300</v>
      </c>
      <c r="M470" s="98">
        <v>7000</v>
      </c>
      <c r="N470" s="186"/>
      <c r="O470" s="158"/>
      <c r="P470" s="157"/>
      <c r="Q470" s="158"/>
      <c r="R470" s="121"/>
    </row>
    <row r="471" spans="1:18" x14ac:dyDescent="0.25">
      <c r="A471" s="34"/>
      <c r="B471" s="173">
        <v>3</v>
      </c>
      <c r="C471" s="174"/>
      <c r="D471" s="175" t="s">
        <v>44</v>
      </c>
      <c r="E471" s="175"/>
      <c r="F471" s="195">
        <f>F472</f>
        <v>4524.03</v>
      </c>
      <c r="G471" s="196"/>
      <c r="H471" s="195">
        <f t="shared" ref="H471" si="573">H472</f>
        <v>5707.08</v>
      </c>
      <c r="I471" s="196"/>
      <c r="J471" s="195">
        <f t="shared" ref="J471" si="574">J472</f>
        <v>5700</v>
      </c>
      <c r="K471" s="196"/>
      <c r="L471" s="22"/>
      <c r="M471" s="68">
        <f>SUM(M472)</f>
        <v>7000</v>
      </c>
      <c r="N471" s="197">
        <f t="shared" ref="N471" si="575">N472</f>
        <v>5700</v>
      </c>
      <c r="O471" s="196"/>
      <c r="P471" s="195">
        <f t="shared" ref="P471" si="576">P472</f>
        <v>5700</v>
      </c>
      <c r="Q471" s="196"/>
      <c r="R471" s="32"/>
    </row>
    <row r="472" spans="1:18" ht="28.5" customHeight="1" x14ac:dyDescent="0.25">
      <c r="A472" s="33"/>
      <c r="B472" s="176">
        <v>37</v>
      </c>
      <c r="C472" s="177"/>
      <c r="D472" s="178" t="s">
        <v>228</v>
      </c>
      <c r="E472" s="178"/>
      <c r="F472" s="179">
        <v>4524.03</v>
      </c>
      <c r="G472" s="180"/>
      <c r="H472" s="198">
        <v>5707.08</v>
      </c>
      <c r="I472" s="198"/>
      <c r="J472" s="179">
        <v>5700</v>
      </c>
      <c r="K472" s="180"/>
      <c r="L472" s="45"/>
      <c r="M472" s="66">
        <v>7000</v>
      </c>
      <c r="N472" s="198">
        <v>5700</v>
      </c>
      <c r="O472" s="198"/>
      <c r="P472" s="179">
        <v>5700</v>
      </c>
      <c r="Q472" s="180"/>
      <c r="R472" s="32" t="s">
        <v>384</v>
      </c>
    </row>
    <row r="473" spans="1:18" ht="27" customHeight="1" x14ac:dyDescent="0.25">
      <c r="A473" s="35"/>
      <c r="B473" s="201" t="s">
        <v>231</v>
      </c>
      <c r="C473" s="202"/>
      <c r="D473" s="170" t="s">
        <v>232</v>
      </c>
      <c r="E473" s="170"/>
      <c r="F473" s="171">
        <f>F475</f>
        <v>0</v>
      </c>
      <c r="G473" s="172"/>
      <c r="H473" s="171">
        <f t="shared" ref="H473" si="577">H475</f>
        <v>0</v>
      </c>
      <c r="I473" s="172"/>
      <c r="J473" s="171">
        <f t="shared" ref="J473" si="578">J475</f>
        <v>2600</v>
      </c>
      <c r="K473" s="172"/>
      <c r="L473" s="127">
        <f>M473-J473</f>
        <v>-2600</v>
      </c>
      <c r="M473" s="72">
        <f>M475</f>
        <v>0</v>
      </c>
      <c r="N473" s="221">
        <f t="shared" ref="N473" si="579">N475</f>
        <v>2600</v>
      </c>
      <c r="O473" s="172"/>
      <c r="P473" s="171">
        <f t="shared" ref="P473" si="580">P475</f>
        <v>2600</v>
      </c>
      <c r="Q473" s="172"/>
      <c r="R473" s="32"/>
    </row>
    <row r="474" spans="1:18" ht="16.5" customHeight="1" x14ac:dyDescent="0.25">
      <c r="A474" s="124"/>
      <c r="B474" s="181" t="s">
        <v>118</v>
      </c>
      <c r="C474" s="164"/>
      <c r="D474" s="156" t="s">
        <v>29</v>
      </c>
      <c r="E474" s="156"/>
      <c r="F474" s="157">
        <v>0</v>
      </c>
      <c r="G474" s="158"/>
      <c r="H474" s="157">
        <v>0</v>
      </c>
      <c r="I474" s="158"/>
      <c r="J474" s="157">
        <v>2600</v>
      </c>
      <c r="K474" s="158"/>
      <c r="L474" s="97">
        <f>M474-J474</f>
        <v>-2600</v>
      </c>
      <c r="M474" s="98"/>
      <c r="N474" s="186"/>
      <c r="O474" s="158"/>
      <c r="P474" s="157"/>
      <c r="Q474" s="158"/>
      <c r="R474" s="121"/>
    </row>
    <row r="475" spans="1:18" ht="17.25" customHeight="1" x14ac:dyDescent="0.25">
      <c r="A475" s="34"/>
      <c r="B475" s="173">
        <v>3</v>
      </c>
      <c r="C475" s="174"/>
      <c r="D475" s="175" t="s">
        <v>44</v>
      </c>
      <c r="E475" s="175"/>
      <c r="F475" s="195">
        <f>F476</f>
        <v>0</v>
      </c>
      <c r="G475" s="196"/>
      <c r="H475" s="195">
        <f t="shared" ref="H475" si="581">H476</f>
        <v>0</v>
      </c>
      <c r="I475" s="196"/>
      <c r="J475" s="195">
        <f t="shared" ref="J475" si="582">J476</f>
        <v>2600</v>
      </c>
      <c r="K475" s="196"/>
      <c r="L475" s="22"/>
      <c r="M475" s="68">
        <f>SUM(M476)</f>
        <v>0</v>
      </c>
      <c r="N475" s="197">
        <f t="shared" ref="N475" si="583">N476</f>
        <v>2600</v>
      </c>
      <c r="O475" s="196"/>
      <c r="P475" s="195">
        <f t="shared" ref="P475" si="584">P476</f>
        <v>2600</v>
      </c>
      <c r="Q475" s="196"/>
      <c r="R475" s="32"/>
    </row>
    <row r="476" spans="1:18" x14ac:dyDescent="0.25">
      <c r="A476" s="33"/>
      <c r="B476" s="176">
        <v>38</v>
      </c>
      <c r="C476" s="177"/>
      <c r="D476" s="178" t="s">
        <v>50</v>
      </c>
      <c r="E476" s="178"/>
      <c r="F476" s="179">
        <v>0</v>
      </c>
      <c r="G476" s="180"/>
      <c r="H476" s="198">
        <v>0</v>
      </c>
      <c r="I476" s="198"/>
      <c r="J476" s="179">
        <v>2600</v>
      </c>
      <c r="K476" s="180"/>
      <c r="L476" s="45"/>
      <c r="M476" s="66">
        <v>0</v>
      </c>
      <c r="N476" s="198">
        <v>2600</v>
      </c>
      <c r="O476" s="198"/>
      <c r="P476" s="179">
        <v>2600</v>
      </c>
      <c r="Q476" s="180"/>
      <c r="R476" s="32" t="s">
        <v>384</v>
      </c>
    </row>
    <row r="477" spans="1:18" ht="27.75" customHeight="1" x14ac:dyDescent="0.25">
      <c r="A477" s="37"/>
      <c r="B477" s="216" t="s">
        <v>233</v>
      </c>
      <c r="C477" s="217"/>
      <c r="D477" s="218" t="s">
        <v>234</v>
      </c>
      <c r="E477" s="218"/>
      <c r="F477" s="219">
        <f>F478+F482</f>
        <v>15926.74</v>
      </c>
      <c r="G477" s="220"/>
      <c r="H477" s="219">
        <f t="shared" ref="H477" si="585">H478+H482</f>
        <v>15926.74</v>
      </c>
      <c r="I477" s="220"/>
      <c r="J477" s="219">
        <f t="shared" ref="J477" si="586">J478+J482</f>
        <v>16000</v>
      </c>
      <c r="K477" s="220"/>
      <c r="L477" s="79">
        <f>L478+L482</f>
        <v>3000</v>
      </c>
      <c r="M477" s="79">
        <f>M478+M482</f>
        <v>19000</v>
      </c>
      <c r="N477" s="219">
        <f t="shared" ref="N477" si="587">N478+N482</f>
        <v>16000</v>
      </c>
      <c r="O477" s="220"/>
      <c r="P477" s="219">
        <f t="shared" ref="P477" si="588">P478+P482</f>
        <v>16000</v>
      </c>
      <c r="Q477" s="220"/>
      <c r="R477" s="30"/>
    </row>
    <row r="478" spans="1:18" ht="27.75" customHeight="1" x14ac:dyDescent="0.25">
      <c r="A478" s="35"/>
      <c r="B478" s="201" t="s">
        <v>235</v>
      </c>
      <c r="C478" s="202"/>
      <c r="D478" s="170" t="s">
        <v>236</v>
      </c>
      <c r="E478" s="170"/>
      <c r="F478" s="171">
        <f>F480</f>
        <v>15926.74</v>
      </c>
      <c r="G478" s="172"/>
      <c r="H478" s="171">
        <f t="shared" ref="H478" si="589">H480</f>
        <v>15926.74</v>
      </c>
      <c r="I478" s="172"/>
      <c r="J478" s="171">
        <f t="shared" ref="J478" si="590">J480</f>
        <v>16000</v>
      </c>
      <c r="K478" s="172"/>
      <c r="L478" s="127">
        <f>M478-J478</f>
        <v>0</v>
      </c>
      <c r="M478" s="72">
        <f>M480</f>
        <v>16000</v>
      </c>
      <c r="N478" s="221">
        <f t="shared" ref="N478" si="591">N480</f>
        <v>16000</v>
      </c>
      <c r="O478" s="172"/>
      <c r="P478" s="171">
        <f t="shared" ref="P478" si="592">P480</f>
        <v>16000</v>
      </c>
      <c r="Q478" s="172"/>
      <c r="R478" s="32"/>
    </row>
    <row r="479" spans="1:18" ht="18" customHeight="1" x14ac:dyDescent="0.25">
      <c r="A479" s="124"/>
      <c r="B479" s="181" t="s">
        <v>118</v>
      </c>
      <c r="C479" s="164"/>
      <c r="D479" s="156" t="s">
        <v>29</v>
      </c>
      <c r="E479" s="156"/>
      <c r="F479" s="157">
        <v>15926.74</v>
      </c>
      <c r="G479" s="158"/>
      <c r="H479" s="157">
        <v>15926.74</v>
      </c>
      <c r="I479" s="158"/>
      <c r="J479" s="157">
        <v>16000</v>
      </c>
      <c r="K479" s="158"/>
      <c r="L479" s="97">
        <f>M479-J479</f>
        <v>0</v>
      </c>
      <c r="M479" s="98">
        <v>16000</v>
      </c>
      <c r="N479" s="186"/>
      <c r="O479" s="158"/>
      <c r="P479" s="157"/>
      <c r="Q479" s="158"/>
      <c r="R479" s="121"/>
    </row>
    <row r="480" spans="1:18" x14ac:dyDescent="0.25">
      <c r="A480" s="34"/>
      <c r="B480" s="173">
        <v>3</v>
      </c>
      <c r="C480" s="174"/>
      <c r="D480" s="175" t="s">
        <v>44</v>
      </c>
      <c r="E480" s="175"/>
      <c r="F480" s="195">
        <f>F481</f>
        <v>15926.74</v>
      </c>
      <c r="G480" s="196"/>
      <c r="H480" s="195">
        <f t="shared" ref="H480" si="593">H481</f>
        <v>15926.74</v>
      </c>
      <c r="I480" s="196"/>
      <c r="J480" s="195">
        <f t="shared" ref="J480" si="594">J481</f>
        <v>16000</v>
      </c>
      <c r="K480" s="196"/>
      <c r="L480" s="22"/>
      <c r="M480" s="68">
        <f>SUM(M481)</f>
        <v>16000</v>
      </c>
      <c r="N480" s="197">
        <f t="shared" ref="N480" si="595">N481</f>
        <v>16000</v>
      </c>
      <c r="O480" s="196"/>
      <c r="P480" s="195">
        <f t="shared" ref="P480" si="596">P481</f>
        <v>16000</v>
      </c>
      <c r="Q480" s="196"/>
      <c r="R480" s="32"/>
    </row>
    <row r="481" spans="1:18" x14ac:dyDescent="0.25">
      <c r="A481" s="33"/>
      <c r="B481" s="176">
        <v>38</v>
      </c>
      <c r="C481" s="177"/>
      <c r="D481" s="178" t="s">
        <v>50</v>
      </c>
      <c r="E481" s="178"/>
      <c r="F481" s="179">
        <v>15926.74</v>
      </c>
      <c r="G481" s="180"/>
      <c r="H481" s="198">
        <v>15926.74</v>
      </c>
      <c r="I481" s="198"/>
      <c r="J481" s="179">
        <v>16000</v>
      </c>
      <c r="K481" s="180"/>
      <c r="L481" s="45"/>
      <c r="M481" s="66">
        <v>16000</v>
      </c>
      <c r="N481" s="198">
        <v>16000</v>
      </c>
      <c r="O481" s="198"/>
      <c r="P481" s="179">
        <v>16000</v>
      </c>
      <c r="Q481" s="180"/>
      <c r="R481" s="32" t="s">
        <v>385</v>
      </c>
    </row>
    <row r="482" spans="1:18" ht="27" customHeight="1" x14ac:dyDescent="0.25">
      <c r="A482" s="33"/>
      <c r="B482" s="201" t="s">
        <v>407</v>
      </c>
      <c r="C482" s="202"/>
      <c r="D482" s="201" t="s">
        <v>408</v>
      </c>
      <c r="E482" s="202"/>
      <c r="F482" s="171">
        <f>F484</f>
        <v>0</v>
      </c>
      <c r="G482" s="172"/>
      <c r="H482" s="171">
        <f t="shared" ref="H482" si="597">H484</f>
        <v>0</v>
      </c>
      <c r="I482" s="172"/>
      <c r="J482" s="171">
        <f t="shared" ref="J482" si="598">J484</f>
        <v>0</v>
      </c>
      <c r="K482" s="172"/>
      <c r="L482" s="127">
        <f>M482-J482</f>
        <v>3000</v>
      </c>
      <c r="M482" s="72">
        <f>M484</f>
        <v>3000</v>
      </c>
      <c r="N482" s="171">
        <f t="shared" ref="N482" si="599">N484</f>
        <v>0</v>
      </c>
      <c r="O482" s="172"/>
      <c r="P482" s="171">
        <f t="shared" ref="P482" si="600">P484</f>
        <v>0</v>
      </c>
      <c r="Q482" s="172"/>
      <c r="R482" s="132"/>
    </row>
    <row r="483" spans="1:18" ht="16.5" customHeight="1" x14ac:dyDescent="0.25">
      <c r="A483" s="124"/>
      <c r="B483" s="181" t="s">
        <v>118</v>
      </c>
      <c r="C483" s="164"/>
      <c r="D483" s="156" t="s">
        <v>29</v>
      </c>
      <c r="E483" s="156"/>
      <c r="F483" s="182">
        <v>0</v>
      </c>
      <c r="G483" s="183"/>
      <c r="H483" s="182">
        <v>0</v>
      </c>
      <c r="I483" s="183"/>
      <c r="J483" s="182">
        <v>0</v>
      </c>
      <c r="K483" s="183"/>
      <c r="L483" s="97">
        <f>M483-J483</f>
        <v>3000</v>
      </c>
      <c r="M483" s="126">
        <v>3000</v>
      </c>
      <c r="N483" s="184"/>
      <c r="O483" s="185"/>
      <c r="P483" s="184"/>
      <c r="Q483" s="185"/>
      <c r="R483" s="135"/>
    </row>
    <row r="484" spans="1:18" ht="15" customHeight="1" x14ac:dyDescent="0.25">
      <c r="A484" s="134"/>
      <c r="B484" s="173">
        <v>3</v>
      </c>
      <c r="C484" s="174"/>
      <c r="D484" s="175" t="s">
        <v>44</v>
      </c>
      <c r="E484" s="175"/>
      <c r="F484" s="179">
        <f>SUM(F485:G486)</f>
        <v>0</v>
      </c>
      <c r="G484" s="180"/>
      <c r="H484" s="179">
        <f t="shared" ref="H484" si="601">SUM(H485:I486)</f>
        <v>0</v>
      </c>
      <c r="I484" s="180"/>
      <c r="J484" s="179">
        <f t="shared" ref="J484" si="602">SUM(J485:K486)</f>
        <v>0</v>
      </c>
      <c r="K484" s="180"/>
      <c r="L484" s="45"/>
      <c r="M484" s="66">
        <f>SUM(M485:M486)</f>
        <v>3000</v>
      </c>
      <c r="N484" s="179">
        <f t="shared" ref="N484" si="603">SUM(N485:O486)</f>
        <v>0</v>
      </c>
      <c r="O484" s="180"/>
      <c r="P484" s="179">
        <f t="shared" ref="P484" si="604">SUM(P485:Q486)</f>
        <v>0</v>
      </c>
      <c r="Q484" s="180"/>
      <c r="R484" s="32"/>
    </row>
    <row r="485" spans="1:18" x14ac:dyDescent="0.25">
      <c r="A485" s="33"/>
      <c r="B485" s="176">
        <v>32</v>
      </c>
      <c r="C485" s="177"/>
      <c r="D485" s="178" t="s">
        <v>46</v>
      </c>
      <c r="E485" s="178"/>
      <c r="F485" s="179">
        <v>0</v>
      </c>
      <c r="G485" s="180"/>
      <c r="H485" s="179">
        <v>0</v>
      </c>
      <c r="I485" s="180"/>
      <c r="J485" s="179">
        <v>0</v>
      </c>
      <c r="K485" s="180"/>
      <c r="L485" s="45"/>
      <c r="M485" s="66">
        <v>2000</v>
      </c>
      <c r="N485" s="179">
        <v>0</v>
      </c>
      <c r="O485" s="180"/>
      <c r="P485" s="179">
        <v>0</v>
      </c>
      <c r="Q485" s="180"/>
      <c r="R485" s="32" t="s">
        <v>385</v>
      </c>
    </row>
    <row r="486" spans="1:18" ht="15" customHeight="1" x14ac:dyDescent="0.25">
      <c r="A486" s="33"/>
      <c r="B486" s="176">
        <v>38</v>
      </c>
      <c r="C486" s="177"/>
      <c r="D486" s="178" t="s">
        <v>50</v>
      </c>
      <c r="E486" s="178"/>
      <c r="F486" s="179">
        <v>0</v>
      </c>
      <c r="G486" s="180"/>
      <c r="H486" s="179">
        <v>0</v>
      </c>
      <c r="I486" s="180"/>
      <c r="J486" s="179">
        <v>0</v>
      </c>
      <c r="K486" s="180"/>
      <c r="L486" s="45"/>
      <c r="M486" s="66">
        <v>1000</v>
      </c>
      <c r="N486" s="179">
        <v>0</v>
      </c>
      <c r="O486" s="180"/>
      <c r="P486" s="179">
        <v>0</v>
      </c>
      <c r="Q486" s="180"/>
      <c r="R486" s="32" t="s">
        <v>385</v>
      </c>
    </row>
    <row r="487" spans="1:18" ht="15.75" customHeight="1" x14ac:dyDescent="0.25">
      <c r="A487" s="37"/>
      <c r="B487" s="216" t="s">
        <v>237</v>
      </c>
      <c r="C487" s="217"/>
      <c r="D487" s="218" t="s">
        <v>238</v>
      </c>
      <c r="E487" s="218"/>
      <c r="F487" s="219">
        <f>F488+F492+F497+F501</f>
        <v>71917.91</v>
      </c>
      <c r="G487" s="220"/>
      <c r="H487" s="219">
        <f t="shared" ref="H487" si="605">H488+H492+H497+H501</f>
        <v>134448.21</v>
      </c>
      <c r="I487" s="220"/>
      <c r="J487" s="219">
        <f>J488+J492+J497+J501</f>
        <v>116400</v>
      </c>
      <c r="K487" s="220"/>
      <c r="L487" s="79">
        <f>L488+L492+L497+L501</f>
        <v>23600</v>
      </c>
      <c r="M487" s="79">
        <f>M488+M492+M497+M501</f>
        <v>140000</v>
      </c>
      <c r="N487" s="258">
        <f t="shared" ref="N487" si="606">N488+N492+N497+N501</f>
        <v>116700</v>
      </c>
      <c r="O487" s="220"/>
      <c r="P487" s="219">
        <f t="shared" ref="P487" si="607">P488+P492+P497+P501</f>
        <v>116700</v>
      </c>
      <c r="Q487" s="220"/>
      <c r="R487" s="30"/>
    </row>
    <row r="488" spans="1:18" ht="30.75" customHeight="1" x14ac:dyDescent="0.25">
      <c r="A488" s="35"/>
      <c r="B488" s="201" t="s">
        <v>239</v>
      </c>
      <c r="C488" s="202"/>
      <c r="D488" s="170" t="s">
        <v>240</v>
      </c>
      <c r="E488" s="170"/>
      <c r="F488" s="171">
        <f>F490</f>
        <v>399.33</v>
      </c>
      <c r="G488" s="172"/>
      <c r="H488" s="171">
        <f t="shared" ref="H488" si="608">H490</f>
        <v>1327.23</v>
      </c>
      <c r="I488" s="172"/>
      <c r="J488" s="171">
        <f t="shared" ref="J488" si="609">J490</f>
        <v>1400</v>
      </c>
      <c r="K488" s="172"/>
      <c r="L488" s="127">
        <f>M488-J488</f>
        <v>0</v>
      </c>
      <c r="M488" s="72">
        <f>M490</f>
        <v>1400</v>
      </c>
      <c r="N488" s="221">
        <f t="shared" ref="N488" si="610">N490</f>
        <v>1500</v>
      </c>
      <c r="O488" s="172"/>
      <c r="P488" s="171">
        <f t="shared" ref="P488" si="611">P490</f>
        <v>1500</v>
      </c>
      <c r="Q488" s="172"/>
      <c r="R488" s="32"/>
    </row>
    <row r="489" spans="1:18" ht="18" customHeight="1" x14ac:dyDescent="0.25">
      <c r="A489" s="124"/>
      <c r="B489" s="181" t="s">
        <v>118</v>
      </c>
      <c r="C489" s="164"/>
      <c r="D489" s="156" t="s">
        <v>29</v>
      </c>
      <c r="E489" s="156"/>
      <c r="F489" s="157">
        <v>399.33</v>
      </c>
      <c r="G489" s="158"/>
      <c r="H489" s="157">
        <v>1327.23</v>
      </c>
      <c r="I489" s="158"/>
      <c r="J489" s="157">
        <v>1400</v>
      </c>
      <c r="K489" s="158"/>
      <c r="L489" s="97">
        <f>M489-J489</f>
        <v>0</v>
      </c>
      <c r="M489" s="98">
        <v>1400</v>
      </c>
      <c r="N489" s="186"/>
      <c r="O489" s="158"/>
      <c r="P489" s="157"/>
      <c r="Q489" s="158"/>
      <c r="R489" s="121"/>
    </row>
    <row r="490" spans="1:18" x14ac:dyDescent="0.25">
      <c r="A490" s="34"/>
      <c r="B490" s="173">
        <v>3</v>
      </c>
      <c r="C490" s="174"/>
      <c r="D490" s="175" t="s">
        <v>44</v>
      </c>
      <c r="E490" s="175"/>
      <c r="F490" s="195">
        <f>F491</f>
        <v>399.33</v>
      </c>
      <c r="G490" s="196"/>
      <c r="H490" s="195">
        <f t="shared" ref="H490" si="612">H491</f>
        <v>1327.23</v>
      </c>
      <c r="I490" s="196"/>
      <c r="J490" s="195">
        <f t="shared" ref="J490" si="613">J491</f>
        <v>1400</v>
      </c>
      <c r="K490" s="196"/>
      <c r="L490" s="22"/>
      <c r="M490" s="68">
        <f>SUM(M491)</f>
        <v>1400</v>
      </c>
      <c r="N490" s="197">
        <f t="shared" ref="N490" si="614">N491</f>
        <v>1500</v>
      </c>
      <c r="O490" s="196"/>
      <c r="P490" s="195">
        <f t="shared" ref="P490" si="615">P491</f>
        <v>1500</v>
      </c>
      <c r="Q490" s="196"/>
      <c r="R490" s="32"/>
    </row>
    <row r="491" spans="1:18" ht="30" customHeight="1" x14ac:dyDescent="0.25">
      <c r="A491" s="33"/>
      <c r="B491" s="176">
        <v>37</v>
      </c>
      <c r="C491" s="177"/>
      <c r="D491" s="178" t="s">
        <v>228</v>
      </c>
      <c r="E491" s="178"/>
      <c r="F491" s="179">
        <v>399.33</v>
      </c>
      <c r="G491" s="180"/>
      <c r="H491" s="198">
        <v>1327.23</v>
      </c>
      <c r="I491" s="198"/>
      <c r="J491" s="179">
        <v>1400</v>
      </c>
      <c r="K491" s="180"/>
      <c r="L491" s="45"/>
      <c r="M491" s="66">
        <v>1400</v>
      </c>
      <c r="N491" s="198">
        <v>1500</v>
      </c>
      <c r="O491" s="198"/>
      <c r="P491" s="179">
        <v>1500</v>
      </c>
      <c r="Q491" s="180"/>
      <c r="R491" s="32" t="s">
        <v>386</v>
      </c>
    </row>
    <row r="492" spans="1:18" ht="31.5" customHeight="1" x14ac:dyDescent="0.25">
      <c r="A492" s="35"/>
      <c r="B492" s="201" t="s">
        <v>241</v>
      </c>
      <c r="C492" s="202"/>
      <c r="D492" s="170" t="s">
        <v>242</v>
      </c>
      <c r="E492" s="170"/>
      <c r="F492" s="171">
        <f>F495</f>
        <v>278.72000000000003</v>
      </c>
      <c r="G492" s="172"/>
      <c r="H492" s="171">
        <f t="shared" ref="H492" si="616">H495</f>
        <v>398.17</v>
      </c>
      <c r="I492" s="172"/>
      <c r="J492" s="171">
        <f t="shared" ref="J492" si="617">J495</f>
        <v>400</v>
      </c>
      <c r="K492" s="172"/>
      <c r="L492" s="127">
        <f>M492-J492</f>
        <v>0</v>
      </c>
      <c r="M492" s="72">
        <f>M495</f>
        <v>400</v>
      </c>
      <c r="N492" s="221">
        <f t="shared" ref="N492" si="618">N495</f>
        <v>500</v>
      </c>
      <c r="O492" s="172"/>
      <c r="P492" s="171">
        <f t="shared" ref="P492" si="619">P495</f>
        <v>500</v>
      </c>
      <c r="Q492" s="172"/>
      <c r="R492" s="32"/>
    </row>
    <row r="493" spans="1:18" ht="15.75" customHeight="1" x14ac:dyDescent="0.25">
      <c r="A493" s="124"/>
      <c r="B493" s="181" t="s">
        <v>118</v>
      </c>
      <c r="C493" s="164"/>
      <c r="D493" s="156" t="s">
        <v>29</v>
      </c>
      <c r="E493" s="156"/>
      <c r="F493" s="157">
        <v>0</v>
      </c>
      <c r="G493" s="158"/>
      <c r="H493" s="157">
        <v>398.17</v>
      </c>
      <c r="I493" s="158"/>
      <c r="J493" s="157">
        <v>400</v>
      </c>
      <c r="K493" s="158"/>
      <c r="L493" s="97">
        <f t="shared" ref="L493:L494" si="620">M493-J493</f>
        <v>0</v>
      </c>
      <c r="M493" s="98">
        <v>400</v>
      </c>
      <c r="N493" s="186"/>
      <c r="O493" s="158"/>
      <c r="P493" s="157"/>
      <c r="Q493" s="158"/>
      <c r="R493" s="121"/>
    </row>
    <row r="494" spans="1:18" x14ac:dyDescent="0.25">
      <c r="A494" s="124"/>
      <c r="B494" s="181" t="s">
        <v>119</v>
      </c>
      <c r="C494" s="164"/>
      <c r="D494" s="156" t="s">
        <v>32</v>
      </c>
      <c r="E494" s="156"/>
      <c r="F494" s="157">
        <v>278.72000000000003</v>
      </c>
      <c r="G494" s="158"/>
      <c r="H494" s="157">
        <v>0</v>
      </c>
      <c r="I494" s="158"/>
      <c r="J494" s="157">
        <v>0</v>
      </c>
      <c r="K494" s="158"/>
      <c r="L494" s="97">
        <f t="shared" si="620"/>
        <v>0</v>
      </c>
      <c r="M494" s="98">
        <v>0</v>
      </c>
      <c r="N494" s="186"/>
      <c r="O494" s="158"/>
      <c r="P494" s="157"/>
      <c r="Q494" s="158"/>
      <c r="R494" s="121"/>
    </row>
    <row r="495" spans="1:18" x14ac:dyDescent="0.25">
      <c r="A495" s="34"/>
      <c r="B495" s="173">
        <v>3</v>
      </c>
      <c r="C495" s="174"/>
      <c r="D495" s="175" t="s">
        <v>44</v>
      </c>
      <c r="E495" s="175"/>
      <c r="F495" s="195">
        <f>F496</f>
        <v>278.72000000000003</v>
      </c>
      <c r="G495" s="196"/>
      <c r="H495" s="195">
        <f t="shared" ref="H495" si="621">H496</f>
        <v>398.17</v>
      </c>
      <c r="I495" s="196"/>
      <c r="J495" s="195">
        <f t="shared" ref="J495" si="622">J496</f>
        <v>400</v>
      </c>
      <c r="K495" s="196"/>
      <c r="L495" s="22"/>
      <c r="M495" s="68">
        <f>SUM(M496)</f>
        <v>400</v>
      </c>
      <c r="N495" s="197">
        <f t="shared" ref="N495" si="623">N496</f>
        <v>500</v>
      </c>
      <c r="O495" s="196"/>
      <c r="P495" s="195">
        <f t="shared" ref="P495" si="624">P496</f>
        <v>500</v>
      </c>
      <c r="Q495" s="196"/>
      <c r="R495" s="32"/>
    </row>
    <row r="496" spans="1:18" x14ac:dyDescent="0.25">
      <c r="A496" s="33"/>
      <c r="B496" s="176">
        <v>37</v>
      </c>
      <c r="C496" s="177"/>
      <c r="D496" s="178" t="s">
        <v>228</v>
      </c>
      <c r="E496" s="178"/>
      <c r="F496" s="179">
        <v>278.72000000000003</v>
      </c>
      <c r="G496" s="180"/>
      <c r="H496" s="198">
        <v>398.17</v>
      </c>
      <c r="I496" s="198"/>
      <c r="J496" s="179">
        <v>400</v>
      </c>
      <c r="K496" s="180"/>
      <c r="L496" s="45"/>
      <c r="M496" s="66">
        <v>400</v>
      </c>
      <c r="N496" s="198">
        <v>500</v>
      </c>
      <c r="O496" s="198"/>
      <c r="P496" s="179">
        <v>500</v>
      </c>
      <c r="Q496" s="180"/>
      <c r="R496" s="32" t="s">
        <v>387</v>
      </c>
    </row>
    <row r="497" spans="1:18" ht="27" customHeight="1" x14ac:dyDescent="0.25">
      <c r="A497" s="35"/>
      <c r="B497" s="201" t="s">
        <v>243</v>
      </c>
      <c r="C497" s="202"/>
      <c r="D497" s="170" t="s">
        <v>244</v>
      </c>
      <c r="E497" s="170"/>
      <c r="F497" s="171">
        <f>F499</f>
        <v>36234.449999999997</v>
      </c>
      <c r="G497" s="172"/>
      <c r="H497" s="171">
        <f t="shared" ref="H497" si="625">H499</f>
        <v>98214.88</v>
      </c>
      <c r="I497" s="172"/>
      <c r="J497" s="171">
        <f t="shared" ref="J497" si="626">J499</f>
        <v>80000</v>
      </c>
      <c r="K497" s="172"/>
      <c r="L497" s="127">
        <f>M497-J497</f>
        <v>20000</v>
      </c>
      <c r="M497" s="72">
        <f>M499</f>
        <v>100000</v>
      </c>
      <c r="N497" s="221">
        <f t="shared" ref="N497" si="627">N499</f>
        <v>80000</v>
      </c>
      <c r="O497" s="172"/>
      <c r="P497" s="171">
        <f t="shared" ref="P497" si="628">P499</f>
        <v>80000</v>
      </c>
      <c r="Q497" s="172"/>
      <c r="R497" s="32"/>
    </row>
    <row r="498" spans="1:18" x14ac:dyDescent="0.25">
      <c r="A498" s="124"/>
      <c r="B498" s="181" t="s">
        <v>118</v>
      </c>
      <c r="C498" s="164"/>
      <c r="D498" s="156" t="s">
        <v>29</v>
      </c>
      <c r="E498" s="156"/>
      <c r="F498" s="157">
        <v>36234.449999999997</v>
      </c>
      <c r="G498" s="158"/>
      <c r="H498" s="157">
        <v>98214.88</v>
      </c>
      <c r="I498" s="158"/>
      <c r="J498" s="157">
        <v>80000</v>
      </c>
      <c r="K498" s="158"/>
      <c r="L498" s="97">
        <f>M498-J498</f>
        <v>20000</v>
      </c>
      <c r="M498" s="98">
        <v>100000</v>
      </c>
      <c r="N498" s="186"/>
      <c r="O498" s="158"/>
      <c r="P498" s="157"/>
      <c r="Q498" s="158"/>
      <c r="R498" s="121"/>
    </row>
    <row r="499" spans="1:18" x14ac:dyDescent="0.25">
      <c r="A499" s="34"/>
      <c r="B499" s="173">
        <v>3</v>
      </c>
      <c r="C499" s="174"/>
      <c r="D499" s="175" t="s">
        <v>44</v>
      </c>
      <c r="E499" s="175"/>
      <c r="F499" s="195">
        <f>F500</f>
        <v>36234.449999999997</v>
      </c>
      <c r="G499" s="196"/>
      <c r="H499" s="195">
        <f t="shared" ref="H499" si="629">H500</f>
        <v>98214.88</v>
      </c>
      <c r="I499" s="196"/>
      <c r="J499" s="195">
        <f t="shared" ref="J499" si="630">J500</f>
        <v>80000</v>
      </c>
      <c r="K499" s="196"/>
      <c r="L499" s="22"/>
      <c r="M499" s="68">
        <f>SUM(M500)</f>
        <v>100000</v>
      </c>
      <c r="N499" s="197">
        <f t="shared" ref="N499" si="631">N500</f>
        <v>80000</v>
      </c>
      <c r="O499" s="196"/>
      <c r="P499" s="195">
        <f t="shared" ref="P499" si="632">P500</f>
        <v>80000</v>
      </c>
      <c r="Q499" s="196"/>
      <c r="R499" s="32"/>
    </row>
    <row r="500" spans="1:18" ht="15.75" customHeight="1" x14ac:dyDescent="0.25">
      <c r="A500" s="33"/>
      <c r="B500" s="176">
        <v>37</v>
      </c>
      <c r="C500" s="177"/>
      <c r="D500" s="178" t="s">
        <v>228</v>
      </c>
      <c r="E500" s="178"/>
      <c r="F500" s="179">
        <v>36234.449999999997</v>
      </c>
      <c r="G500" s="180"/>
      <c r="H500" s="198">
        <v>98214.88</v>
      </c>
      <c r="I500" s="198"/>
      <c r="J500" s="179">
        <v>80000</v>
      </c>
      <c r="K500" s="180"/>
      <c r="L500" s="45"/>
      <c r="M500" s="66">
        <v>100000</v>
      </c>
      <c r="N500" s="198">
        <v>80000</v>
      </c>
      <c r="O500" s="198"/>
      <c r="P500" s="179">
        <v>80000</v>
      </c>
      <c r="Q500" s="180"/>
      <c r="R500" s="32" t="s">
        <v>376</v>
      </c>
    </row>
    <row r="501" spans="1:18" ht="31.5" customHeight="1" x14ac:dyDescent="0.25">
      <c r="A501" s="35"/>
      <c r="B501" s="201" t="s">
        <v>245</v>
      </c>
      <c r="C501" s="202"/>
      <c r="D501" s="170" t="s">
        <v>246</v>
      </c>
      <c r="E501" s="170"/>
      <c r="F501" s="171">
        <f>F503</f>
        <v>35005.410000000003</v>
      </c>
      <c r="G501" s="172"/>
      <c r="H501" s="171">
        <f t="shared" ref="H501" si="633">H503</f>
        <v>34507.93</v>
      </c>
      <c r="I501" s="172"/>
      <c r="J501" s="171">
        <f t="shared" ref="J501" si="634">J503</f>
        <v>34600</v>
      </c>
      <c r="K501" s="172"/>
      <c r="L501" s="127">
        <f>M501-J501</f>
        <v>3600</v>
      </c>
      <c r="M501" s="72">
        <f>M503</f>
        <v>38200</v>
      </c>
      <c r="N501" s="221">
        <f t="shared" ref="N501" si="635">N503</f>
        <v>34700</v>
      </c>
      <c r="O501" s="172"/>
      <c r="P501" s="171">
        <f t="shared" ref="P501" si="636">P503</f>
        <v>34700</v>
      </c>
      <c r="Q501" s="172"/>
      <c r="R501" s="32"/>
    </row>
    <row r="502" spans="1:18" ht="15" customHeight="1" x14ac:dyDescent="0.25">
      <c r="A502" s="124"/>
      <c r="B502" s="181" t="s">
        <v>118</v>
      </c>
      <c r="C502" s="164"/>
      <c r="D502" s="156" t="s">
        <v>29</v>
      </c>
      <c r="E502" s="156"/>
      <c r="F502" s="157">
        <v>35005.410000000003</v>
      </c>
      <c r="G502" s="158"/>
      <c r="H502" s="157">
        <v>34507.93</v>
      </c>
      <c r="I502" s="158"/>
      <c r="J502" s="157">
        <v>34600</v>
      </c>
      <c r="K502" s="158"/>
      <c r="L502" s="97">
        <f>M502-J502</f>
        <v>3600</v>
      </c>
      <c r="M502" s="98">
        <v>38200</v>
      </c>
      <c r="N502" s="186"/>
      <c r="O502" s="158"/>
      <c r="P502" s="157"/>
      <c r="Q502" s="158"/>
      <c r="R502" s="121"/>
    </row>
    <row r="503" spans="1:18" x14ac:dyDescent="0.25">
      <c r="A503" s="34"/>
      <c r="B503" s="173">
        <v>3</v>
      </c>
      <c r="C503" s="174"/>
      <c r="D503" s="175" t="s">
        <v>44</v>
      </c>
      <c r="E503" s="175"/>
      <c r="F503" s="195">
        <f>SUM(F504:G505)</f>
        <v>35005.410000000003</v>
      </c>
      <c r="G503" s="196"/>
      <c r="H503" s="195">
        <f t="shared" ref="H503" si="637">SUM(H504:I505)</f>
        <v>34507.93</v>
      </c>
      <c r="I503" s="196"/>
      <c r="J503" s="195">
        <f>J504+J505</f>
        <v>34600</v>
      </c>
      <c r="K503" s="196"/>
      <c r="L503" s="22"/>
      <c r="M503" s="68">
        <f>SUM(M504:M505)</f>
        <v>38200</v>
      </c>
      <c r="N503" s="197">
        <f t="shared" ref="N503" si="638">SUM(N504:O505)</f>
        <v>34700</v>
      </c>
      <c r="O503" s="196"/>
      <c r="P503" s="195">
        <f t="shared" ref="P503" si="639">SUM(P504:Q505)</f>
        <v>34700</v>
      </c>
      <c r="Q503" s="196"/>
      <c r="R503" s="32"/>
    </row>
    <row r="504" spans="1:18" ht="26.25" customHeight="1" x14ac:dyDescent="0.25">
      <c r="A504" s="33"/>
      <c r="B504" s="176">
        <v>37</v>
      </c>
      <c r="C504" s="177"/>
      <c r="D504" s="178" t="s">
        <v>228</v>
      </c>
      <c r="E504" s="178"/>
      <c r="F504" s="179">
        <v>31203.13</v>
      </c>
      <c r="G504" s="180"/>
      <c r="H504" s="198">
        <v>33180.699999999997</v>
      </c>
      <c r="I504" s="198"/>
      <c r="J504" s="179">
        <v>33200</v>
      </c>
      <c r="K504" s="180"/>
      <c r="L504" s="45"/>
      <c r="M504" s="66">
        <v>33200</v>
      </c>
      <c r="N504" s="198">
        <v>33200</v>
      </c>
      <c r="O504" s="198"/>
      <c r="P504" s="179">
        <v>33200</v>
      </c>
      <c r="Q504" s="180"/>
      <c r="R504" s="32" t="s">
        <v>386</v>
      </c>
    </row>
    <row r="505" spans="1:18" x14ac:dyDescent="0.25">
      <c r="A505" s="33"/>
      <c r="B505" s="176">
        <v>38</v>
      </c>
      <c r="C505" s="177"/>
      <c r="D505" s="178" t="s">
        <v>50</v>
      </c>
      <c r="E505" s="178"/>
      <c r="F505" s="179">
        <v>3802.28</v>
      </c>
      <c r="G505" s="180"/>
      <c r="H505" s="198">
        <v>1327.23</v>
      </c>
      <c r="I505" s="198"/>
      <c r="J505" s="179">
        <v>1400</v>
      </c>
      <c r="K505" s="180"/>
      <c r="L505" s="45"/>
      <c r="M505" s="66">
        <v>5000</v>
      </c>
      <c r="N505" s="198">
        <v>1500</v>
      </c>
      <c r="O505" s="198"/>
      <c r="P505" s="179">
        <v>1500</v>
      </c>
      <c r="Q505" s="180"/>
      <c r="R505" s="32" t="s">
        <v>388</v>
      </c>
    </row>
    <row r="506" spans="1:18" ht="12.75" customHeight="1" x14ac:dyDescent="0.25">
      <c r="A506" s="38"/>
      <c r="B506" s="259" t="s">
        <v>247</v>
      </c>
      <c r="C506" s="260"/>
      <c r="D506" s="261" t="s">
        <v>248</v>
      </c>
      <c r="E506" s="261"/>
      <c r="F506" s="262">
        <f>F507+F528+F541</f>
        <v>18591.46</v>
      </c>
      <c r="G506" s="263"/>
      <c r="H506" s="262">
        <f t="shared" ref="H506" si="640">H507+H528+H541</f>
        <v>27340.9</v>
      </c>
      <c r="I506" s="263"/>
      <c r="J506" s="262">
        <f>J507+J528+J541</f>
        <v>279200</v>
      </c>
      <c r="K506" s="263"/>
      <c r="L506" s="80">
        <f>L507+L528+L541</f>
        <v>-58900</v>
      </c>
      <c r="M506" s="80">
        <f>M507+M528+M541</f>
        <v>220300</v>
      </c>
      <c r="N506" s="264">
        <f t="shared" ref="N506" si="641">N507+N528+N541</f>
        <v>1192200</v>
      </c>
      <c r="O506" s="263"/>
      <c r="P506" s="273">
        <f t="shared" ref="P506" si="642">P507+P528+P541</f>
        <v>1192200</v>
      </c>
      <c r="Q506" s="274"/>
      <c r="R506" s="28"/>
    </row>
    <row r="507" spans="1:18" x14ac:dyDescent="0.25">
      <c r="A507" s="37"/>
      <c r="B507" s="216" t="s">
        <v>249</v>
      </c>
      <c r="C507" s="217"/>
      <c r="D507" s="218" t="s">
        <v>250</v>
      </c>
      <c r="E507" s="218"/>
      <c r="F507" s="219">
        <f>F508+F515+F520+F524</f>
        <v>1274.1399999999999</v>
      </c>
      <c r="G507" s="220"/>
      <c r="H507" s="219">
        <f t="shared" ref="H507" si="643">H508+H515+H520+H524</f>
        <v>12608.670000000002</v>
      </c>
      <c r="I507" s="220"/>
      <c r="J507" s="219">
        <f>J508+J515+J520+J524</f>
        <v>40400</v>
      </c>
      <c r="K507" s="220"/>
      <c r="L507" s="79">
        <f>L508+L515+L520+L524</f>
        <v>-14100</v>
      </c>
      <c r="M507" s="79">
        <f>M508+M515+M520+M524</f>
        <v>26300</v>
      </c>
      <c r="N507" s="258">
        <f t="shared" ref="N507" si="644">N508+N515+N520+N524</f>
        <v>113900</v>
      </c>
      <c r="O507" s="220"/>
      <c r="P507" s="219">
        <f t="shared" ref="P507" si="645">P508+P515+P520+P524</f>
        <v>113900</v>
      </c>
      <c r="Q507" s="220"/>
      <c r="R507" s="30"/>
    </row>
    <row r="508" spans="1:18" ht="28.5" customHeight="1" x14ac:dyDescent="0.25">
      <c r="A508" s="35"/>
      <c r="B508" s="201" t="s">
        <v>251</v>
      </c>
      <c r="C508" s="202"/>
      <c r="D508" s="170" t="s">
        <v>252</v>
      </c>
      <c r="E508" s="170"/>
      <c r="F508" s="171">
        <f>F512</f>
        <v>1114.8699999999999</v>
      </c>
      <c r="G508" s="172"/>
      <c r="H508" s="171">
        <f t="shared" ref="H508" si="646">H512</f>
        <v>11945.060000000001</v>
      </c>
      <c r="I508" s="172"/>
      <c r="J508" s="171">
        <f t="shared" ref="J508" si="647">J512</f>
        <v>12000</v>
      </c>
      <c r="K508" s="172"/>
      <c r="L508" s="127">
        <f>M508-J508</f>
        <v>13000</v>
      </c>
      <c r="M508" s="72">
        <f>M512</f>
        <v>25000</v>
      </c>
      <c r="N508" s="221">
        <f t="shared" ref="N508" si="648">N512</f>
        <v>12000</v>
      </c>
      <c r="O508" s="172"/>
      <c r="P508" s="171">
        <f t="shared" ref="P508" si="649">P512</f>
        <v>12000</v>
      </c>
      <c r="Q508" s="172"/>
      <c r="R508" s="32"/>
    </row>
    <row r="509" spans="1:18" x14ac:dyDescent="0.25">
      <c r="A509" s="124"/>
      <c r="B509" s="181" t="s">
        <v>118</v>
      </c>
      <c r="C509" s="164"/>
      <c r="D509" s="156" t="s">
        <v>29</v>
      </c>
      <c r="E509" s="156"/>
      <c r="F509" s="157">
        <v>1114.8699999999999</v>
      </c>
      <c r="G509" s="158"/>
      <c r="H509" s="157">
        <v>11945.05</v>
      </c>
      <c r="I509" s="158"/>
      <c r="J509" s="157">
        <v>10000</v>
      </c>
      <c r="K509" s="158"/>
      <c r="L509" s="97">
        <f t="shared" ref="L509:L511" si="650">M509-J509</f>
        <v>15000</v>
      </c>
      <c r="M509" s="98">
        <v>25000</v>
      </c>
      <c r="N509" s="186"/>
      <c r="O509" s="158"/>
      <c r="P509" s="157"/>
      <c r="Q509" s="158"/>
      <c r="R509" s="121"/>
    </row>
    <row r="510" spans="1:18" ht="15.75" customHeight="1" x14ac:dyDescent="0.25">
      <c r="A510" s="124"/>
      <c r="B510" s="181" t="s">
        <v>119</v>
      </c>
      <c r="C510" s="164"/>
      <c r="D510" s="156" t="s">
        <v>32</v>
      </c>
      <c r="E510" s="156"/>
      <c r="F510" s="157">
        <v>0</v>
      </c>
      <c r="G510" s="158"/>
      <c r="H510" s="157">
        <v>0</v>
      </c>
      <c r="I510" s="158"/>
      <c r="J510" s="157">
        <v>0</v>
      </c>
      <c r="K510" s="158"/>
      <c r="L510" s="97">
        <f t="shared" si="650"/>
        <v>0</v>
      </c>
      <c r="M510" s="98">
        <v>0</v>
      </c>
      <c r="N510" s="186"/>
      <c r="O510" s="158"/>
      <c r="P510" s="157"/>
      <c r="Q510" s="158"/>
      <c r="R510" s="121"/>
    </row>
    <row r="511" spans="1:18" ht="18" customHeight="1" x14ac:dyDescent="0.25">
      <c r="A511" s="124"/>
      <c r="B511" s="181" t="s">
        <v>160</v>
      </c>
      <c r="C511" s="164"/>
      <c r="D511" s="156" t="s">
        <v>39</v>
      </c>
      <c r="E511" s="156"/>
      <c r="F511" s="157">
        <v>0</v>
      </c>
      <c r="G511" s="158"/>
      <c r="H511" s="157">
        <v>0</v>
      </c>
      <c r="I511" s="158"/>
      <c r="J511" s="157">
        <v>2000</v>
      </c>
      <c r="K511" s="158"/>
      <c r="L511" s="97">
        <f t="shared" si="650"/>
        <v>-2000</v>
      </c>
      <c r="M511" s="98">
        <v>0</v>
      </c>
      <c r="N511" s="186"/>
      <c r="O511" s="158"/>
      <c r="P511" s="157"/>
      <c r="Q511" s="158"/>
      <c r="R511" s="121"/>
    </row>
    <row r="512" spans="1:18" ht="16.5" customHeight="1" x14ac:dyDescent="0.25">
      <c r="A512" s="34"/>
      <c r="B512" s="173">
        <v>3</v>
      </c>
      <c r="C512" s="174"/>
      <c r="D512" s="175" t="s">
        <v>44</v>
      </c>
      <c r="E512" s="175"/>
      <c r="F512" s="195">
        <f>SUM(F513:G514)</f>
        <v>1114.8699999999999</v>
      </c>
      <c r="G512" s="196"/>
      <c r="H512" s="195">
        <f t="shared" ref="H512" si="651">SUM(H513:I514)</f>
        <v>11945.060000000001</v>
      </c>
      <c r="I512" s="196"/>
      <c r="J512" s="195">
        <f>J513+J514</f>
        <v>12000</v>
      </c>
      <c r="K512" s="196"/>
      <c r="L512" s="22"/>
      <c r="M512" s="68">
        <f>SUM(M513:M514)</f>
        <v>25000</v>
      </c>
      <c r="N512" s="197">
        <f t="shared" ref="N512" si="652">SUM(N513:O514)</f>
        <v>12000</v>
      </c>
      <c r="O512" s="196"/>
      <c r="P512" s="195">
        <f t="shared" ref="P512" si="653">SUM(P513:Q514)</f>
        <v>12000</v>
      </c>
      <c r="Q512" s="196"/>
      <c r="R512" s="32"/>
    </row>
    <row r="513" spans="1:18" x14ac:dyDescent="0.25">
      <c r="A513" s="33"/>
      <c r="B513" s="176">
        <v>32</v>
      </c>
      <c r="C513" s="177"/>
      <c r="D513" s="178" t="s">
        <v>46</v>
      </c>
      <c r="E513" s="178"/>
      <c r="F513" s="179">
        <v>1070.08</v>
      </c>
      <c r="G513" s="180"/>
      <c r="H513" s="198">
        <v>2654.46</v>
      </c>
      <c r="I513" s="198"/>
      <c r="J513" s="179">
        <v>2700</v>
      </c>
      <c r="K513" s="180"/>
      <c r="L513" s="45"/>
      <c r="M513" s="66">
        <v>3000</v>
      </c>
      <c r="N513" s="198">
        <v>2700</v>
      </c>
      <c r="O513" s="198"/>
      <c r="P513" s="179">
        <v>2700</v>
      </c>
      <c r="Q513" s="180"/>
      <c r="R513" s="32" t="s">
        <v>389</v>
      </c>
    </row>
    <row r="514" spans="1:18" x14ac:dyDescent="0.25">
      <c r="A514" s="33"/>
      <c r="B514" s="176">
        <v>38</v>
      </c>
      <c r="C514" s="177"/>
      <c r="D514" s="178" t="s">
        <v>50</v>
      </c>
      <c r="E514" s="178"/>
      <c r="F514" s="179">
        <v>44.79</v>
      </c>
      <c r="G514" s="180"/>
      <c r="H514" s="198">
        <v>9290.6</v>
      </c>
      <c r="I514" s="198"/>
      <c r="J514" s="179">
        <v>9300</v>
      </c>
      <c r="K514" s="180"/>
      <c r="L514" s="45"/>
      <c r="M514" s="66">
        <v>22000</v>
      </c>
      <c r="N514" s="198">
        <v>9300</v>
      </c>
      <c r="O514" s="198"/>
      <c r="P514" s="179">
        <v>9300</v>
      </c>
      <c r="Q514" s="180"/>
      <c r="R514" s="32" t="s">
        <v>389</v>
      </c>
    </row>
    <row r="515" spans="1:18" ht="28.5" customHeight="1" x14ac:dyDescent="0.25">
      <c r="A515" s="35"/>
      <c r="B515" s="201" t="s">
        <v>253</v>
      </c>
      <c r="C515" s="202"/>
      <c r="D515" s="170" t="s">
        <v>254</v>
      </c>
      <c r="E515" s="170"/>
      <c r="F515" s="171">
        <f>F518</f>
        <v>0</v>
      </c>
      <c r="G515" s="172"/>
      <c r="H515" s="171">
        <f t="shared" ref="H515" si="654">H518</f>
        <v>663.61</v>
      </c>
      <c r="I515" s="172"/>
      <c r="J515" s="171">
        <f t="shared" ref="J515" si="655">J518</f>
        <v>1300</v>
      </c>
      <c r="K515" s="172"/>
      <c r="L515" s="127">
        <f>M515-J515</f>
        <v>0</v>
      </c>
      <c r="M515" s="72">
        <f>M518</f>
        <v>1300</v>
      </c>
      <c r="N515" s="221">
        <f t="shared" ref="N515" si="656">N518</f>
        <v>1300</v>
      </c>
      <c r="O515" s="172"/>
      <c r="P515" s="171">
        <f t="shared" ref="P515" si="657">P518</f>
        <v>1300</v>
      </c>
      <c r="Q515" s="172"/>
      <c r="R515" s="32"/>
    </row>
    <row r="516" spans="1:18" ht="18" customHeight="1" x14ac:dyDescent="0.25">
      <c r="A516" s="124"/>
      <c r="B516" s="181" t="s">
        <v>118</v>
      </c>
      <c r="C516" s="164"/>
      <c r="D516" s="156" t="s">
        <v>29</v>
      </c>
      <c r="E516" s="156"/>
      <c r="F516" s="157">
        <v>0</v>
      </c>
      <c r="G516" s="158"/>
      <c r="H516" s="157">
        <v>663.61</v>
      </c>
      <c r="I516" s="158"/>
      <c r="J516" s="157">
        <v>500</v>
      </c>
      <c r="K516" s="158"/>
      <c r="L516" s="97">
        <f t="shared" ref="L516:L517" si="658">M516-J516</f>
        <v>800</v>
      </c>
      <c r="M516" s="98">
        <v>1300</v>
      </c>
      <c r="N516" s="186"/>
      <c r="O516" s="158"/>
      <c r="P516" s="157"/>
      <c r="Q516" s="158"/>
      <c r="R516" s="121"/>
    </row>
    <row r="517" spans="1:18" x14ac:dyDescent="0.25">
      <c r="A517" s="124"/>
      <c r="B517" s="181" t="s">
        <v>119</v>
      </c>
      <c r="C517" s="164"/>
      <c r="D517" s="156" t="s">
        <v>32</v>
      </c>
      <c r="E517" s="156"/>
      <c r="F517" s="157">
        <v>0</v>
      </c>
      <c r="G517" s="158"/>
      <c r="H517" s="157">
        <v>0</v>
      </c>
      <c r="I517" s="158"/>
      <c r="J517" s="157">
        <v>800</v>
      </c>
      <c r="K517" s="158"/>
      <c r="L517" s="97">
        <f t="shared" si="658"/>
        <v>-800</v>
      </c>
      <c r="M517" s="98">
        <v>0</v>
      </c>
      <c r="N517" s="186"/>
      <c r="O517" s="158"/>
      <c r="P517" s="157"/>
      <c r="Q517" s="158"/>
      <c r="R517" s="121"/>
    </row>
    <row r="518" spans="1:18" ht="15.75" customHeight="1" x14ac:dyDescent="0.25">
      <c r="A518" s="34"/>
      <c r="B518" s="173">
        <v>3</v>
      </c>
      <c r="C518" s="174"/>
      <c r="D518" s="175" t="s">
        <v>44</v>
      </c>
      <c r="E518" s="175"/>
      <c r="F518" s="195">
        <f>F519</f>
        <v>0</v>
      </c>
      <c r="G518" s="196"/>
      <c r="H518" s="195">
        <f t="shared" ref="H518" si="659">H519</f>
        <v>663.61</v>
      </c>
      <c r="I518" s="196"/>
      <c r="J518" s="195">
        <f t="shared" ref="J518" si="660">J519</f>
        <v>1300</v>
      </c>
      <c r="K518" s="196"/>
      <c r="L518" s="22"/>
      <c r="M518" s="68">
        <f>SUM(M519)</f>
        <v>1300</v>
      </c>
      <c r="N518" s="197">
        <f t="shared" ref="N518" si="661">N519</f>
        <v>1300</v>
      </c>
      <c r="O518" s="196"/>
      <c r="P518" s="195">
        <f t="shared" ref="P518" si="662">P519</f>
        <v>1300</v>
      </c>
      <c r="Q518" s="196"/>
      <c r="R518" s="32"/>
    </row>
    <row r="519" spans="1:18" ht="15" customHeight="1" x14ac:dyDescent="0.25">
      <c r="A519" s="33"/>
      <c r="B519" s="176">
        <v>38</v>
      </c>
      <c r="C519" s="177"/>
      <c r="D519" s="178" t="s">
        <v>50</v>
      </c>
      <c r="E519" s="178"/>
      <c r="F519" s="179">
        <v>0</v>
      </c>
      <c r="G519" s="180"/>
      <c r="H519" s="198">
        <v>663.61</v>
      </c>
      <c r="I519" s="198"/>
      <c r="J519" s="179">
        <v>1300</v>
      </c>
      <c r="K519" s="180"/>
      <c r="L519" s="45"/>
      <c r="M519" s="66">
        <v>1300</v>
      </c>
      <c r="N519" s="198">
        <v>1300</v>
      </c>
      <c r="O519" s="198"/>
      <c r="P519" s="179">
        <v>1300</v>
      </c>
      <c r="Q519" s="180"/>
      <c r="R519" s="32" t="s">
        <v>389</v>
      </c>
    </row>
    <row r="520" spans="1:18" ht="29.25" customHeight="1" x14ac:dyDescent="0.25">
      <c r="A520" s="35"/>
      <c r="B520" s="201" t="s">
        <v>255</v>
      </c>
      <c r="C520" s="202"/>
      <c r="D520" s="170" t="s">
        <v>256</v>
      </c>
      <c r="E520" s="170"/>
      <c r="F520" s="171">
        <f>F522</f>
        <v>159.27000000000001</v>
      </c>
      <c r="G520" s="172"/>
      <c r="H520" s="171">
        <f t="shared" ref="H520" si="663">H522</f>
        <v>0</v>
      </c>
      <c r="I520" s="172"/>
      <c r="J520" s="171">
        <f t="shared" ref="J520" si="664">J522</f>
        <v>600</v>
      </c>
      <c r="K520" s="172"/>
      <c r="L520" s="127">
        <f>M520-J520</f>
        <v>-600</v>
      </c>
      <c r="M520" s="72">
        <f>M522</f>
        <v>0</v>
      </c>
      <c r="N520" s="221">
        <f t="shared" ref="N520" si="665">N522</f>
        <v>600</v>
      </c>
      <c r="O520" s="172"/>
      <c r="P520" s="171">
        <f t="shared" ref="P520" si="666">P522</f>
        <v>600</v>
      </c>
      <c r="Q520" s="172"/>
      <c r="R520" s="32"/>
    </row>
    <row r="521" spans="1:18" ht="18" customHeight="1" x14ac:dyDescent="0.25">
      <c r="A521" s="124"/>
      <c r="B521" s="181" t="s">
        <v>118</v>
      </c>
      <c r="C521" s="164"/>
      <c r="D521" s="156" t="s">
        <v>29</v>
      </c>
      <c r="E521" s="156"/>
      <c r="F521" s="157">
        <v>159.27000000000001</v>
      </c>
      <c r="G521" s="158"/>
      <c r="H521" s="157">
        <v>0</v>
      </c>
      <c r="I521" s="158"/>
      <c r="J521" s="157">
        <v>600</v>
      </c>
      <c r="K521" s="158"/>
      <c r="L521" s="97">
        <f>M521-J521</f>
        <v>-600</v>
      </c>
      <c r="M521" s="98">
        <v>0</v>
      </c>
      <c r="N521" s="186"/>
      <c r="O521" s="158"/>
      <c r="P521" s="157"/>
      <c r="Q521" s="158"/>
      <c r="R521" s="121"/>
    </row>
    <row r="522" spans="1:18" ht="20.25" customHeight="1" x14ac:dyDescent="0.25">
      <c r="A522" s="34"/>
      <c r="B522" s="173">
        <v>3</v>
      </c>
      <c r="C522" s="174"/>
      <c r="D522" s="175" t="s">
        <v>44</v>
      </c>
      <c r="E522" s="175"/>
      <c r="F522" s="195">
        <f>F523</f>
        <v>159.27000000000001</v>
      </c>
      <c r="G522" s="196"/>
      <c r="H522" s="195">
        <f t="shared" ref="H522" si="667">H523</f>
        <v>0</v>
      </c>
      <c r="I522" s="196"/>
      <c r="J522" s="195">
        <f t="shared" ref="J522" si="668">J523</f>
        <v>600</v>
      </c>
      <c r="K522" s="196"/>
      <c r="L522" s="22"/>
      <c r="M522" s="68">
        <f>SUM(M523)</f>
        <v>0</v>
      </c>
      <c r="N522" s="197">
        <f t="shared" ref="N522" si="669">N523</f>
        <v>600</v>
      </c>
      <c r="O522" s="196"/>
      <c r="P522" s="195">
        <f t="shared" ref="P522" si="670">P523</f>
        <v>600</v>
      </c>
      <c r="Q522" s="196"/>
      <c r="R522" s="32"/>
    </row>
    <row r="523" spans="1:18" ht="20.25" customHeight="1" x14ac:dyDescent="0.25">
      <c r="A523" s="33"/>
      <c r="B523" s="176">
        <v>38</v>
      </c>
      <c r="C523" s="177"/>
      <c r="D523" s="178" t="s">
        <v>50</v>
      </c>
      <c r="E523" s="178"/>
      <c r="F523" s="179">
        <v>159.27000000000001</v>
      </c>
      <c r="G523" s="180"/>
      <c r="H523" s="198">
        <v>0</v>
      </c>
      <c r="I523" s="198"/>
      <c r="J523" s="179">
        <v>600</v>
      </c>
      <c r="K523" s="180"/>
      <c r="L523" s="45"/>
      <c r="M523" s="66">
        <v>0</v>
      </c>
      <c r="N523" s="198">
        <v>600</v>
      </c>
      <c r="O523" s="198"/>
      <c r="P523" s="179">
        <v>600</v>
      </c>
      <c r="Q523" s="180"/>
      <c r="R523" s="32" t="s">
        <v>389</v>
      </c>
    </row>
    <row r="524" spans="1:18" ht="42" customHeight="1" x14ac:dyDescent="0.25">
      <c r="A524" s="35"/>
      <c r="B524" s="201" t="s">
        <v>257</v>
      </c>
      <c r="C524" s="202"/>
      <c r="D524" s="170" t="s">
        <v>258</v>
      </c>
      <c r="E524" s="170"/>
      <c r="F524" s="171">
        <f>F526</f>
        <v>0</v>
      </c>
      <c r="G524" s="172"/>
      <c r="H524" s="171">
        <f t="shared" ref="H524" si="671">H526</f>
        <v>0</v>
      </c>
      <c r="I524" s="172"/>
      <c r="J524" s="171">
        <f t="shared" ref="J524" si="672">J526</f>
        <v>26500</v>
      </c>
      <c r="K524" s="172"/>
      <c r="L524" s="127">
        <f>M524-J524</f>
        <v>-26500</v>
      </c>
      <c r="M524" s="72">
        <f>M526</f>
        <v>0</v>
      </c>
      <c r="N524" s="221">
        <f t="shared" ref="N524" si="673">N526</f>
        <v>100000</v>
      </c>
      <c r="O524" s="172"/>
      <c r="P524" s="171">
        <f t="shared" ref="P524" si="674">P526</f>
        <v>100000</v>
      </c>
      <c r="Q524" s="172"/>
      <c r="R524" s="32"/>
    </row>
    <row r="525" spans="1:18" ht="19.5" customHeight="1" x14ac:dyDescent="0.25">
      <c r="A525" s="124"/>
      <c r="B525" s="181" t="s">
        <v>119</v>
      </c>
      <c r="C525" s="164"/>
      <c r="D525" s="156" t="s">
        <v>32</v>
      </c>
      <c r="E525" s="156"/>
      <c r="F525" s="157">
        <v>0</v>
      </c>
      <c r="G525" s="158"/>
      <c r="H525" s="157">
        <v>0</v>
      </c>
      <c r="I525" s="158"/>
      <c r="J525" s="157">
        <v>26500</v>
      </c>
      <c r="K525" s="158"/>
      <c r="L525" s="97">
        <f>M525-J525</f>
        <v>-26500</v>
      </c>
      <c r="M525" s="98">
        <v>0</v>
      </c>
      <c r="N525" s="186"/>
      <c r="O525" s="158"/>
      <c r="P525" s="157"/>
      <c r="Q525" s="158"/>
      <c r="R525" s="121"/>
    </row>
    <row r="526" spans="1:18" ht="29.25" customHeight="1" x14ac:dyDescent="0.25">
      <c r="A526" s="34"/>
      <c r="B526" s="173">
        <v>4</v>
      </c>
      <c r="C526" s="174"/>
      <c r="D526" s="175" t="s">
        <v>51</v>
      </c>
      <c r="E526" s="175"/>
      <c r="F526" s="195">
        <f>F527</f>
        <v>0</v>
      </c>
      <c r="G526" s="196"/>
      <c r="H526" s="195">
        <f t="shared" ref="H526" si="675">H527</f>
        <v>0</v>
      </c>
      <c r="I526" s="196"/>
      <c r="J526" s="195">
        <f t="shared" ref="J526" si="676">J527</f>
        <v>26500</v>
      </c>
      <c r="K526" s="196"/>
      <c r="L526" s="22"/>
      <c r="M526" s="68">
        <f>SUM(M527)</f>
        <v>0</v>
      </c>
      <c r="N526" s="197">
        <f t="shared" ref="N526" si="677">N527</f>
        <v>100000</v>
      </c>
      <c r="O526" s="196"/>
      <c r="P526" s="195">
        <f t="shared" ref="P526" si="678">P527</f>
        <v>100000</v>
      </c>
      <c r="Q526" s="196"/>
      <c r="R526" s="32"/>
    </row>
    <row r="527" spans="1:18" ht="26.25" customHeight="1" x14ac:dyDescent="0.25">
      <c r="A527" s="33"/>
      <c r="B527" s="176">
        <v>42</v>
      </c>
      <c r="C527" s="177"/>
      <c r="D527" s="178" t="s">
        <v>57</v>
      </c>
      <c r="E527" s="178"/>
      <c r="F527" s="179">
        <v>0</v>
      </c>
      <c r="G527" s="180"/>
      <c r="H527" s="198">
        <v>0</v>
      </c>
      <c r="I527" s="198"/>
      <c r="J527" s="179">
        <v>26500</v>
      </c>
      <c r="K527" s="180"/>
      <c r="L527" s="45"/>
      <c r="M527" s="66">
        <v>0</v>
      </c>
      <c r="N527" s="198">
        <v>100000</v>
      </c>
      <c r="O527" s="198"/>
      <c r="P527" s="179">
        <v>100000</v>
      </c>
      <c r="Q527" s="180"/>
      <c r="R527" s="32" t="s">
        <v>389</v>
      </c>
    </row>
    <row r="528" spans="1:18" ht="17.25" customHeight="1" x14ac:dyDescent="0.25">
      <c r="A528" s="37"/>
      <c r="B528" s="216" t="s">
        <v>259</v>
      </c>
      <c r="C528" s="217"/>
      <c r="D528" s="218" t="s">
        <v>260</v>
      </c>
      <c r="E528" s="218"/>
      <c r="F528" s="219">
        <f>F529+F536</f>
        <v>2128.21</v>
      </c>
      <c r="G528" s="220"/>
      <c r="H528" s="219">
        <f t="shared" ref="H528" si="679">H529+H536</f>
        <v>14732.230000000001</v>
      </c>
      <c r="I528" s="220"/>
      <c r="J528" s="219">
        <f>J529+J536</f>
        <v>199000</v>
      </c>
      <c r="K528" s="220"/>
      <c r="L528" s="79">
        <f>L529+L536</f>
        <v>-5000</v>
      </c>
      <c r="M528" s="79">
        <f>M529+M536</f>
        <v>194000</v>
      </c>
      <c r="N528" s="258">
        <f t="shared" ref="N528" si="680">N529+N536</f>
        <v>1063300</v>
      </c>
      <c r="O528" s="220"/>
      <c r="P528" s="271">
        <f t="shared" ref="P528" si="681">P529+P536</f>
        <v>1063300</v>
      </c>
      <c r="Q528" s="272"/>
      <c r="R528" s="30"/>
    </row>
    <row r="529" spans="1:18" ht="28.5" customHeight="1" x14ac:dyDescent="0.25">
      <c r="A529" s="35"/>
      <c r="B529" s="201" t="s">
        <v>261</v>
      </c>
      <c r="C529" s="202"/>
      <c r="D529" s="170" t="s">
        <v>262</v>
      </c>
      <c r="E529" s="170"/>
      <c r="F529" s="171">
        <f>F532+F534</f>
        <v>2128.21</v>
      </c>
      <c r="G529" s="172"/>
      <c r="H529" s="171">
        <f t="shared" ref="H529" si="682">H532+H534</f>
        <v>14732.230000000001</v>
      </c>
      <c r="I529" s="172"/>
      <c r="J529" s="171">
        <f t="shared" ref="J529" si="683">J532+J534</f>
        <v>146000</v>
      </c>
      <c r="K529" s="172"/>
      <c r="L529" s="127">
        <f>M529-J529</f>
        <v>48000</v>
      </c>
      <c r="M529" s="72">
        <f>M532+M534</f>
        <v>194000</v>
      </c>
      <c r="N529" s="221">
        <f t="shared" ref="N529" si="684">N532+N534</f>
        <v>63300</v>
      </c>
      <c r="O529" s="172"/>
      <c r="P529" s="171">
        <f t="shared" ref="P529" si="685">P532+P534</f>
        <v>63300</v>
      </c>
      <c r="Q529" s="172"/>
      <c r="R529" s="32"/>
    </row>
    <row r="530" spans="1:18" ht="18.75" customHeight="1" x14ac:dyDescent="0.25">
      <c r="A530" s="124"/>
      <c r="B530" s="181" t="s">
        <v>118</v>
      </c>
      <c r="C530" s="164"/>
      <c r="D530" s="156" t="s">
        <v>29</v>
      </c>
      <c r="E530" s="156"/>
      <c r="F530" s="157">
        <v>2128.21</v>
      </c>
      <c r="G530" s="158"/>
      <c r="H530" s="157">
        <v>14732.23</v>
      </c>
      <c r="I530" s="158"/>
      <c r="J530" s="157">
        <v>13300</v>
      </c>
      <c r="K530" s="158"/>
      <c r="L530" s="97">
        <f t="shared" ref="L530:L531" si="686">M530-J530</f>
        <v>6700</v>
      </c>
      <c r="M530" s="98">
        <v>20000</v>
      </c>
      <c r="N530" s="186"/>
      <c r="O530" s="158"/>
      <c r="P530" s="157"/>
      <c r="Q530" s="158"/>
      <c r="R530" s="121"/>
    </row>
    <row r="531" spans="1:18" ht="16.5" customHeight="1" x14ac:dyDescent="0.25">
      <c r="A531" s="124"/>
      <c r="B531" s="181" t="s">
        <v>153</v>
      </c>
      <c r="C531" s="164"/>
      <c r="D531" s="156" t="s">
        <v>33</v>
      </c>
      <c r="E531" s="156"/>
      <c r="F531" s="157">
        <v>0</v>
      </c>
      <c r="G531" s="158"/>
      <c r="H531" s="157">
        <v>0</v>
      </c>
      <c r="I531" s="158"/>
      <c r="J531" s="157">
        <v>132700</v>
      </c>
      <c r="K531" s="158"/>
      <c r="L531" s="97">
        <f t="shared" si="686"/>
        <v>41300</v>
      </c>
      <c r="M531" s="98">
        <v>174000</v>
      </c>
      <c r="N531" s="186"/>
      <c r="O531" s="158"/>
      <c r="P531" s="157"/>
      <c r="Q531" s="158"/>
      <c r="R531" s="121"/>
    </row>
    <row r="532" spans="1:18" ht="19.5" customHeight="1" x14ac:dyDescent="0.25">
      <c r="A532" s="34"/>
      <c r="B532" s="173">
        <v>3</v>
      </c>
      <c r="C532" s="174"/>
      <c r="D532" s="175" t="s">
        <v>44</v>
      </c>
      <c r="E532" s="175"/>
      <c r="F532" s="195">
        <f>F533</f>
        <v>2128.21</v>
      </c>
      <c r="G532" s="196"/>
      <c r="H532" s="195">
        <f t="shared" ref="H532" si="687">H533</f>
        <v>13272.28</v>
      </c>
      <c r="I532" s="196"/>
      <c r="J532" s="195">
        <f t="shared" ref="J532" si="688">J533</f>
        <v>13300</v>
      </c>
      <c r="K532" s="196"/>
      <c r="L532" s="22"/>
      <c r="M532" s="68">
        <f>SUM(M533)</f>
        <v>10000</v>
      </c>
      <c r="N532" s="197">
        <f t="shared" ref="N532" si="689">N533</f>
        <v>13300</v>
      </c>
      <c r="O532" s="196"/>
      <c r="P532" s="195">
        <f t="shared" ref="P532" si="690">P533</f>
        <v>13300</v>
      </c>
      <c r="Q532" s="196"/>
      <c r="R532" s="32"/>
    </row>
    <row r="533" spans="1:18" x14ac:dyDescent="0.25">
      <c r="A533" s="33"/>
      <c r="B533" s="176">
        <v>38</v>
      </c>
      <c r="C533" s="177"/>
      <c r="D533" s="178" t="s">
        <v>50</v>
      </c>
      <c r="E533" s="178"/>
      <c r="F533" s="179">
        <v>2128.21</v>
      </c>
      <c r="G533" s="180"/>
      <c r="H533" s="198">
        <v>13272.28</v>
      </c>
      <c r="I533" s="198"/>
      <c r="J533" s="179">
        <v>13300</v>
      </c>
      <c r="K533" s="180"/>
      <c r="L533" s="45"/>
      <c r="M533" s="66">
        <v>10000</v>
      </c>
      <c r="N533" s="198">
        <v>13300</v>
      </c>
      <c r="O533" s="198"/>
      <c r="P533" s="179">
        <v>13300</v>
      </c>
      <c r="Q533" s="180"/>
      <c r="R533" s="32" t="s">
        <v>390</v>
      </c>
    </row>
    <row r="534" spans="1:18" ht="30" customHeight="1" x14ac:dyDescent="0.25">
      <c r="A534" s="34"/>
      <c r="B534" s="173">
        <v>4</v>
      </c>
      <c r="C534" s="174"/>
      <c r="D534" s="175" t="s">
        <v>51</v>
      </c>
      <c r="E534" s="175"/>
      <c r="F534" s="195">
        <f>F535</f>
        <v>0</v>
      </c>
      <c r="G534" s="196"/>
      <c r="H534" s="195">
        <f t="shared" ref="H534" si="691">H535</f>
        <v>1459.95</v>
      </c>
      <c r="I534" s="196"/>
      <c r="J534" s="195">
        <f t="shared" ref="J534" si="692">J535</f>
        <v>132700</v>
      </c>
      <c r="K534" s="196"/>
      <c r="L534" s="22"/>
      <c r="M534" s="68">
        <f>SUM(M535)</f>
        <v>184000</v>
      </c>
      <c r="N534" s="197">
        <f t="shared" ref="N534" si="693">N535</f>
        <v>50000</v>
      </c>
      <c r="O534" s="196"/>
      <c r="P534" s="195">
        <f t="shared" ref="P534" si="694">P535</f>
        <v>50000</v>
      </c>
      <c r="Q534" s="196"/>
      <c r="R534" s="32"/>
    </row>
    <row r="535" spans="1:18" ht="30" customHeight="1" x14ac:dyDescent="0.25">
      <c r="A535" s="33"/>
      <c r="B535" s="176">
        <v>45</v>
      </c>
      <c r="C535" s="177"/>
      <c r="D535" s="178" t="s">
        <v>138</v>
      </c>
      <c r="E535" s="178"/>
      <c r="F535" s="179">
        <v>0</v>
      </c>
      <c r="G535" s="180"/>
      <c r="H535" s="198">
        <v>1459.95</v>
      </c>
      <c r="I535" s="198"/>
      <c r="J535" s="179">
        <v>132700</v>
      </c>
      <c r="K535" s="180"/>
      <c r="L535" s="45"/>
      <c r="M535" s="66">
        <v>184000</v>
      </c>
      <c r="N535" s="198">
        <v>50000</v>
      </c>
      <c r="O535" s="198"/>
      <c r="P535" s="179">
        <v>50000</v>
      </c>
      <c r="Q535" s="180"/>
      <c r="R535" s="32" t="s">
        <v>390</v>
      </c>
    </row>
    <row r="536" spans="1:18" ht="42" customHeight="1" x14ac:dyDescent="0.25">
      <c r="A536" s="35"/>
      <c r="B536" s="201" t="s">
        <v>263</v>
      </c>
      <c r="C536" s="202"/>
      <c r="D536" s="170" t="s">
        <v>264</v>
      </c>
      <c r="E536" s="170"/>
      <c r="F536" s="171">
        <f>F539</f>
        <v>0</v>
      </c>
      <c r="G536" s="172"/>
      <c r="H536" s="171">
        <f t="shared" ref="H536" si="695">H539</f>
        <v>0</v>
      </c>
      <c r="I536" s="172"/>
      <c r="J536" s="171">
        <f t="shared" ref="J536" si="696">J539</f>
        <v>53000</v>
      </c>
      <c r="K536" s="172"/>
      <c r="L536" s="127">
        <f>M536-J536</f>
        <v>-53000</v>
      </c>
      <c r="M536" s="72">
        <f>M539</f>
        <v>0</v>
      </c>
      <c r="N536" s="221">
        <f t="shared" ref="N536" si="697">N539</f>
        <v>1000000</v>
      </c>
      <c r="O536" s="172"/>
      <c r="P536" s="269">
        <f t="shared" ref="P536" si="698">P539</f>
        <v>1000000</v>
      </c>
      <c r="Q536" s="270"/>
      <c r="R536" s="32"/>
    </row>
    <row r="537" spans="1:18" ht="25.5" customHeight="1" x14ac:dyDescent="0.25">
      <c r="A537" s="120"/>
      <c r="B537" s="181" t="s">
        <v>120</v>
      </c>
      <c r="C537" s="164"/>
      <c r="D537" s="156" t="s">
        <v>35</v>
      </c>
      <c r="E537" s="156"/>
      <c r="F537" s="157">
        <v>0</v>
      </c>
      <c r="G537" s="158"/>
      <c r="H537" s="186">
        <v>0</v>
      </c>
      <c r="I537" s="186"/>
      <c r="J537" s="157">
        <v>0</v>
      </c>
      <c r="K537" s="158"/>
      <c r="L537" s="97">
        <f t="shared" ref="L537:L538" si="699">M537-J537</f>
        <v>0</v>
      </c>
      <c r="M537" s="98">
        <v>0</v>
      </c>
      <c r="N537" s="186"/>
      <c r="O537" s="186"/>
      <c r="P537" s="157"/>
      <c r="Q537" s="158"/>
      <c r="R537" s="121"/>
    </row>
    <row r="538" spans="1:18" ht="18" customHeight="1" x14ac:dyDescent="0.25">
      <c r="A538" s="124"/>
      <c r="B538" s="181" t="s">
        <v>119</v>
      </c>
      <c r="C538" s="164"/>
      <c r="D538" s="156" t="s">
        <v>32</v>
      </c>
      <c r="E538" s="156"/>
      <c r="F538" s="157">
        <v>0</v>
      </c>
      <c r="G538" s="158"/>
      <c r="H538" s="157">
        <v>0</v>
      </c>
      <c r="I538" s="158"/>
      <c r="J538" s="157">
        <v>53000</v>
      </c>
      <c r="K538" s="158"/>
      <c r="L538" s="97">
        <f t="shared" si="699"/>
        <v>-53000</v>
      </c>
      <c r="M538" s="98">
        <v>0</v>
      </c>
      <c r="N538" s="186"/>
      <c r="O538" s="158"/>
      <c r="P538" s="157"/>
      <c r="Q538" s="158"/>
      <c r="R538" s="121"/>
    </row>
    <row r="539" spans="1:18" ht="26.25" customHeight="1" x14ac:dyDescent="0.25">
      <c r="A539" s="34"/>
      <c r="B539" s="173">
        <v>4</v>
      </c>
      <c r="C539" s="174"/>
      <c r="D539" s="175" t="s">
        <v>51</v>
      </c>
      <c r="E539" s="175"/>
      <c r="F539" s="195">
        <f>F540</f>
        <v>0</v>
      </c>
      <c r="G539" s="196"/>
      <c r="H539" s="195">
        <f t="shared" ref="H539" si="700">H540</f>
        <v>0</v>
      </c>
      <c r="I539" s="196"/>
      <c r="J539" s="195">
        <f t="shared" ref="J539" si="701">J540</f>
        <v>53000</v>
      </c>
      <c r="K539" s="196"/>
      <c r="L539" s="22"/>
      <c r="M539" s="68">
        <f>SUM(M540)</f>
        <v>0</v>
      </c>
      <c r="N539" s="197">
        <f t="shared" ref="N539" si="702">N540</f>
        <v>1000000</v>
      </c>
      <c r="O539" s="196"/>
      <c r="P539" s="265">
        <f t="shared" ref="P539" si="703">P540</f>
        <v>1000000</v>
      </c>
      <c r="Q539" s="266"/>
      <c r="R539" s="32"/>
    </row>
    <row r="540" spans="1:18" ht="27.75" customHeight="1" x14ac:dyDescent="0.25">
      <c r="A540" s="33"/>
      <c r="B540" s="176">
        <v>42</v>
      </c>
      <c r="C540" s="177"/>
      <c r="D540" s="178" t="s">
        <v>57</v>
      </c>
      <c r="E540" s="178"/>
      <c r="F540" s="179">
        <v>0</v>
      </c>
      <c r="G540" s="180"/>
      <c r="H540" s="198">
        <v>0</v>
      </c>
      <c r="I540" s="198"/>
      <c r="J540" s="179">
        <v>53000</v>
      </c>
      <c r="K540" s="180"/>
      <c r="L540" s="45"/>
      <c r="M540" s="66">
        <v>0</v>
      </c>
      <c r="N540" s="198">
        <v>1000000</v>
      </c>
      <c r="O540" s="198"/>
      <c r="P540" s="267">
        <v>1000000</v>
      </c>
      <c r="Q540" s="268"/>
      <c r="R540" s="32" t="s">
        <v>390</v>
      </c>
    </row>
    <row r="541" spans="1:18" x14ac:dyDescent="0.25">
      <c r="A541" s="37"/>
      <c r="B541" s="216" t="s">
        <v>265</v>
      </c>
      <c r="C541" s="217"/>
      <c r="D541" s="218" t="s">
        <v>266</v>
      </c>
      <c r="E541" s="218"/>
      <c r="F541" s="219">
        <f>F542</f>
        <v>15189.11</v>
      </c>
      <c r="G541" s="220"/>
      <c r="H541" s="219">
        <f t="shared" ref="H541" si="704">H542</f>
        <v>0</v>
      </c>
      <c r="I541" s="220"/>
      <c r="J541" s="219">
        <f t="shared" ref="J541" si="705">J542</f>
        <v>39800</v>
      </c>
      <c r="K541" s="220"/>
      <c r="L541" s="79">
        <f>L542</f>
        <v>-39800</v>
      </c>
      <c r="M541" s="79">
        <f>M542</f>
        <v>0</v>
      </c>
      <c r="N541" s="258">
        <f t="shared" ref="N541" si="706">N542</f>
        <v>15000</v>
      </c>
      <c r="O541" s="220"/>
      <c r="P541" s="219">
        <f t="shared" ref="P541" si="707">P542</f>
        <v>15000</v>
      </c>
      <c r="Q541" s="220"/>
      <c r="R541" s="30"/>
    </row>
    <row r="542" spans="1:18" ht="31.5" customHeight="1" x14ac:dyDescent="0.25">
      <c r="A542" s="35"/>
      <c r="B542" s="201" t="s">
        <v>267</v>
      </c>
      <c r="C542" s="202"/>
      <c r="D542" s="170" t="s">
        <v>268</v>
      </c>
      <c r="E542" s="170"/>
      <c r="F542" s="171">
        <f>F546</f>
        <v>15189.11</v>
      </c>
      <c r="G542" s="172"/>
      <c r="H542" s="171">
        <f t="shared" ref="H542" si="708">H546</f>
        <v>0</v>
      </c>
      <c r="I542" s="172"/>
      <c r="J542" s="171">
        <f t="shared" ref="J542" si="709">J546</f>
        <v>39800</v>
      </c>
      <c r="K542" s="172"/>
      <c r="L542" s="127">
        <f>M542-J542</f>
        <v>-39800</v>
      </c>
      <c r="M542" s="72">
        <f>M546</f>
        <v>0</v>
      </c>
      <c r="N542" s="221">
        <f t="shared" ref="N542" si="710">N546</f>
        <v>15000</v>
      </c>
      <c r="O542" s="172"/>
      <c r="P542" s="171">
        <f t="shared" ref="P542" si="711">P546</f>
        <v>15000</v>
      </c>
      <c r="Q542" s="172"/>
      <c r="R542" s="32"/>
    </row>
    <row r="543" spans="1:18" x14ac:dyDescent="0.25">
      <c r="A543" s="124"/>
      <c r="B543" s="181" t="s">
        <v>118</v>
      </c>
      <c r="C543" s="164"/>
      <c r="D543" s="156" t="s">
        <v>29</v>
      </c>
      <c r="E543" s="156"/>
      <c r="F543" s="157">
        <v>14127.33</v>
      </c>
      <c r="G543" s="158"/>
      <c r="H543" s="157">
        <v>0</v>
      </c>
      <c r="I543" s="158"/>
      <c r="J543" s="157">
        <v>27000</v>
      </c>
      <c r="K543" s="158"/>
      <c r="L543" s="97">
        <f t="shared" ref="L543:L545" si="712">M543-J543</f>
        <v>-27000</v>
      </c>
      <c r="M543" s="98">
        <v>0</v>
      </c>
      <c r="N543" s="186"/>
      <c r="O543" s="158"/>
      <c r="P543" s="157"/>
      <c r="Q543" s="158"/>
      <c r="R543" s="121"/>
    </row>
    <row r="544" spans="1:18" x14ac:dyDescent="0.25">
      <c r="A544" s="124"/>
      <c r="B544" s="181" t="s">
        <v>119</v>
      </c>
      <c r="C544" s="164"/>
      <c r="D544" s="156" t="s">
        <v>32</v>
      </c>
      <c r="E544" s="156"/>
      <c r="F544" s="157">
        <v>1061.78</v>
      </c>
      <c r="G544" s="158"/>
      <c r="H544" s="157">
        <v>0</v>
      </c>
      <c r="I544" s="158"/>
      <c r="J544" s="157">
        <v>3000</v>
      </c>
      <c r="K544" s="158"/>
      <c r="L544" s="97">
        <f t="shared" si="712"/>
        <v>-3000</v>
      </c>
      <c r="M544" s="98">
        <v>0</v>
      </c>
      <c r="N544" s="186"/>
      <c r="O544" s="158"/>
      <c r="P544" s="157"/>
      <c r="Q544" s="158"/>
      <c r="R544" s="121"/>
    </row>
    <row r="545" spans="1:18" x14ac:dyDescent="0.25">
      <c r="A545" s="124"/>
      <c r="B545" s="181" t="s">
        <v>160</v>
      </c>
      <c r="C545" s="164"/>
      <c r="D545" s="156" t="s">
        <v>39</v>
      </c>
      <c r="E545" s="156"/>
      <c r="F545" s="157">
        <v>0</v>
      </c>
      <c r="G545" s="158"/>
      <c r="H545" s="157">
        <v>0</v>
      </c>
      <c r="I545" s="158"/>
      <c r="J545" s="157">
        <v>9800</v>
      </c>
      <c r="K545" s="158"/>
      <c r="L545" s="97">
        <f t="shared" si="712"/>
        <v>-9800</v>
      </c>
      <c r="M545" s="98">
        <v>0</v>
      </c>
      <c r="N545" s="186"/>
      <c r="O545" s="158"/>
      <c r="P545" s="157"/>
      <c r="Q545" s="158"/>
      <c r="R545" s="121"/>
    </row>
    <row r="546" spans="1:18" ht="18.75" customHeight="1" x14ac:dyDescent="0.25">
      <c r="A546" s="34"/>
      <c r="B546" s="173">
        <v>3</v>
      </c>
      <c r="C546" s="174"/>
      <c r="D546" s="175" t="s">
        <v>44</v>
      </c>
      <c r="E546" s="175"/>
      <c r="F546" s="195">
        <f>F547</f>
        <v>15189.11</v>
      </c>
      <c r="G546" s="196"/>
      <c r="H546" s="195">
        <f t="shared" ref="H546" si="713">H547</f>
        <v>0</v>
      </c>
      <c r="I546" s="196"/>
      <c r="J546" s="195">
        <f t="shared" ref="J546" si="714">J547</f>
        <v>39800</v>
      </c>
      <c r="K546" s="196"/>
      <c r="L546" s="22"/>
      <c r="M546" s="68">
        <f>SUM(M547)</f>
        <v>0</v>
      </c>
      <c r="N546" s="197">
        <f t="shared" ref="N546" si="715">N547</f>
        <v>15000</v>
      </c>
      <c r="O546" s="196"/>
      <c r="P546" s="195">
        <f t="shared" ref="P546" si="716">P547</f>
        <v>15000</v>
      </c>
      <c r="Q546" s="196"/>
      <c r="R546" s="32"/>
    </row>
    <row r="547" spans="1:18" ht="17.25" customHeight="1" x14ac:dyDescent="0.25">
      <c r="A547" s="33"/>
      <c r="B547" s="176">
        <v>38</v>
      </c>
      <c r="C547" s="177"/>
      <c r="D547" s="178" t="s">
        <v>50</v>
      </c>
      <c r="E547" s="178"/>
      <c r="F547" s="179">
        <v>15189.11</v>
      </c>
      <c r="G547" s="180"/>
      <c r="H547" s="198">
        <v>0</v>
      </c>
      <c r="I547" s="198"/>
      <c r="J547" s="179">
        <v>39800</v>
      </c>
      <c r="K547" s="180"/>
      <c r="L547" s="45"/>
      <c r="M547" s="66">
        <v>0</v>
      </c>
      <c r="N547" s="198">
        <v>15000</v>
      </c>
      <c r="O547" s="198"/>
      <c r="P547" s="179">
        <v>15000</v>
      </c>
      <c r="Q547" s="180"/>
      <c r="R547" s="32" t="s">
        <v>391</v>
      </c>
    </row>
    <row r="548" spans="1:18" x14ac:dyDescent="0.25">
      <c r="A548" s="38"/>
      <c r="B548" s="259" t="s">
        <v>269</v>
      </c>
      <c r="C548" s="260"/>
      <c r="D548" s="261" t="s">
        <v>270</v>
      </c>
      <c r="E548" s="261"/>
      <c r="F548" s="262">
        <f>F549+F554+F564</f>
        <v>6815.1</v>
      </c>
      <c r="G548" s="263"/>
      <c r="H548" s="262">
        <f t="shared" ref="H548" si="717">H549+H554+H564</f>
        <v>10086.94</v>
      </c>
      <c r="I548" s="263"/>
      <c r="J548" s="262">
        <f>J549+J554+J564</f>
        <v>16000</v>
      </c>
      <c r="K548" s="263"/>
      <c r="L548" s="80">
        <f>L549+L554+L564</f>
        <v>-6600</v>
      </c>
      <c r="M548" s="80">
        <f>M549+M554+M564</f>
        <v>9400</v>
      </c>
      <c r="N548" s="264">
        <f t="shared" ref="N548" si="718">N549+N554+N564</f>
        <v>29400</v>
      </c>
      <c r="O548" s="263"/>
      <c r="P548" s="262">
        <f t="shared" ref="P548" si="719">P549+P554+P564</f>
        <v>9400</v>
      </c>
      <c r="Q548" s="263"/>
      <c r="R548" s="28"/>
    </row>
    <row r="549" spans="1:18" x14ac:dyDescent="0.25">
      <c r="A549" s="37"/>
      <c r="B549" s="216" t="s">
        <v>271</v>
      </c>
      <c r="C549" s="217"/>
      <c r="D549" s="218" t="s">
        <v>272</v>
      </c>
      <c r="E549" s="218"/>
      <c r="F549" s="219">
        <f>F550</f>
        <v>1406.65</v>
      </c>
      <c r="G549" s="220"/>
      <c r="H549" s="219">
        <f t="shared" ref="H549" si="720">H550</f>
        <v>2654.46</v>
      </c>
      <c r="I549" s="220"/>
      <c r="J549" s="219">
        <f t="shared" ref="J549" si="721">J550</f>
        <v>2700</v>
      </c>
      <c r="K549" s="220"/>
      <c r="L549" s="79">
        <f>L550</f>
        <v>0</v>
      </c>
      <c r="M549" s="79">
        <f>M550</f>
        <v>2700</v>
      </c>
      <c r="N549" s="258">
        <f t="shared" ref="N549" si="722">N550</f>
        <v>2700</v>
      </c>
      <c r="O549" s="220"/>
      <c r="P549" s="219">
        <f t="shared" ref="P549" si="723">P550</f>
        <v>2700</v>
      </c>
      <c r="Q549" s="220"/>
      <c r="R549" s="30"/>
    </row>
    <row r="550" spans="1:18" ht="30" customHeight="1" x14ac:dyDescent="0.25">
      <c r="A550" s="35"/>
      <c r="B550" s="201" t="s">
        <v>273</v>
      </c>
      <c r="C550" s="202"/>
      <c r="D550" s="170" t="s">
        <v>274</v>
      </c>
      <c r="E550" s="170"/>
      <c r="F550" s="171">
        <f>F552</f>
        <v>1406.65</v>
      </c>
      <c r="G550" s="172"/>
      <c r="H550" s="171">
        <f t="shared" ref="H550" si="724">H552</f>
        <v>2654.46</v>
      </c>
      <c r="I550" s="172"/>
      <c r="J550" s="171">
        <f t="shared" ref="J550" si="725">J552</f>
        <v>2700</v>
      </c>
      <c r="K550" s="172"/>
      <c r="L550" s="127">
        <f>M550-J550</f>
        <v>0</v>
      </c>
      <c r="M550" s="72">
        <f>M552</f>
        <v>2700</v>
      </c>
      <c r="N550" s="221">
        <f t="shared" ref="N550" si="726">N552</f>
        <v>2700</v>
      </c>
      <c r="O550" s="172"/>
      <c r="P550" s="171">
        <f t="shared" ref="P550" si="727">P552</f>
        <v>2700</v>
      </c>
      <c r="Q550" s="172"/>
      <c r="R550" s="32"/>
    </row>
    <row r="551" spans="1:18" ht="15.75" customHeight="1" x14ac:dyDescent="0.25">
      <c r="A551" s="124"/>
      <c r="B551" s="181" t="s">
        <v>118</v>
      </c>
      <c r="C551" s="164"/>
      <c r="D551" s="156" t="s">
        <v>29</v>
      </c>
      <c r="E551" s="156"/>
      <c r="F551" s="157">
        <v>1406.65</v>
      </c>
      <c r="G551" s="158"/>
      <c r="H551" s="157">
        <v>2654.46</v>
      </c>
      <c r="I551" s="158"/>
      <c r="J551" s="157">
        <v>2700</v>
      </c>
      <c r="K551" s="158"/>
      <c r="L551" s="97">
        <f>M551-J551</f>
        <v>0</v>
      </c>
      <c r="M551" s="98">
        <v>2700</v>
      </c>
      <c r="N551" s="186"/>
      <c r="O551" s="158"/>
      <c r="P551" s="157"/>
      <c r="Q551" s="158"/>
      <c r="R551" s="121"/>
    </row>
    <row r="552" spans="1:18" ht="17.25" customHeight="1" x14ac:dyDescent="0.25">
      <c r="A552" s="34"/>
      <c r="B552" s="173">
        <v>3</v>
      </c>
      <c r="C552" s="174"/>
      <c r="D552" s="175" t="s">
        <v>44</v>
      </c>
      <c r="E552" s="175"/>
      <c r="F552" s="195">
        <f>F553</f>
        <v>1406.65</v>
      </c>
      <c r="G552" s="196"/>
      <c r="H552" s="195">
        <f t="shared" ref="H552" si="728">H553</f>
        <v>2654.46</v>
      </c>
      <c r="I552" s="196"/>
      <c r="J552" s="195">
        <f t="shared" ref="J552" si="729">J553</f>
        <v>2700</v>
      </c>
      <c r="K552" s="196"/>
      <c r="L552" s="22"/>
      <c r="M552" s="68">
        <f>SUM(M553)</f>
        <v>2700</v>
      </c>
      <c r="N552" s="197">
        <f t="shared" ref="N552" si="730">N553</f>
        <v>2700</v>
      </c>
      <c r="O552" s="196"/>
      <c r="P552" s="195">
        <f t="shared" ref="P552" si="731">P553</f>
        <v>2700</v>
      </c>
      <c r="Q552" s="196"/>
      <c r="R552" s="32"/>
    </row>
    <row r="553" spans="1:18" x14ac:dyDescent="0.25">
      <c r="A553" s="33"/>
      <c r="B553" s="176">
        <v>35</v>
      </c>
      <c r="C553" s="177"/>
      <c r="D553" s="178" t="s">
        <v>48</v>
      </c>
      <c r="E553" s="178"/>
      <c r="F553" s="179">
        <v>1406.65</v>
      </c>
      <c r="G553" s="180"/>
      <c r="H553" s="198">
        <v>2654.46</v>
      </c>
      <c r="I553" s="198"/>
      <c r="J553" s="179">
        <v>2700</v>
      </c>
      <c r="K553" s="180"/>
      <c r="L553" s="45"/>
      <c r="M553" s="66">
        <v>2700</v>
      </c>
      <c r="N553" s="198">
        <v>2700</v>
      </c>
      <c r="O553" s="198"/>
      <c r="P553" s="179">
        <v>2700</v>
      </c>
      <c r="Q553" s="180"/>
      <c r="R553" s="32" t="s">
        <v>392</v>
      </c>
    </row>
    <row r="554" spans="1:18" x14ac:dyDescent="0.25">
      <c r="A554" s="37"/>
      <c r="B554" s="216" t="s">
        <v>275</v>
      </c>
      <c r="C554" s="217"/>
      <c r="D554" s="218" t="s">
        <v>276</v>
      </c>
      <c r="E554" s="218"/>
      <c r="F554" s="219">
        <f>F555+F559</f>
        <v>5408.45</v>
      </c>
      <c r="G554" s="220"/>
      <c r="H554" s="219">
        <f t="shared" ref="H554" si="732">H555+H559</f>
        <v>5441.64</v>
      </c>
      <c r="I554" s="220"/>
      <c r="J554" s="219">
        <f t="shared" ref="J554" si="733">J555+J559</f>
        <v>6600</v>
      </c>
      <c r="K554" s="220"/>
      <c r="L554" s="79">
        <f>L555+L559</f>
        <v>-6600</v>
      </c>
      <c r="M554" s="79">
        <f>M555+M559</f>
        <v>0</v>
      </c>
      <c r="N554" s="258">
        <f t="shared" ref="N554" si="734">N555+N559</f>
        <v>0</v>
      </c>
      <c r="O554" s="220"/>
      <c r="P554" s="219">
        <f t="shared" ref="P554" si="735">P555+P559</f>
        <v>0</v>
      </c>
      <c r="Q554" s="220"/>
      <c r="R554" s="30"/>
    </row>
    <row r="555" spans="1:18" ht="33" customHeight="1" x14ac:dyDescent="0.25">
      <c r="A555" s="35"/>
      <c r="B555" s="201" t="s">
        <v>277</v>
      </c>
      <c r="C555" s="202"/>
      <c r="D555" s="170" t="s">
        <v>278</v>
      </c>
      <c r="E555" s="170"/>
      <c r="F555" s="171">
        <f>F557</f>
        <v>0</v>
      </c>
      <c r="G555" s="172"/>
      <c r="H555" s="171">
        <f t="shared" ref="H555" si="736">H557</f>
        <v>0</v>
      </c>
      <c r="I555" s="172"/>
      <c r="J555" s="171">
        <f t="shared" ref="J555" si="737">J557</f>
        <v>6600</v>
      </c>
      <c r="K555" s="172"/>
      <c r="L555" s="127">
        <f>M555-J555</f>
        <v>-6600</v>
      </c>
      <c r="M555" s="72">
        <f>M557</f>
        <v>0</v>
      </c>
      <c r="N555" s="221">
        <f t="shared" ref="N555" si="738">N557</f>
        <v>0</v>
      </c>
      <c r="O555" s="172"/>
      <c r="P555" s="171">
        <f t="shared" ref="P555" si="739">P557</f>
        <v>0</v>
      </c>
      <c r="Q555" s="172"/>
      <c r="R555" s="32"/>
    </row>
    <row r="556" spans="1:18" ht="18" customHeight="1" x14ac:dyDescent="0.25">
      <c r="A556" s="120"/>
      <c r="B556" s="181" t="s">
        <v>153</v>
      </c>
      <c r="C556" s="164"/>
      <c r="D556" s="169" t="s">
        <v>33</v>
      </c>
      <c r="E556" s="169"/>
      <c r="F556" s="157">
        <v>0</v>
      </c>
      <c r="G556" s="158"/>
      <c r="H556" s="186">
        <v>0</v>
      </c>
      <c r="I556" s="186"/>
      <c r="J556" s="157">
        <v>6600</v>
      </c>
      <c r="K556" s="158"/>
      <c r="L556" s="97">
        <f>M556-J556</f>
        <v>-6600</v>
      </c>
      <c r="M556" s="98">
        <v>0</v>
      </c>
      <c r="N556" s="186"/>
      <c r="O556" s="186"/>
      <c r="P556" s="157"/>
      <c r="Q556" s="158"/>
      <c r="R556" s="121"/>
    </row>
    <row r="557" spans="1:18" ht="15" customHeight="1" x14ac:dyDescent="0.25">
      <c r="A557" s="34"/>
      <c r="B557" s="173">
        <v>3</v>
      </c>
      <c r="C557" s="174"/>
      <c r="D557" s="175" t="s">
        <v>44</v>
      </c>
      <c r="E557" s="175"/>
      <c r="F557" s="195">
        <f>F558</f>
        <v>0</v>
      </c>
      <c r="G557" s="196"/>
      <c r="H557" s="195">
        <f t="shared" ref="H557" si="740">H558</f>
        <v>0</v>
      </c>
      <c r="I557" s="196"/>
      <c r="J557" s="195">
        <f t="shared" ref="J557" si="741">J558</f>
        <v>6600</v>
      </c>
      <c r="K557" s="196"/>
      <c r="L557" s="22"/>
      <c r="M557" s="68">
        <f>SUM(M558)</f>
        <v>0</v>
      </c>
      <c r="N557" s="197">
        <f t="shared" ref="N557" si="742">N558</f>
        <v>0</v>
      </c>
      <c r="O557" s="196"/>
      <c r="P557" s="195">
        <f t="shared" ref="P557" si="743">P558</f>
        <v>0</v>
      </c>
      <c r="Q557" s="196"/>
      <c r="R557" s="32"/>
    </row>
    <row r="558" spans="1:18" ht="15" customHeight="1" x14ac:dyDescent="0.25">
      <c r="A558" s="33"/>
      <c r="B558" s="176">
        <v>32</v>
      </c>
      <c r="C558" s="177"/>
      <c r="D558" s="178" t="s">
        <v>46</v>
      </c>
      <c r="E558" s="178"/>
      <c r="F558" s="179">
        <v>0</v>
      </c>
      <c r="G558" s="180"/>
      <c r="H558" s="198">
        <v>0</v>
      </c>
      <c r="I558" s="198"/>
      <c r="J558" s="179">
        <v>6600</v>
      </c>
      <c r="K558" s="180"/>
      <c r="L558" s="45"/>
      <c r="M558" s="66">
        <v>0</v>
      </c>
      <c r="N558" s="198">
        <v>0</v>
      </c>
      <c r="O558" s="198"/>
      <c r="P558" s="179">
        <v>0</v>
      </c>
      <c r="Q558" s="180"/>
      <c r="R558" s="32" t="s">
        <v>392</v>
      </c>
    </row>
    <row r="559" spans="1:18" ht="43.5" customHeight="1" x14ac:dyDescent="0.25">
      <c r="A559" s="35"/>
      <c r="B559" s="201" t="s">
        <v>353</v>
      </c>
      <c r="C559" s="202"/>
      <c r="D559" s="170" t="s">
        <v>354</v>
      </c>
      <c r="E559" s="170"/>
      <c r="F559" s="171">
        <f>F562</f>
        <v>5408.45</v>
      </c>
      <c r="G559" s="172"/>
      <c r="H559" s="171">
        <f t="shared" ref="H559" si="744">H562</f>
        <v>5441.64</v>
      </c>
      <c r="I559" s="172"/>
      <c r="J559" s="171">
        <f t="shared" ref="J559" si="745">J562</f>
        <v>0</v>
      </c>
      <c r="K559" s="172"/>
      <c r="L559" s="127">
        <f>M559-J559</f>
        <v>0</v>
      </c>
      <c r="M559" s="72">
        <f>M562</f>
        <v>0</v>
      </c>
      <c r="N559" s="221">
        <f t="shared" ref="N559" si="746">N562</f>
        <v>0</v>
      </c>
      <c r="O559" s="172"/>
      <c r="P559" s="171">
        <f t="shared" ref="P559" si="747">P562</f>
        <v>0</v>
      </c>
      <c r="Q559" s="172"/>
      <c r="R559" s="32"/>
    </row>
    <row r="560" spans="1:18" ht="24" customHeight="1" x14ac:dyDescent="0.25">
      <c r="A560" s="124"/>
      <c r="B560" s="181" t="s">
        <v>120</v>
      </c>
      <c r="C560" s="164"/>
      <c r="D560" s="156" t="s">
        <v>35</v>
      </c>
      <c r="E560" s="156"/>
      <c r="F560" s="157">
        <v>5408.45</v>
      </c>
      <c r="G560" s="158"/>
      <c r="H560" s="157">
        <v>0</v>
      </c>
      <c r="I560" s="158"/>
      <c r="J560" s="157">
        <v>0</v>
      </c>
      <c r="K560" s="158"/>
      <c r="L560" s="97">
        <f t="shared" ref="L560:L561" si="748">M560-J560</f>
        <v>0</v>
      </c>
      <c r="M560" s="98">
        <v>0</v>
      </c>
      <c r="N560" s="186"/>
      <c r="O560" s="158"/>
      <c r="P560" s="157"/>
      <c r="Q560" s="158"/>
      <c r="R560" s="121"/>
    </row>
    <row r="561" spans="1:18" ht="17.25" customHeight="1" x14ac:dyDescent="0.25">
      <c r="A561" s="124"/>
      <c r="B561" s="181" t="s">
        <v>119</v>
      </c>
      <c r="C561" s="164"/>
      <c r="D561" s="156" t="s">
        <v>32</v>
      </c>
      <c r="E561" s="156"/>
      <c r="F561" s="157">
        <v>0</v>
      </c>
      <c r="G561" s="158"/>
      <c r="H561" s="157">
        <v>5441.64</v>
      </c>
      <c r="I561" s="158"/>
      <c r="J561" s="157">
        <v>0</v>
      </c>
      <c r="K561" s="158"/>
      <c r="L561" s="97">
        <f t="shared" si="748"/>
        <v>0</v>
      </c>
      <c r="M561" s="98">
        <v>0</v>
      </c>
      <c r="N561" s="186"/>
      <c r="O561" s="158"/>
      <c r="P561" s="157"/>
      <c r="Q561" s="158"/>
      <c r="R561" s="121"/>
    </row>
    <row r="562" spans="1:18" ht="15.75" customHeight="1" x14ac:dyDescent="0.25">
      <c r="A562" s="34"/>
      <c r="B562" s="173">
        <v>3</v>
      </c>
      <c r="C562" s="174"/>
      <c r="D562" s="175" t="s">
        <v>44</v>
      </c>
      <c r="E562" s="175"/>
      <c r="F562" s="195">
        <f>F563</f>
        <v>5408.45</v>
      </c>
      <c r="G562" s="196"/>
      <c r="H562" s="195">
        <f t="shared" ref="H562" si="749">H563</f>
        <v>5441.64</v>
      </c>
      <c r="I562" s="196"/>
      <c r="J562" s="195">
        <f t="shared" ref="J562" si="750">J563</f>
        <v>0</v>
      </c>
      <c r="K562" s="196"/>
      <c r="L562" s="22"/>
      <c r="M562" s="68">
        <f>SUM(M563)</f>
        <v>0</v>
      </c>
      <c r="N562" s="197">
        <f t="shared" ref="N562" si="751">N563</f>
        <v>0</v>
      </c>
      <c r="O562" s="196"/>
      <c r="P562" s="195">
        <f t="shared" ref="P562" si="752">P563</f>
        <v>0</v>
      </c>
      <c r="Q562" s="196"/>
      <c r="R562" s="32"/>
    </row>
    <row r="563" spans="1:18" ht="15" customHeight="1" x14ac:dyDescent="0.25">
      <c r="A563" s="33"/>
      <c r="B563" s="176">
        <v>32</v>
      </c>
      <c r="C563" s="177"/>
      <c r="D563" s="178" t="s">
        <v>46</v>
      </c>
      <c r="E563" s="178"/>
      <c r="F563" s="179">
        <v>5408.45</v>
      </c>
      <c r="G563" s="180"/>
      <c r="H563" s="198">
        <v>5441.64</v>
      </c>
      <c r="I563" s="198"/>
      <c r="J563" s="179">
        <v>0</v>
      </c>
      <c r="K563" s="180"/>
      <c r="L563" s="45"/>
      <c r="M563" s="66">
        <v>0</v>
      </c>
      <c r="N563" s="198">
        <v>0</v>
      </c>
      <c r="O563" s="198"/>
      <c r="P563" s="179">
        <v>0</v>
      </c>
      <c r="Q563" s="180"/>
      <c r="R563" s="32" t="s">
        <v>392</v>
      </c>
    </row>
    <row r="564" spans="1:18" ht="28.5" customHeight="1" x14ac:dyDescent="0.25">
      <c r="A564" s="37"/>
      <c r="B564" s="216" t="s">
        <v>279</v>
      </c>
      <c r="C564" s="217"/>
      <c r="D564" s="218" t="s">
        <v>280</v>
      </c>
      <c r="E564" s="218"/>
      <c r="F564" s="219">
        <f>F565+F570</f>
        <v>0</v>
      </c>
      <c r="G564" s="220"/>
      <c r="H564" s="219">
        <f t="shared" ref="H564" si="753">H565+H570</f>
        <v>1990.84</v>
      </c>
      <c r="I564" s="220"/>
      <c r="J564" s="219">
        <f>J565+J570</f>
        <v>6700</v>
      </c>
      <c r="K564" s="220"/>
      <c r="L564" s="79">
        <f>L565+L570</f>
        <v>0</v>
      </c>
      <c r="M564" s="79">
        <f>M565+M570</f>
        <v>6700</v>
      </c>
      <c r="N564" s="258">
        <f t="shared" ref="N564" si="754">N565+N570</f>
        <v>26700</v>
      </c>
      <c r="O564" s="220"/>
      <c r="P564" s="219">
        <f t="shared" ref="P564" si="755">P565+P570</f>
        <v>6700</v>
      </c>
      <c r="Q564" s="220"/>
      <c r="R564" s="30"/>
    </row>
    <row r="565" spans="1:18" ht="42" customHeight="1" x14ac:dyDescent="0.25">
      <c r="A565" s="35"/>
      <c r="B565" s="201" t="s">
        <v>282</v>
      </c>
      <c r="C565" s="202"/>
      <c r="D565" s="170" t="s">
        <v>283</v>
      </c>
      <c r="E565" s="170"/>
      <c r="F565" s="171">
        <f>F568</f>
        <v>0</v>
      </c>
      <c r="G565" s="172"/>
      <c r="H565" s="171">
        <f t="shared" ref="H565" si="756">H568</f>
        <v>0</v>
      </c>
      <c r="I565" s="172"/>
      <c r="J565" s="171">
        <f t="shared" ref="J565" si="757">J568</f>
        <v>0</v>
      </c>
      <c r="K565" s="172"/>
      <c r="L565" s="127">
        <f>M565-J565</f>
        <v>0</v>
      </c>
      <c r="M565" s="72">
        <f>M568</f>
        <v>0</v>
      </c>
      <c r="N565" s="221">
        <f t="shared" ref="N565" si="758">N568</f>
        <v>20000</v>
      </c>
      <c r="O565" s="172"/>
      <c r="P565" s="171">
        <f t="shared" ref="P565" si="759">P568</f>
        <v>0</v>
      </c>
      <c r="Q565" s="172"/>
      <c r="R565" s="32"/>
    </row>
    <row r="566" spans="1:18" ht="18" customHeight="1" x14ac:dyDescent="0.25">
      <c r="A566" s="124"/>
      <c r="B566" s="181" t="s">
        <v>118</v>
      </c>
      <c r="C566" s="164"/>
      <c r="D566" s="156" t="s">
        <v>29</v>
      </c>
      <c r="E566" s="156"/>
      <c r="F566" s="157">
        <v>0</v>
      </c>
      <c r="G566" s="158"/>
      <c r="H566" s="157">
        <v>0</v>
      </c>
      <c r="I566" s="158"/>
      <c r="J566" s="157">
        <v>0</v>
      </c>
      <c r="K566" s="158"/>
      <c r="L566" s="97">
        <f t="shared" ref="L566:L567" si="760">M566-J566</f>
        <v>0</v>
      </c>
      <c r="M566" s="98">
        <v>0</v>
      </c>
      <c r="N566" s="186"/>
      <c r="O566" s="158"/>
      <c r="P566" s="157"/>
      <c r="Q566" s="158"/>
      <c r="R566" s="121"/>
    </row>
    <row r="567" spans="1:18" ht="15.75" customHeight="1" x14ac:dyDescent="0.25">
      <c r="A567" s="124"/>
      <c r="B567" s="181" t="s">
        <v>119</v>
      </c>
      <c r="C567" s="164"/>
      <c r="D567" s="156" t="s">
        <v>32</v>
      </c>
      <c r="E567" s="156"/>
      <c r="F567" s="157">
        <v>0</v>
      </c>
      <c r="G567" s="158"/>
      <c r="H567" s="157">
        <v>0</v>
      </c>
      <c r="I567" s="158"/>
      <c r="J567" s="157">
        <v>0</v>
      </c>
      <c r="K567" s="158"/>
      <c r="L567" s="97">
        <f t="shared" si="760"/>
        <v>0</v>
      </c>
      <c r="M567" s="98">
        <v>0</v>
      </c>
      <c r="N567" s="186"/>
      <c r="O567" s="158"/>
      <c r="P567" s="157"/>
      <c r="Q567" s="158"/>
      <c r="R567" s="121"/>
    </row>
    <row r="568" spans="1:18" ht="32.25" customHeight="1" x14ac:dyDescent="0.25">
      <c r="A568" s="34"/>
      <c r="B568" s="173">
        <v>4</v>
      </c>
      <c r="C568" s="174"/>
      <c r="D568" s="175" t="s">
        <v>51</v>
      </c>
      <c r="E568" s="175"/>
      <c r="F568" s="195">
        <f>F569</f>
        <v>0</v>
      </c>
      <c r="G568" s="196"/>
      <c r="H568" s="195">
        <f t="shared" ref="H568" si="761">H569</f>
        <v>0</v>
      </c>
      <c r="I568" s="196"/>
      <c r="J568" s="195">
        <f t="shared" ref="J568" si="762">J569</f>
        <v>0</v>
      </c>
      <c r="K568" s="196"/>
      <c r="L568" s="22"/>
      <c r="M568" s="68">
        <f>SUM(M569)</f>
        <v>0</v>
      </c>
      <c r="N568" s="197">
        <f t="shared" ref="N568" si="763">N569</f>
        <v>20000</v>
      </c>
      <c r="O568" s="196"/>
      <c r="P568" s="195">
        <f t="shared" ref="P568" si="764">P569</f>
        <v>0</v>
      </c>
      <c r="Q568" s="196"/>
      <c r="R568" s="32"/>
    </row>
    <row r="569" spans="1:18" ht="43.5" customHeight="1" x14ac:dyDescent="0.25">
      <c r="A569" s="33"/>
      <c r="B569" s="176">
        <v>42</v>
      </c>
      <c r="C569" s="177"/>
      <c r="D569" s="178" t="s">
        <v>57</v>
      </c>
      <c r="E569" s="178"/>
      <c r="F569" s="179">
        <v>0</v>
      </c>
      <c r="G569" s="180"/>
      <c r="H569" s="198">
        <v>0</v>
      </c>
      <c r="I569" s="198"/>
      <c r="J569" s="179">
        <v>0</v>
      </c>
      <c r="K569" s="180"/>
      <c r="L569" s="45"/>
      <c r="M569" s="66">
        <v>0</v>
      </c>
      <c r="N569" s="198">
        <v>20000</v>
      </c>
      <c r="O569" s="198"/>
      <c r="P569" s="179">
        <v>0</v>
      </c>
      <c r="Q569" s="180"/>
      <c r="R569" s="32" t="s">
        <v>392</v>
      </c>
    </row>
    <row r="570" spans="1:18" ht="32.25" customHeight="1" x14ac:dyDescent="0.25">
      <c r="A570" s="35"/>
      <c r="B570" s="201" t="s">
        <v>281</v>
      </c>
      <c r="C570" s="202"/>
      <c r="D570" s="170" t="s">
        <v>280</v>
      </c>
      <c r="E570" s="170"/>
      <c r="F570" s="171">
        <f>F572</f>
        <v>0</v>
      </c>
      <c r="G570" s="172"/>
      <c r="H570" s="171">
        <f t="shared" ref="H570" si="765">H572</f>
        <v>1990.84</v>
      </c>
      <c r="I570" s="172"/>
      <c r="J570" s="171">
        <f t="shared" ref="J570" si="766">J572</f>
        <v>6700</v>
      </c>
      <c r="K570" s="172"/>
      <c r="L570" s="127">
        <f>M570-J570</f>
        <v>0</v>
      </c>
      <c r="M570" s="72">
        <f>M572</f>
        <v>6700</v>
      </c>
      <c r="N570" s="221">
        <f t="shared" ref="N570" si="767">N572</f>
        <v>6700</v>
      </c>
      <c r="O570" s="172"/>
      <c r="P570" s="171">
        <f t="shared" ref="P570" si="768">P572</f>
        <v>6700</v>
      </c>
      <c r="Q570" s="172"/>
      <c r="R570" s="32"/>
    </row>
    <row r="571" spans="1:18" x14ac:dyDescent="0.25">
      <c r="A571" s="124"/>
      <c r="B571" s="181" t="s">
        <v>118</v>
      </c>
      <c r="C571" s="164"/>
      <c r="D571" s="156" t="s">
        <v>29</v>
      </c>
      <c r="E571" s="156"/>
      <c r="F571" s="157">
        <v>0</v>
      </c>
      <c r="G571" s="158"/>
      <c r="H571" s="157">
        <v>1990.84</v>
      </c>
      <c r="I571" s="158"/>
      <c r="J571" s="157">
        <v>6700</v>
      </c>
      <c r="K571" s="158"/>
      <c r="L571" s="97">
        <f>M571-J571</f>
        <v>0</v>
      </c>
      <c r="M571" s="98">
        <v>6700</v>
      </c>
      <c r="N571" s="186"/>
      <c r="O571" s="158"/>
      <c r="P571" s="157"/>
      <c r="Q571" s="158"/>
      <c r="R571" s="121"/>
    </row>
    <row r="572" spans="1:18" ht="18" customHeight="1" x14ac:dyDescent="0.25">
      <c r="A572" s="34"/>
      <c r="B572" s="173">
        <v>3</v>
      </c>
      <c r="C572" s="174"/>
      <c r="D572" s="175" t="s">
        <v>44</v>
      </c>
      <c r="E572" s="175"/>
      <c r="F572" s="195">
        <f>F573</f>
        <v>0</v>
      </c>
      <c r="G572" s="196"/>
      <c r="H572" s="195">
        <f t="shared" ref="H572" si="769">H573</f>
        <v>1990.84</v>
      </c>
      <c r="I572" s="196"/>
      <c r="J572" s="195">
        <f t="shared" ref="J572" si="770">J573</f>
        <v>6700</v>
      </c>
      <c r="K572" s="196"/>
      <c r="L572" s="22"/>
      <c r="M572" s="68">
        <f>SUM(M573)</f>
        <v>6700</v>
      </c>
      <c r="N572" s="197">
        <f t="shared" ref="N572" si="771">N573</f>
        <v>6700</v>
      </c>
      <c r="O572" s="196"/>
      <c r="P572" s="195">
        <f t="shared" ref="P572" si="772">P573</f>
        <v>6700</v>
      </c>
      <c r="Q572" s="196"/>
      <c r="R572" s="32"/>
    </row>
    <row r="573" spans="1:18" ht="17.25" customHeight="1" x14ac:dyDescent="0.25">
      <c r="A573" s="33"/>
      <c r="B573" s="176">
        <v>32</v>
      </c>
      <c r="C573" s="177"/>
      <c r="D573" s="178" t="s">
        <v>46</v>
      </c>
      <c r="E573" s="178"/>
      <c r="F573" s="179">
        <v>0</v>
      </c>
      <c r="G573" s="180"/>
      <c r="H573" s="198">
        <v>1990.84</v>
      </c>
      <c r="I573" s="198"/>
      <c r="J573" s="179">
        <v>6700</v>
      </c>
      <c r="K573" s="180"/>
      <c r="L573" s="45"/>
      <c r="M573" s="66">
        <v>6700</v>
      </c>
      <c r="N573" s="198">
        <v>6700</v>
      </c>
      <c r="O573" s="198"/>
      <c r="P573" s="179">
        <v>6700</v>
      </c>
      <c r="Q573" s="180"/>
      <c r="R573" s="32" t="s">
        <v>392</v>
      </c>
    </row>
    <row r="574" spans="1:18" ht="45" customHeight="1" x14ac:dyDescent="0.25">
      <c r="A574" s="38"/>
      <c r="B574" s="259" t="s">
        <v>284</v>
      </c>
      <c r="C574" s="260"/>
      <c r="D574" s="261" t="s">
        <v>285</v>
      </c>
      <c r="E574" s="261"/>
      <c r="F574" s="262">
        <f>F575+F585+F591</f>
        <v>5407.52</v>
      </c>
      <c r="G574" s="263"/>
      <c r="H574" s="262">
        <f t="shared" ref="H574" si="773">H575+H585</f>
        <v>13272.28</v>
      </c>
      <c r="I574" s="263"/>
      <c r="J574" s="262">
        <f>J575+J585</f>
        <v>39200</v>
      </c>
      <c r="K574" s="263"/>
      <c r="L574" s="80">
        <f>L575+L585+L591</f>
        <v>-20600</v>
      </c>
      <c r="M574" s="80">
        <f>M575+M585+M591</f>
        <v>18600</v>
      </c>
      <c r="N574" s="264">
        <f t="shared" ref="N574" si="774">N575+N585</f>
        <v>25000</v>
      </c>
      <c r="O574" s="263"/>
      <c r="P574" s="262">
        <f t="shared" ref="P574" si="775">P575+P585</f>
        <v>5000</v>
      </c>
      <c r="Q574" s="263"/>
      <c r="R574" s="28"/>
    </row>
    <row r="575" spans="1:18" ht="44.25" customHeight="1" x14ac:dyDescent="0.25">
      <c r="A575" s="37"/>
      <c r="B575" s="216" t="s">
        <v>286</v>
      </c>
      <c r="C575" s="217"/>
      <c r="D575" s="218" t="s">
        <v>287</v>
      </c>
      <c r="E575" s="218"/>
      <c r="F575" s="219">
        <f>F576+F580</f>
        <v>1416.71</v>
      </c>
      <c r="G575" s="220"/>
      <c r="H575" s="219">
        <f t="shared" ref="H575" si="776">H576+H580</f>
        <v>13272.28</v>
      </c>
      <c r="I575" s="220"/>
      <c r="J575" s="219">
        <f t="shared" ref="J575" si="777">J576+J580</f>
        <v>13200</v>
      </c>
      <c r="K575" s="220"/>
      <c r="L575" s="79">
        <f>L576+L580</f>
        <v>5400</v>
      </c>
      <c r="M575" s="79">
        <f>M576+M580</f>
        <v>18600</v>
      </c>
      <c r="N575" s="219">
        <f t="shared" ref="N575" si="778">N576+N580</f>
        <v>5000</v>
      </c>
      <c r="O575" s="220"/>
      <c r="P575" s="219">
        <f t="shared" ref="P575" si="779">P576+P580</f>
        <v>5000</v>
      </c>
      <c r="Q575" s="220"/>
      <c r="R575" s="30"/>
    </row>
    <row r="576" spans="1:18" ht="28.5" customHeight="1" x14ac:dyDescent="0.25">
      <c r="A576" s="35"/>
      <c r="B576" s="201" t="s">
        <v>288</v>
      </c>
      <c r="C576" s="202"/>
      <c r="D576" s="170" t="s">
        <v>289</v>
      </c>
      <c r="E576" s="170"/>
      <c r="F576" s="171">
        <f>F578</f>
        <v>1416.71</v>
      </c>
      <c r="G576" s="172"/>
      <c r="H576" s="171">
        <f t="shared" ref="H576" si="780">H578</f>
        <v>13272.28</v>
      </c>
      <c r="I576" s="172"/>
      <c r="J576" s="171">
        <f t="shared" ref="J576" si="781">J578</f>
        <v>13200</v>
      </c>
      <c r="K576" s="172"/>
      <c r="L576" s="127">
        <f>M576-J576</f>
        <v>-12200</v>
      </c>
      <c r="M576" s="72">
        <f>M578</f>
        <v>1000</v>
      </c>
      <c r="N576" s="221">
        <f t="shared" ref="N576" si="782">N578</f>
        <v>5000</v>
      </c>
      <c r="O576" s="172"/>
      <c r="P576" s="171">
        <f t="shared" ref="P576" si="783">P578</f>
        <v>5000</v>
      </c>
      <c r="Q576" s="172"/>
      <c r="R576" s="32"/>
    </row>
    <row r="577" spans="1:18" ht="18" customHeight="1" x14ac:dyDescent="0.25">
      <c r="A577" s="124"/>
      <c r="B577" s="181" t="s">
        <v>118</v>
      </c>
      <c r="C577" s="164"/>
      <c r="D577" s="156" t="s">
        <v>29</v>
      </c>
      <c r="E577" s="156"/>
      <c r="F577" s="157">
        <v>1416.71</v>
      </c>
      <c r="G577" s="158"/>
      <c r="H577" s="157">
        <v>13272.28</v>
      </c>
      <c r="I577" s="158"/>
      <c r="J577" s="157">
        <v>13200</v>
      </c>
      <c r="K577" s="158"/>
      <c r="L577" s="97">
        <f>M577-J577</f>
        <v>-12200</v>
      </c>
      <c r="M577" s="98">
        <v>1000</v>
      </c>
      <c r="N577" s="186"/>
      <c r="O577" s="158"/>
      <c r="P577" s="157"/>
      <c r="Q577" s="158"/>
      <c r="R577" s="121"/>
    </row>
    <row r="578" spans="1:18" x14ac:dyDescent="0.25">
      <c r="A578" s="34"/>
      <c r="B578" s="173">
        <v>3</v>
      </c>
      <c r="C578" s="174"/>
      <c r="D578" s="175" t="s">
        <v>44</v>
      </c>
      <c r="E578" s="175"/>
      <c r="F578" s="195">
        <f>F579</f>
        <v>1416.71</v>
      </c>
      <c r="G578" s="196"/>
      <c r="H578" s="195">
        <f t="shared" ref="H578" si="784">H579</f>
        <v>13272.28</v>
      </c>
      <c r="I578" s="196"/>
      <c r="J578" s="195">
        <f t="shared" ref="J578" si="785">J579</f>
        <v>13200</v>
      </c>
      <c r="K578" s="196"/>
      <c r="L578" s="22"/>
      <c r="M578" s="68">
        <f>SUM(M579)</f>
        <v>1000</v>
      </c>
      <c r="N578" s="197">
        <f t="shared" ref="N578" si="786">N579</f>
        <v>5000</v>
      </c>
      <c r="O578" s="196"/>
      <c r="P578" s="195">
        <f t="shared" ref="P578" si="787">P579</f>
        <v>5000</v>
      </c>
      <c r="Q578" s="196"/>
      <c r="R578" s="32"/>
    </row>
    <row r="579" spans="1:18" ht="18" customHeight="1" x14ac:dyDescent="0.25">
      <c r="A579" s="33"/>
      <c r="B579" s="176">
        <v>35</v>
      </c>
      <c r="C579" s="177"/>
      <c r="D579" s="178" t="s">
        <v>48</v>
      </c>
      <c r="E579" s="178"/>
      <c r="F579" s="179">
        <v>1416.71</v>
      </c>
      <c r="G579" s="180"/>
      <c r="H579" s="198">
        <v>13272.28</v>
      </c>
      <c r="I579" s="198"/>
      <c r="J579" s="179">
        <v>13200</v>
      </c>
      <c r="K579" s="180"/>
      <c r="L579" s="45"/>
      <c r="M579" s="66">
        <v>1000</v>
      </c>
      <c r="N579" s="198">
        <v>5000</v>
      </c>
      <c r="O579" s="198"/>
      <c r="P579" s="179">
        <v>5000</v>
      </c>
      <c r="Q579" s="180"/>
      <c r="R579" s="32" t="s">
        <v>373</v>
      </c>
    </row>
    <row r="580" spans="1:18" ht="27.75" customHeight="1" x14ac:dyDescent="0.25">
      <c r="A580" s="35"/>
      <c r="B580" s="201" t="s">
        <v>288</v>
      </c>
      <c r="C580" s="202"/>
      <c r="D580" s="170" t="s">
        <v>409</v>
      </c>
      <c r="E580" s="170"/>
      <c r="F580" s="171">
        <f>F582</f>
        <v>0</v>
      </c>
      <c r="G580" s="172"/>
      <c r="H580" s="171">
        <f t="shared" ref="H580" si="788">H582</f>
        <v>0</v>
      </c>
      <c r="I580" s="172"/>
      <c r="J580" s="171">
        <f t="shared" ref="J580" si="789">J582</f>
        <v>0</v>
      </c>
      <c r="K580" s="172"/>
      <c r="L580" s="127">
        <f>M580-J580</f>
        <v>17600</v>
      </c>
      <c r="M580" s="72">
        <f>M582</f>
        <v>17600</v>
      </c>
      <c r="N580" s="171">
        <f t="shared" ref="N580" si="790">N582</f>
        <v>0</v>
      </c>
      <c r="O580" s="172"/>
      <c r="P580" s="171">
        <f t="shared" ref="P580" si="791">P582</f>
        <v>0</v>
      </c>
      <c r="Q580" s="172"/>
      <c r="R580" s="132"/>
    </row>
    <row r="581" spans="1:18" ht="18.75" customHeight="1" x14ac:dyDescent="0.25">
      <c r="A581" s="124"/>
      <c r="B581" s="181" t="s">
        <v>118</v>
      </c>
      <c r="C581" s="164"/>
      <c r="D581" s="156" t="s">
        <v>29</v>
      </c>
      <c r="E581" s="156"/>
      <c r="F581" s="182">
        <v>0</v>
      </c>
      <c r="G581" s="183"/>
      <c r="H581" s="182">
        <v>0</v>
      </c>
      <c r="I581" s="183"/>
      <c r="J581" s="182">
        <v>0</v>
      </c>
      <c r="K581" s="183"/>
      <c r="L581" s="97">
        <f>M581-J581</f>
        <v>17600</v>
      </c>
      <c r="M581" s="126">
        <v>17600</v>
      </c>
      <c r="N581" s="182">
        <v>0</v>
      </c>
      <c r="O581" s="183"/>
      <c r="P581" s="182">
        <v>0</v>
      </c>
      <c r="Q581" s="183"/>
      <c r="R581" s="121"/>
    </row>
    <row r="582" spans="1:18" ht="18" customHeight="1" x14ac:dyDescent="0.25">
      <c r="A582" s="34"/>
      <c r="B582" s="173">
        <v>3</v>
      </c>
      <c r="C582" s="174"/>
      <c r="D582" s="175" t="s">
        <v>44</v>
      </c>
      <c r="E582" s="175"/>
      <c r="F582" s="179">
        <f>SUM(F583:G584)</f>
        <v>0</v>
      </c>
      <c r="G582" s="180"/>
      <c r="H582" s="179">
        <f t="shared" ref="H582" si="792">SUM(H583:I584)</f>
        <v>0</v>
      </c>
      <c r="I582" s="180"/>
      <c r="J582" s="179">
        <f t="shared" ref="J582" si="793">SUM(J583:K584)</f>
        <v>0</v>
      </c>
      <c r="K582" s="180"/>
      <c r="L582" s="45"/>
      <c r="M582" s="66">
        <f>SUM(M583:M584)</f>
        <v>17600</v>
      </c>
      <c r="N582" s="179">
        <f t="shared" ref="N582" si="794">SUM(N583:O584)</f>
        <v>0</v>
      </c>
      <c r="O582" s="180"/>
      <c r="P582" s="179">
        <f t="shared" ref="P582" si="795">SUM(P583:Q584)</f>
        <v>0</v>
      </c>
      <c r="Q582" s="180"/>
      <c r="R582" s="32"/>
    </row>
    <row r="583" spans="1:18" ht="18" customHeight="1" x14ac:dyDescent="0.25">
      <c r="A583" s="33"/>
      <c r="B583" s="176">
        <v>35</v>
      </c>
      <c r="C583" s="177"/>
      <c r="D583" s="178" t="s">
        <v>48</v>
      </c>
      <c r="E583" s="178"/>
      <c r="F583" s="179">
        <v>0</v>
      </c>
      <c r="G583" s="180"/>
      <c r="H583" s="179">
        <v>0</v>
      </c>
      <c r="I583" s="180"/>
      <c r="J583" s="179">
        <v>0</v>
      </c>
      <c r="K583" s="180"/>
      <c r="L583" s="45"/>
      <c r="M583" s="66">
        <v>5500</v>
      </c>
      <c r="N583" s="179">
        <v>0</v>
      </c>
      <c r="O583" s="180"/>
      <c r="P583" s="179">
        <v>0</v>
      </c>
      <c r="Q583" s="180"/>
      <c r="R583" s="32" t="s">
        <v>375</v>
      </c>
    </row>
    <row r="584" spans="1:18" ht="18" customHeight="1" x14ac:dyDescent="0.25">
      <c r="A584" s="33"/>
      <c r="B584" s="176">
        <v>38</v>
      </c>
      <c r="C584" s="177"/>
      <c r="D584" s="178" t="s">
        <v>50</v>
      </c>
      <c r="E584" s="178"/>
      <c r="F584" s="179">
        <v>0</v>
      </c>
      <c r="G584" s="180"/>
      <c r="H584" s="179">
        <v>0</v>
      </c>
      <c r="I584" s="180"/>
      <c r="J584" s="179">
        <v>0</v>
      </c>
      <c r="K584" s="180"/>
      <c r="L584" s="45"/>
      <c r="M584" s="66">
        <v>12100</v>
      </c>
      <c r="N584" s="179">
        <v>0</v>
      </c>
      <c r="O584" s="180"/>
      <c r="P584" s="179">
        <v>0</v>
      </c>
      <c r="Q584" s="180"/>
      <c r="R584" s="32" t="s">
        <v>375</v>
      </c>
    </row>
    <row r="585" spans="1:18" ht="23.25" customHeight="1" x14ac:dyDescent="0.25">
      <c r="A585" s="37"/>
      <c r="B585" s="216" t="s">
        <v>290</v>
      </c>
      <c r="C585" s="217"/>
      <c r="D585" s="218" t="s">
        <v>291</v>
      </c>
      <c r="E585" s="218"/>
      <c r="F585" s="219">
        <f>F586</f>
        <v>0</v>
      </c>
      <c r="G585" s="220"/>
      <c r="H585" s="219">
        <f t="shared" ref="H585" si="796">H586</f>
        <v>0</v>
      </c>
      <c r="I585" s="220"/>
      <c r="J585" s="219">
        <f t="shared" ref="J585" si="797">J586</f>
        <v>26000</v>
      </c>
      <c r="K585" s="220"/>
      <c r="L585" s="79">
        <f>L586</f>
        <v>-26000</v>
      </c>
      <c r="M585" s="79">
        <f>M586</f>
        <v>0</v>
      </c>
      <c r="N585" s="258">
        <f t="shared" ref="N585" si="798">N586</f>
        <v>20000</v>
      </c>
      <c r="O585" s="220"/>
      <c r="P585" s="219">
        <f t="shared" ref="P585" si="799">P586</f>
        <v>0</v>
      </c>
      <c r="Q585" s="220"/>
      <c r="R585" s="30"/>
    </row>
    <row r="586" spans="1:18" ht="45.75" customHeight="1" x14ac:dyDescent="0.25">
      <c r="A586" s="35"/>
      <c r="B586" s="201" t="s">
        <v>292</v>
      </c>
      <c r="C586" s="202"/>
      <c r="D586" s="170" t="s">
        <v>291</v>
      </c>
      <c r="E586" s="170"/>
      <c r="F586" s="171">
        <f>F589</f>
        <v>0</v>
      </c>
      <c r="G586" s="172"/>
      <c r="H586" s="171">
        <f t="shared" ref="H586" si="800">H589</f>
        <v>0</v>
      </c>
      <c r="I586" s="172"/>
      <c r="J586" s="171">
        <f t="shared" ref="J586" si="801">J589</f>
        <v>26000</v>
      </c>
      <c r="K586" s="172"/>
      <c r="L586" s="127">
        <f>M586-J586</f>
        <v>-26000</v>
      </c>
      <c r="M586" s="72">
        <f>M589</f>
        <v>0</v>
      </c>
      <c r="N586" s="221">
        <f t="shared" ref="N586" si="802">N589</f>
        <v>20000</v>
      </c>
      <c r="O586" s="172"/>
      <c r="P586" s="171">
        <f t="shared" ref="P586" si="803">P589</f>
        <v>0</v>
      </c>
      <c r="Q586" s="172"/>
      <c r="R586" s="32"/>
    </row>
    <row r="587" spans="1:18" ht="18.75" customHeight="1" x14ac:dyDescent="0.25">
      <c r="A587" s="124"/>
      <c r="B587" s="181" t="s">
        <v>118</v>
      </c>
      <c r="C587" s="164"/>
      <c r="D587" s="156" t="s">
        <v>29</v>
      </c>
      <c r="E587" s="156"/>
      <c r="F587" s="157">
        <v>0</v>
      </c>
      <c r="G587" s="158"/>
      <c r="H587" s="157">
        <v>0</v>
      </c>
      <c r="I587" s="158"/>
      <c r="J587" s="157">
        <v>0</v>
      </c>
      <c r="K587" s="158"/>
      <c r="L587" s="97">
        <f t="shared" ref="L587:L588" si="804">M587-J587</f>
        <v>0</v>
      </c>
      <c r="M587" s="98">
        <v>0</v>
      </c>
      <c r="N587" s="186"/>
      <c r="O587" s="158"/>
      <c r="P587" s="157"/>
      <c r="Q587" s="158"/>
      <c r="R587" s="121"/>
    </row>
    <row r="588" spans="1:18" ht="18.75" customHeight="1" x14ac:dyDescent="0.25">
      <c r="A588" s="124"/>
      <c r="B588" s="181" t="s">
        <v>119</v>
      </c>
      <c r="C588" s="164"/>
      <c r="D588" s="156" t="s">
        <v>32</v>
      </c>
      <c r="E588" s="156"/>
      <c r="F588" s="157">
        <v>0</v>
      </c>
      <c r="G588" s="158"/>
      <c r="H588" s="157">
        <v>0</v>
      </c>
      <c r="I588" s="158"/>
      <c r="J588" s="157">
        <v>26000</v>
      </c>
      <c r="K588" s="158"/>
      <c r="L588" s="97">
        <f t="shared" si="804"/>
        <v>-26000</v>
      </c>
      <c r="M588" s="98">
        <v>0</v>
      </c>
      <c r="N588" s="186"/>
      <c r="O588" s="158"/>
      <c r="P588" s="157"/>
      <c r="Q588" s="158"/>
      <c r="R588" s="121"/>
    </row>
    <row r="589" spans="1:18" ht="30.75" customHeight="1" x14ac:dyDescent="0.25">
      <c r="A589" s="34"/>
      <c r="B589" s="173">
        <v>4</v>
      </c>
      <c r="C589" s="174"/>
      <c r="D589" s="175" t="s">
        <v>51</v>
      </c>
      <c r="E589" s="175"/>
      <c r="F589" s="195">
        <f>F590</f>
        <v>0</v>
      </c>
      <c r="G589" s="196"/>
      <c r="H589" s="195">
        <f t="shared" ref="H589" si="805">H590</f>
        <v>0</v>
      </c>
      <c r="I589" s="196"/>
      <c r="J589" s="195">
        <f t="shared" ref="J589" si="806">J590</f>
        <v>26000</v>
      </c>
      <c r="K589" s="196"/>
      <c r="L589" s="22"/>
      <c r="M589" s="68">
        <f>SUM(M590)</f>
        <v>0</v>
      </c>
      <c r="N589" s="197">
        <f t="shared" ref="N589" si="807">N590</f>
        <v>20000</v>
      </c>
      <c r="O589" s="196"/>
      <c r="P589" s="195">
        <f t="shared" ref="P589" si="808">P590</f>
        <v>0</v>
      </c>
      <c r="Q589" s="196"/>
      <c r="R589" s="32"/>
    </row>
    <row r="590" spans="1:18" ht="42.75" customHeight="1" x14ac:dyDescent="0.25">
      <c r="A590" s="33"/>
      <c r="B590" s="176">
        <v>42</v>
      </c>
      <c r="C590" s="177"/>
      <c r="D590" s="178" t="s">
        <v>57</v>
      </c>
      <c r="E590" s="178"/>
      <c r="F590" s="179">
        <v>0</v>
      </c>
      <c r="G590" s="180"/>
      <c r="H590" s="198">
        <v>0</v>
      </c>
      <c r="I590" s="198"/>
      <c r="J590" s="179">
        <v>26000</v>
      </c>
      <c r="K590" s="180"/>
      <c r="L590" s="45"/>
      <c r="M590" s="66">
        <v>0</v>
      </c>
      <c r="N590" s="198">
        <v>20000</v>
      </c>
      <c r="O590" s="198"/>
      <c r="P590" s="179">
        <v>0</v>
      </c>
      <c r="Q590" s="180"/>
      <c r="R590" s="32" t="s">
        <v>393</v>
      </c>
    </row>
    <row r="591" spans="1:18" ht="45" customHeight="1" x14ac:dyDescent="0.25">
      <c r="A591" s="37"/>
      <c r="B591" s="216" t="s">
        <v>290</v>
      </c>
      <c r="C591" s="217"/>
      <c r="D591" s="218" t="s">
        <v>355</v>
      </c>
      <c r="E591" s="218"/>
      <c r="F591" s="219">
        <f>F592</f>
        <v>3990.81</v>
      </c>
      <c r="G591" s="220"/>
      <c r="H591" s="219">
        <f t="shared" ref="H591" si="809">H592</f>
        <v>0</v>
      </c>
      <c r="I591" s="220"/>
      <c r="J591" s="219">
        <f t="shared" ref="J591" si="810">J592</f>
        <v>0</v>
      </c>
      <c r="K591" s="220"/>
      <c r="L591" s="79">
        <f>L592</f>
        <v>0</v>
      </c>
      <c r="M591" s="79">
        <f>M592</f>
        <v>0</v>
      </c>
      <c r="N591" s="258">
        <f t="shared" ref="N591" si="811">N592</f>
        <v>0</v>
      </c>
      <c r="O591" s="220"/>
      <c r="P591" s="219">
        <f t="shared" ref="P591" si="812">P592</f>
        <v>0</v>
      </c>
      <c r="Q591" s="220"/>
      <c r="R591" s="30"/>
    </row>
    <row r="592" spans="1:18" ht="43.5" customHeight="1" x14ac:dyDescent="0.25">
      <c r="A592" s="35"/>
      <c r="B592" s="201" t="s">
        <v>292</v>
      </c>
      <c r="C592" s="202"/>
      <c r="D592" s="170" t="s">
        <v>356</v>
      </c>
      <c r="E592" s="170"/>
      <c r="F592" s="171">
        <f>F595</f>
        <v>3990.81</v>
      </c>
      <c r="G592" s="172"/>
      <c r="H592" s="171">
        <f t="shared" ref="H592" si="813">H595</f>
        <v>0</v>
      </c>
      <c r="I592" s="172"/>
      <c r="J592" s="171">
        <f t="shared" ref="J592" si="814">J595</f>
        <v>0</v>
      </c>
      <c r="K592" s="172"/>
      <c r="L592" s="127">
        <f>M592-J592</f>
        <v>0</v>
      </c>
      <c r="M592" s="72">
        <f>M595</f>
        <v>0</v>
      </c>
      <c r="N592" s="221">
        <f t="shared" ref="N592" si="815">N595</f>
        <v>0</v>
      </c>
      <c r="O592" s="172"/>
      <c r="P592" s="171">
        <f t="shared" ref="P592" si="816">P595</f>
        <v>0</v>
      </c>
      <c r="Q592" s="172"/>
      <c r="R592" s="32"/>
    </row>
    <row r="593" spans="1:18" x14ac:dyDescent="0.25">
      <c r="A593" s="124"/>
      <c r="B593" s="181" t="s">
        <v>118</v>
      </c>
      <c r="C593" s="164"/>
      <c r="D593" s="156" t="s">
        <v>29</v>
      </c>
      <c r="E593" s="156"/>
      <c r="F593" s="157">
        <v>0</v>
      </c>
      <c r="G593" s="158"/>
      <c r="H593" s="157">
        <v>0</v>
      </c>
      <c r="I593" s="158"/>
      <c r="J593" s="157">
        <v>0</v>
      </c>
      <c r="K593" s="158"/>
      <c r="L593" s="97">
        <f t="shared" ref="L593:L594" si="817">M593-J593</f>
        <v>0</v>
      </c>
      <c r="M593" s="98">
        <v>0</v>
      </c>
      <c r="N593" s="186"/>
      <c r="O593" s="158"/>
      <c r="P593" s="157"/>
      <c r="Q593" s="158"/>
      <c r="R593" s="121"/>
    </row>
    <row r="594" spans="1:18" ht="15" customHeight="1" x14ac:dyDescent="0.25">
      <c r="A594" s="124"/>
      <c r="B594" s="181" t="s">
        <v>119</v>
      </c>
      <c r="C594" s="164"/>
      <c r="D594" s="156" t="s">
        <v>32</v>
      </c>
      <c r="E594" s="156"/>
      <c r="F594" s="157">
        <v>3990.81</v>
      </c>
      <c r="G594" s="158"/>
      <c r="H594" s="157">
        <v>0</v>
      </c>
      <c r="I594" s="158"/>
      <c r="J594" s="157">
        <v>0</v>
      </c>
      <c r="K594" s="158"/>
      <c r="L594" s="97">
        <f t="shared" si="817"/>
        <v>0</v>
      </c>
      <c r="M594" s="98">
        <v>0</v>
      </c>
      <c r="N594" s="186"/>
      <c r="O594" s="158"/>
      <c r="P594" s="157"/>
      <c r="Q594" s="158"/>
      <c r="R594" s="121"/>
    </row>
    <row r="595" spans="1:18" x14ac:dyDescent="0.25">
      <c r="A595" s="34"/>
      <c r="B595" s="173">
        <v>3</v>
      </c>
      <c r="C595" s="174"/>
      <c r="D595" s="175" t="s">
        <v>44</v>
      </c>
      <c r="E595" s="175"/>
      <c r="F595" s="195">
        <f>F596</f>
        <v>3990.81</v>
      </c>
      <c r="G595" s="196"/>
      <c r="H595" s="195">
        <f t="shared" ref="H595" si="818">H596</f>
        <v>0</v>
      </c>
      <c r="I595" s="196"/>
      <c r="J595" s="195">
        <f t="shared" ref="J595" si="819">J596</f>
        <v>0</v>
      </c>
      <c r="K595" s="196"/>
      <c r="L595" s="22"/>
      <c r="M595" s="68">
        <f>SUM(M596)</f>
        <v>0</v>
      </c>
      <c r="N595" s="197">
        <f t="shared" ref="N595" si="820">N596</f>
        <v>0</v>
      </c>
      <c r="O595" s="196"/>
      <c r="P595" s="195">
        <f t="shared" ref="P595" si="821">P596</f>
        <v>0</v>
      </c>
      <c r="Q595" s="196"/>
      <c r="R595" s="32"/>
    </row>
    <row r="596" spans="1:18" ht="19.5" customHeight="1" x14ac:dyDescent="0.25">
      <c r="A596" s="33"/>
      <c r="B596" s="176">
        <v>32</v>
      </c>
      <c r="C596" s="177"/>
      <c r="D596" s="178" t="s">
        <v>46</v>
      </c>
      <c r="E596" s="178"/>
      <c r="F596" s="179">
        <v>3990.81</v>
      </c>
      <c r="G596" s="180"/>
      <c r="H596" s="198">
        <v>0</v>
      </c>
      <c r="I596" s="198"/>
      <c r="J596" s="179">
        <v>0</v>
      </c>
      <c r="K596" s="180"/>
      <c r="L596" s="45"/>
      <c r="M596" s="66">
        <v>0</v>
      </c>
      <c r="N596" s="198">
        <v>0</v>
      </c>
      <c r="O596" s="198"/>
      <c r="P596" s="179">
        <v>0</v>
      </c>
      <c r="Q596" s="180"/>
      <c r="R596" s="32" t="s">
        <v>373</v>
      </c>
    </row>
    <row r="597" spans="1:18" x14ac:dyDescent="0.25">
      <c r="A597" s="36"/>
      <c r="B597" s="206" t="s">
        <v>293</v>
      </c>
      <c r="C597" s="207"/>
      <c r="D597" s="208" t="s">
        <v>294</v>
      </c>
      <c r="E597" s="208"/>
      <c r="F597" s="209">
        <f>F598+F641</f>
        <v>312613.14</v>
      </c>
      <c r="G597" s="210"/>
      <c r="H597" s="209">
        <f>H598+H641</f>
        <v>222045.26</v>
      </c>
      <c r="I597" s="210"/>
      <c r="J597" s="209">
        <f>J598+J641</f>
        <v>121600</v>
      </c>
      <c r="K597" s="210"/>
      <c r="L597" s="77">
        <f>L598+L641</f>
        <v>52800</v>
      </c>
      <c r="M597" s="77">
        <f>M598+M641</f>
        <v>174400</v>
      </c>
      <c r="N597" s="211">
        <f>N598+N641</f>
        <v>120400</v>
      </c>
      <c r="O597" s="210"/>
      <c r="P597" s="209">
        <f>P598+P641</f>
        <v>120400</v>
      </c>
      <c r="Q597" s="210"/>
      <c r="R597" s="26"/>
    </row>
    <row r="598" spans="1:18" ht="15" customHeight="1" x14ac:dyDescent="0.25">
      <c r="A598" s="38"/>
      <c r="B598" s="259" t="s">
        <v>295</v>
      </c>
      <c r="C598" s="260"/>
      <c r="D598" s="261" t="s">
        <v>315</v>
      </c>
      <c r="E598" s="261"/>
      <c r="F598" s="262">
        <f>F599+F623+F633</f>
        <v>312613.14</v>
      </c>
      <c r="G598" s="263"/>
      <c r="H598" s="262">
        <f t="shared" ref="H598" si="822">H599+H623+H633</f>
        <v>220452.59</v>
      </c>
      <c r="I598" s="263"/>
      <c r="J598" s="262">
        <f>J599+J623+J633</f>
        <v>120000</v>
      </c>
      <c r="K598" s="263"/>
      <c r="L598" s="80">
        <f>L599+L623+L633</f>
        <v>54400</v>
      </c>
      <c r="M598" s="80">
        <f>M599+M623+M633</f>
        <v>174400</v>
      </c>
      <c r="N598" s="264">
        <f t="shared" ref="N598" si="823">N599+N623+N633</f>
        <v>120400</v>
      </c>
      <c r="O598" s="263"/>
      <c r="P598" s="262">
        <f t="shared" ref="P598" si="824">P599+P623+P633</f>
        <v>120400</v>
      </c>
      <c r="Q598" s="263"/>
      <c r="R598" s="28"/>
    </row>
    <row r="599" spans="1:18" ht="29.25" customHeight="1" x14ac:dyDescent="0.25">
      <c r="A599" s="37"/>
      <c r="B599" s="216" t="s">
        <v>296</v>
      </c>
      <c r="C599" s="217"/>
      <c r="D599" s="218" t="s">
        <v>411</v>
      </c>
      <c r="E599" s="218"/>
      <c r="F599" s="219">
        <f>F600+F607+F613+F618</f>
        <v>91161.91</v>
      </c>
      <c r="G599" s="220"/>
      <c r="H599" s="219">
        <f t="shared" ref="H599" si="825">H600+H607+H613+H618</f>
        <v>109230.88</v>
      </c>
      <c r="I599" s="220"/>
      <c r="J599" s="219">
        <f>J600+J607+J613+J618</f>
        <v>118600</v>
      </c>
      <c r="K599" s="220"/>
      <c r="L599" s="79">
        <f>L600+L607+L613+L618</f>
        <v>54400</v>
      </c>
      <c r="M599" s="79">
        <f>M600+M607+M613+M618</f>
        <v>173000</v>
      </c>
      <c r="N599" s="258">
        <f t="shared" ref="N599" si="826">N600+N607+N613+N618</f>
        <v>119000</v>
      </c>
      <c r="O599" s="220"/>
      <c r="P599" s="219">
        <f t="shared" ref="P599" si="827">P600+P607+P613+P618</f>
        <v>119000</v>
      </c>
      <c r="Q599" s="220"/>
      <c r="R599" s="30"/>
    </row>
    <row r="600" spans="1:18" ht="32.25" customHeight="1" x14ac:dyDescent="0.25">
      <c r="A600" s="35"/>
      <c r="B600" s="201" t="s">
        <v>297</v>
      </c>
      <c r="C600" s="202"/>
      <c r="D600" s="170" t="s">
        <v>45</v>
      </c>
      <c r="E600" s="170"/>
      <c r="F600" s="171">
        <f>F604</f>
        <v>80836.62</v>
      </c>
      <c r="G600" s="172"/>
      <c r="H600" s="171">
        <f t="shared" ref="H600" si="828">H604</f>
        <v>76979.23</v>
      </c>
      <c r="I600" s="172"/>
      <c r="J600" s="171">
        <f t="shared" ref="J600" si="829">J604</f>
        <v>83600</v>
      </c>
      <c r="K600" s="172"/>
      <c r="L600" s="127">
        <f>M600-J600</f>
        <v>50400</v>
      </c>
      <c r="M600" s="72">
        <f>M604</f>
        <v>134000</v>
      </c>
      <c r="N600" s="221">
        <f t="shared" ref="N600" si="830">N604</f>
        <v>84000</v>
      </c>
      <c r="O600" s="172"/>
      <c r="P600" s="171">
        <f t="shared" ref="P600" si="831">P604</f>
        <v>84000</v>
      </c>
      <c r="Q600" s="172"/>
      <c r="R600" s="32"/>
    </row>
    <row r="601" spans="1:18" x14ac:dyDescent="0.25">
      <c r="A601" s="124"/>
      <c r="B601" s="181" t="s">
        <v>118</v>
      </c>
      <c r="C601" s="164"/>
      <c r="D601" s="156" t="s">
        <v>29</v>
      </c>
      <c r="E601" s="156"/>
      <c r="F601" s="157">
        <v>68978.100000000006</v>
      </c>
      <c r="G601" s="158"/>
      <c r="H601" s="157">
        <v>74059.33</v>
      </c>
      <c r="I601" s="158"/>
      <c r="J601" s="157">
        <v>83600</v>
      </c>
      <c r="K601" s="158"/>
      <c r="L601" s="97">
        <f t="shared" ref="L601:L603" si="832">M601-J601</f>
        <v>26400</v>
      </c>
      <c r="M601" s="98">
        <v>110000</v>
      </c>
      <c r="N601" s="186"/>
      <c r="O601" s="158"/>
      <c r="P601" s="157"/>
      <c r="Q601" s="158"/>
      <c r="R601" s="121"/>
    </row>
    <row r="602" spans="1:18" x14ac:dyDescent="0.25">
      <c r="A602" s="124"/>
      <c r="B602" s="181" t="s">
        <v>298</v>
      </c>
      <c r="C602" s="164"/>
      <c r="D602" s="156" t="s">
        <v>38</v>
      </c>
      <c r="E602" s="156"/>
      <c r="F602" s="157">
        <v>2067.69</v>
      </c>
      <c r="G602" s="158"/>
      <c r="H602" s="157">
        <v>2919.9</v>
      </c>
      <c r="I602" s="158"/>
      <c r="J602" s="157">
        <v>0</v>
      </c>
      <c r="K602" s="158"/>
      <c r="L602" s="97">
        <f t="shared" si="832"/>
        <v>24000</v>
      </c>
      <c r="M602" s="98">
        <v>24000</v>
      </c>
      <c r="N602" s="186"/>
      <c r="O602" s="158"/>
      <c r="P602" s="157"/>
      <c r="Q602" s="158"/>
      <c r="R602" s="121"/>
    </row>
    <row r="603" spans="1:18" ht="17.25" customHeight="1" x14ac:dyDescent="0.25">
      <c r="A603" s="124"/>
      <c r="B603" s="181" t="s">
        <v>119</v>
      </c>
      <c r="C603" s="164"/>
      <c r="D603" s="156" t="s">
        <v>32</v>
      </c>
      <c r="E603" s="156"/>
      <c r="F603" s="157">
        <v>9790.83</v>
      </c>
      <c r="G603" s="158"/>
      <c r="H603" s="157">
        <v>0</v>
      </c>
      <c r="I603" s="158"/>
      <c r="J603" s="157">
        <v>0</v>
      </c>
      <c r="K603" s="158"/>
      <c r="L603" s="97">
        <f t="shared" si="832"/>
        <v>0</v>
      </c>
      <c r="M603" s="98">
        <v>0</v>
      </c>
      <c r="N603" s="186"/>
      <c r="O603" s="158"/>
      <c r="P603" s="157"/>
      <c r="Q603" s="158"/>
      <c r="R603" s="121"/>
    </row>
    <row r="604" spans="1:18" x14ac:dyDescent="0.25">
      <c r="A604" s="34"/>
      <c r="B604" s="199">
        <v>3</v>
      </c>
      <c r="C604" s="200"/>
      <c r="D604" s="199" t="s">
        <v>44</v>
      </c>
      <c r="E604" s="200"/>
      <c r="F604" s="179">
        <f>SUM(F605:G606)</f>
        <v>80836.62</v>
      </c>
      <c r="G604" s="180"/>
      <c r="H604" s="179">
        <f t="shared" ref="H604" si="833">SUM(H605:I606)</f>
        <v>76979.23</v>
      </c>
      <c r="I604" s="180"/>
      <c r="J604" s="179">
        <f>J605+J606</f>
        <v>83600</v>
      </c>
      <c r="K604" s="180"/>
      <c r="L604" s="45"/>
      <c r="M604" s="66">
        <f>SUM(M605:M606)</f>
        <v>134000</v>
      </c>
      <c r="N604" s="198">
        <f t="shared" ref="N604" si="834">SUM(N605:O606)</f>
        <v>84000</v>
      </c>
      <c r="O604" s="180"/>
      <c r="P604" s="179">
        <f t="shared" ref="P604" si="835">SUM(P605:Q606)</f>
        <v>84000</v>
      </c>
      <c r="Q604" s="180"/>
      <c r="R604" s="32"/>
    </row>
    <row r="605" spans="1:18" ht="15" customHeight="1" x14ac:dyDescent="0.25">
      <c r="A605" s="33"/>
      <c r="B605" s="176">
        <v>31</v>
      </c>
      <c r="C605" s="177"/>
      <c r="D605" s="178" t="s">
        <v>45</v>
      </c>
      <c r="E605" s="178"/>
      <c r="F605" s="179">
        <v>78768.929999999993</v>
      </c>
      <c r="G605" s="180"/>
      <c r="H605" s="198">
        <v>74059.33</v>
      </c>
      <c r="I605" s="198"/>
      <c r="J605" s="179">
        <v>79600</v>
      </c>
      <c r="K605" s="180"/>
      <c r="L605" s="45"/>
      <c r="M605" s="66">
        <v>130000</v>
      </c>
      <c r="N605" s="198">
        <v>80000</v>
      </c>
      <c r="O605" s="198"/>
      <c r="P605" s="179">
        <v>80000</v>
      </c>
      <c r="Q605" s="180"/>
      <c r="R605" s="32" t="s">
        <v>384</v>
      </c>
    </row>
    <row r="606" spans="1:18" x14ac:dyDescent="0.25">
      <c r="A606" s="33"/>
      <c r="B606" s="176">
        <v>32</v>
      </c>
      <c r="C606" s="177"/>
      <c r="D606" s="178" t="s">
        <v>46</v>
      </c>
      <c r="E606" s="178"/>
      <c r="F606" s="179">
        <v>2067.69</v>
      </c>
      <c r="G606" s="180"/>
      <c r="H606" s="198">
        <v>2919.9</v>
      </c>
      <c r="I606" s="198"/>
      <c r="J606" s="179">
        <v>4000</v>
      </c>
      <c r="K606" s="180"/>
      <c r="L606" s="45"/>
      <c r="M606" s="66">
        <v>4000</v>
      </c>
      <c r="N606" s="198">
        <v>4000</v>
      </c>
      <c r="O606" s="198"/>
      <c r="P606" s="179">
        <v>4000</v>
      </c>
      <c r="Q606" s="180"/>
      <c r="R606" s="32" t="s">
        <v>384</v>
      </c>
    </row>
    <row r="607" spans="1:18" ht="30.75" customHeight="1" x14ac:dyDescent="0.25">
      <c r="A607" s="35"/>
      <c r="B607" s="201" t="s">
        <v>300</v>
      </c>
      <c r="C607" s="202"/>
      <c r="D607" s="170" t="s">
        <v>299</v>
      </c>
      <c r="E607" s="170"/>
      <c r="F607" s="171">
        <f>F610</f>
        <v>9224.36</v>
      </c>
      <c r="G607" s="172"/>
      <c r="H607" s="171">
        <f t="shared" ref="H607" si="836">H610</f>
        <v>26942.73</v>
      </c>
      <c r="I607" s="172"/>
      <c r="J607" s="171">
        <f t="shared" ref="J607" si="837">J610</f>
        <v>27000</v>
      </c>
      <c r="K607" s="172"/>
      <c r="L607" s="127">
        <f>M607-J607</f>
        <v>0</v>
      </c>
      <c r="M607" s="72">
        <f>M610</f>
        <v>27000</v>
      </c>
      <c r="N607" s="221">
        <f t="shared" ref="N607" si="838">N610</f>
        <v>27000</v>
      </c>
      <c r="O607" s="172"/>
      <c r="P607" s="171">
        <f t="shared" ref="P607" si="839">P610</f>
        <v>27000</v>
      </c>
      <c r="Q607" s="172"/>
      <c r="R607" s="32"/>
    </row>
    <row r="608" spans="1:18" x14ac:dyDescent="0.25">
      <c r="A608" s="124"/>
      <c r="B608" s="181" t="s">
        <v>118</v>
      </c>
      <c r="C608" s="164"/>
      <c r="D608" s="156" t="s">
        <v>29</v>
      </c>
      <c r="E608" s="156"/>
      <c r="F608" s="157">
        <v>1447.87</v>
      </c>
      <c r="G608" s="158"/>
      <c r="H608" s="157">
        <v>398.17</v>
      </c>
      <c r="I608" s="158"/>
      <c r="J608" s="157">
        <v>5000</v>
      </c>
      <c r="K608" s="158"/>
      <c r="L608" s="97">
        <f t="shared" ref="L608:L609" si="840">M608-J608</f>
        <v>2000</v>
      </c>
      <c r="M608" s="98">
        <v>7000</v>
      </c>
      <c r="N608" s="186"/>
      <c r="O608" s="158"/>
      <c r="P608" s="157"/>
      <c r="Q608" s="158"/>
      <c r="R608" s="121"/>
    </row>
    <row r="609" spans="1:18" ht="15.75" customHeight="1" x14ac:dyDescent="0.25">
      <c r="A609" s="124"/>
      <c r="B609" s="181" t="s">
        <v>298</v>
      </c>
      <c r="C609" s="164"/>
      <c r="D609" s="156" t="s">
        <v>38</v>
      </c>
      <c r="E609" s="156"/>
      <c r="F609" s="157">
        <v>7776.49</v>
      </c>
      <c r="G609" s="158"/>
      <c r="H609" s="157">
        <v>26544.560000000001</v>
      </c>
      <c r="I609" s="158"/>
      <c r="J609" s="157">
        <v>22000</v>
      </c>
      <c r="K609" s="158"/>
      <c r="L609" s="97">
        <f t="shared" si="840"/>
        <v>-2000</v>
      </c>
      <c r="M609" s="98">
        <v>20000</v>
      </c>
      <c r="N609" s="186"/>
      <c r="O609" s="158"/>
      <c r="P609" s="157"/>
      <c r="Q609" s="158"/>
      <c r="R609" s="121"/>
    </row>
    <row r="610" spans="1:18" ht="15" customHeight="1" x14ac:dyDescent="0.25">
      <c r="A610" s="34"/>
      <c r="B610" s="173">
        <v>3</v>
      </c>
      <c r="C610" s="174"/>
      <c r="D610" s="175" t="s">
        <v>44</v>
      </c>
      <c r="E610" s="175"/>
      <c r="F610" s="195">
        <f>SUM(F611:G612)</f>
        <v>9224.36</v>
      </c>
      <c r="G610" s="196"/>
      <c r="H610" s="195">
        <f t="shared" ref="H610" si="841">SUM(H611:I612)</f>
        <v>26942.73</v>
      </c>
      <c r="I610" s="196"/>
      <c r="J610" s="195">
        <f t="shared" ref="J610" si="842">SUM(J611:K612)</f>
        <v>27000</v>
      </c>
      <c r="K610" s="196"/>
      <c r="L610" s="22"/>
      <c r="M610" s="68">
        <f>SUM(M611:M612)</f>
        <v>27000</v>
      </c>
      <c r="N610" s="197">
        <f t="shared" ref="N610" si="843">SUM(N611:O612)</f>
        <v>27000</v>
      </c>
      <c r="O610" s="196"/>
      <c r="P610" s="195">
        <f t="shared" ref="P610" si="844">SUM(P611:Q612)</f>
        <v>27000</v>
      </c>
      <c r="Q610" s="196"/>
      <c r="R610" s="32"/>
    </row>
    <row r="611" spans="1:18" ht="15" customHeight="1" x14ac:dyDescent="0.25">
      <c r="A611" s="33"/>
      <c r="B611" s="176">
        <v>32</v>
      </c>
      <c r="C611" s="177"/>
      <c r="D611" s="178" t="s">
        <v>46</v>
      </c>
      <c r="E611" s="178"/>
      <c r="F611" s="179">
        <v>8846.5</v>
      </c>
      <c r="G611" s="180"/>
      <c r="H611" s="198">
        <v>26544.560000000001</v>
      </c>
      <c r="I611" s="198"/>
      <c r="J611" s="179">
        <v>26600</v>
      </c>
      <c r="K611" s="180"/>
      <c r="L611" s="45"/>
      <c r="M611" s="66">
        <v>26600</v>
      </c>
      <c r="N611" s="198">
        <v>26600</v>
      </c>
      <c r="O611" s="198"/>
      <c r="P611" s="179">
        <v>26600</v>
      </c>
      <c r="Q611" s="180"/>
      <c r="R611" s="32" t="s">
        <v>384</v>
      </c>
    </row>
    <row r="612" spans="1:18" ht="18.75" customHeight="1" x14ac:dyDescent="0.25">
      <c r="A612" s="33"/>
      <c r="B612" s="176">
        <v>34</v>
      </c>
      <c r="C612" s="177"/>
      <c r="D612" s="178" t="s">
        <v>47</v>
      </c>
      <c r="E612" s="178"/>
      <c r="F612" s="179">
        <v>377.86</v>
      </c>
      <c r="G612" s="180"/>
      <c r="H612" s="198">
        <v>398.17</v>
      </c>
      <c r="I612" s="198"/>
      <c r="J612" s="179">
        <v>400</v>
      </c>
      <c r="K612" s="180"/>
      <c r="L612" s="45"/>
      <c r="M612" s="66">
        <v>400</v>
      </c>
      <c r="N612" s="198">
        <v>400</v>
      </c>
      <c r="O612" s="198"/>
      <c r="P612" s="179">
        <v>400</v>
      </c>
      <c r="Q612" s="180"/>
      <c r="R612" s="32" t="s">
        <v>384</v>
      </c>
    </row>
    <row r="613" spans="1:18" ht="28.5" customHeight="1" x14ac:dyDescent="0.25">
      <c r="A613" s="35"/>
      <c r="B613" s="201" t="s">
        <v>301</v>
      </c>
      <c r="C613" s="202"/>
      <c r="D613" s="170" t="s">
        <v>302</v>
      </c>
      <c r="E613" s="170"/>
      <c r="F613" s="171">
        <f>F616</f>
        <v>190.32</v>
      </c>
      <c r="G613" s="172"/>
      <c r="H613" s="171">
        <f t="shared" ref="H613" si="845">H616</f>
        <v>2654.46</v>
      </c>
      <c r="I613" s="172"/>
      <c r="J613" s="171">
        <f t="shared" ref="J613" si="846">J616</f>
        <v>2700</v>
      </c>
      <c r="K613" s="172"/>
      <c r="L613" s="127">
        <f>M613-J613</f>
        <v>6300</v>
      </c>
      <c r="M613" s="72">
        <f>M616</f>
        <v>9000</v>
      </c>
      <c r="N613" s="221">
        <f t="shared" ref="N613" si="847">N616</f>
        <v>2700</v>
      </c>
      <c r="O613" s="172"/>
      <c r="P613" s="171">
        <f t="shared" ref="P613" si="848">P616</f>
        <v>2700</v>
      </c>
      <c r="Q613" s="172"/>
      <c r="R613" s="32"/>
    </row>
    <row r="614" spans="1:18" ht="28.5" customHeight="1" x14ac:dyDescent="0.25">
      <c r="A614" s="124"/>
      <c r="B614" s="181" t="s">
        <v>118</v>
      </c>
      <c r="C614" s="164"/>
      <c r="D614" s="156" t="s">
        <v>29</v>
      </c>
      <c r="E614" s="156"/>
      <c r="F614" s="157">
        <v>0</v>
      </c>
      <c r="G614" s="158"/>
      <c r="H614" s="157">
        <v>265.45</v>
      </c>
      <c r="I614" s="158"/>
      <c r="J614" s="157">
        <v>1700</v>
      </c>
      <c r="K614" s="158"/>
      <c r="L614" s="97">
        <f t="shared" ref="L614:L615" si="849">M614-J614</f>
        <v>3300</v>
      </c>
      <c r="M614" s="98">
        <v>5000</v>
      </c>
      <c r="N614" s="186"/>
      <c r="O614" s="158"/>
      <c r="P614" s="157"/>
      <c r="Q614" s="158"/>
      <c r="R614" s="121"/>
    </row>
    <row r="615" spans="1:18" ht="15" customHeight="1" x14ac:dyDescent="0.25">
      <c r="A615" s="124"/>
      <c r="B615" s="181" t="s">
        <v>298</v>
      </c>
      <c r="C615" s="164"/>
      <c r="D615" s="156" t="s">
        <v>38</v>
      </c>
      <c r="E615" s="156"/>
      <c r="F615" s="157">
        <v>190.32</v>
      </c>
      <c r="G615" s="158"/>
      <c r="H615" s="157">
        <v>2389.0100000000002</v>
      </c>
      <c r="I615" s="158"/>
      <c r="J615" s="157">
        <v>1000</v>
      </c>
      <c r="K615" s="158"/>
      <c r="L615" s="97">
        <f t="shared" si="849"/>
        <v>3000</v>
      </c>
      <c r="M615" s="98">
        <v>4000</v>
      </c>
      <c r="N615" s="186"/>
      <c r="O615" s="158"/>
      <c r="P615" s="157"/>
      <c r="Q615" s="158"/>
      <c r="R615" s="121"/>
    </row>
    <row r="616" spans="1:18" ht="17.25" customHeight="1" x14ac:dyDescent="0.25">
      <c r="A616" s="34"/>
      <c r="B616" s="173">
        <v>3</v>
      </c>
      <c r="C616" s="174"/>
      <c r="D616" s="175" t="s">
        <v>44</v>
      </c>
      <c r="E616" s="175"/>
      <c r="F616" s="195">
        <f>SUM(F617:G617)</f>
        <v>190.32</v>
      </c>
      <c r="G616" s="196"/>
      <c r="H616" s="195">
        <f>SUM(H617:I617)</f>
        <v>2654.46</v>
      </c>
      <c r="I616" s="196"/>
      <c r="J616" s="195">
        <f>SUM(J617:K617)</f>
        <v>2700</v>
      </c>
      <c r="K616" s="196"/>
      <c r="L616" s="22"/>
      <c r="M616" s="68">
        <f>SUM(M617)</f>
        <v>9000</v>
      </c>
      <c r="N616" s="197">
        <f>SUM(N617:O617)</f>
        <v>2700</v>
      </c>
      <c r="O616" s="196"/>
      <c r="P616" s="195">
        <f>SUM(P617:Q617)</f>
        <v>2700</v>
      </c>
      <c r="Q616" s="196"/>
      <c r="R616" s="32"/>
    </row>
    <row r="617" spans="1:18" ht="26.25" customHeight="1" x14ac:dyDescent="0.25">
      <c r="A617" s="33"/>
      <c r="B617" s="176">
        <v>32</v>
      </c>
      <c r="C617" s="177"/>
      <c r="D617" s="178" t="s">
        <v>46</v>
      </c>
      <c r="E617" s="178"/>
      <c r="F617" s="179">
        <v>190.32</v>
      </c>
      <c r="G617" s="180"/>
      <c r="H617" s="198">
        <v>2654.46</v>
      </c>
      <c r="I617" s="198"/>
      <c r="J617" s="179">
        <v>2700</v>
      </c>
      <c r="K617" s="180"/>
      <c r="L617" s="45"/>
      <c r="M617" s="66">
        <v>9000</v>
      </c>
      <c r="N617" s="198">
        <v>2700</v>
      </c>
      <c r="O617" s="198"/>
      <c r="P617" s="179">
        <v>2700</v>
      </c>
      <c r="Q617" s="180"/>
      <c r="R617" s="32" t="s">
        <v>384</v>
      </c>
    </row>
    <row r="618" spans="1:18" ht="28.5" customHeight="1" x14ac:dyDescent="0.25">
      <c r="A618" s="35"/>
      <c r="B618" s="201" t="s">
        <v>303</v>
      </c>
      <c r="C618" s="202"/>
      <c r="D618" s="170" t="s">
        <v>412</v>
      </c>
      <c r="E618" s="170"/>
      <c r="F618" s="171">
        <f>F621</f>
        <v>910.61</v>
      </c>
      <c r="G618" s="172"/>
      <c r="H618" s="171">
        <f t="shared" ref="H618" si="850">H621</f>
        <v>2654.46</v>
      </c>
      <c r="I618" s="172"/>
      <c r="J618" s="171">
        <f t="shared" ref="J618" si="851">J621</f>
        <v>5300</v>
      </c>
      <c r="K618" s="172"/>
      <c r="L618" s="127">
        <f>M618-J618</f>
        <v>-2300</v>
      </c>
      <c r="M618" s="72">
        <f>M621</f>
        <v>3000</v>
      </c>
      <c r="N618" s="221">
        <f t="shared" ref="N618" si="852">N621</f>
        <v>5300</v>
      </c>
      <c r="O618" s="172"/>
      <c r="P618" s="171">
        <f t="shared" ref="P618" si="853">P621</f>
        <v>5300</v>
      </c>
      <c r="Q618" s="172"/>
      <c r="R618" s="32"/>
    </row>
    <row r="619" spans="1:18" x14ac:dyDescent="0.25">
      <c r="A619" s="124"/>
      <c r="B619" s="181" t="s">
        <v>118</v>
      </c>
      <c r="C619" s="164"/>
      <c r="D619" s="156" t="s">
        <v>29</v>
      </c>
      <c r="E619" s="156"/>
      <c r="F619" s="157">
        <v>0</v>
      </c>
      <c r="G619" s="158"/>
      <c r="H619" s="157">
        <v>1327.23</v>
      </c>
      <c r="I619" s="158"/>
      <c r="J619" s="157">
        <v>2000</v>
      </c>
      <c r="K619" s="158"/>
      <c r="L619" s="97">
        <f t="shared" ref="L619:L620" si="854">M619-J619</f>
        <v>0</v>
      </c>
      <c r="M619" s="98">
        <v>2000</v>
      </c>
      <c r="N619" s="186"/>
      <c r="O619" s="158"/>
      <c r="P619" s="157"/>
      <c r="Q619" s="158"/>
      <c r="R619" s="121"/>
    </row>
    <row r="620" spans="1:18" ht="18" customHeight="1" x14ac:dyDescent="0.25">
      <c r="A620" s="124"/>
      <c r="B620" s="181" t="s">
        <v>298</v>
      </c>
      <c r="C620" s="164"/>
      <c r="D620" s="156" t="s">
        <v>38</v>
      </c>
      <c r="E620" s="156"/>
      <c r="F620" s="157">
        <v>910.61</v>
      </c>
      <c r="G620" s="158"/>
      <c r="H620" s="157">
        <v>1327.23</v>
      </c>
      <c r="I620" s="158"/>
      <c r="J620" s="157">
        <v>3300</v>
      </c>
      <c r="K620" s="158"/>
      <c r="L620" s="97">
        <f t="shared" si="854"/>
        <v>-2300</v>
      </c>
      <c r="M620" s="98">
        <v>1000</v>
      </c>
      <c r="N620" s="186"/>
      <c r="O620" s="158"/>
      <c r="P620" s="157"/>
      <c r="Q620" s="158"/>
      <c r="R620" s="121"/>
    </row>
    <row r="621" spans="1:18" ht="27.75" customHeight="1" x14ac:dyDescent="0.25">
      <c r="A621" s="34"/>
      <c r="B621" s="173">
        <v>4</v>
      </c>
      <c r="C621" s="174"/>
      <c r="D621" s="175" t="s">
        <v>51</v>
      </c>
      <c r="E621" s="175"/>
      <c r="F621" s="195">
        <f>SUM(F622:G622)</f>
        <v>910.61</v>
      </c>
      <c r="G621" s="196"/>
      <c r="H621" s="195">
        <f>SUM(H622:I622)</f>
        <v>2654.46</v>
      </c>
      <c r="I621" s="196"/>
      <c r="J621" s="195">
        <f>SUM(J622:K622)</f>
        <v>5300</v>
      </c>
      <c r="K621" s="196"/>
      <c r="L621" s="22"/>
      <c r="M621" s="68">
        <f>SUM(M622)</f>
        <v>3000</v>
      </c>
      <c r="N621" s="197">
        <f>SUM(N622:O622)</f>
        <v>5300</v>
      </c>
      <c r="O621" s="196"/>
      <c r="P621" s="195">
        <f>SUM(P622:Q622)</f>
        <v>5300</v>
      </c>
      <c r="Q621" s="196"/>
      <c r="R621" s="32"/>
    </row>
    <row r="622" spans="1:18" ht="43.5" customHeight="1" x14ac:dyDescent="0.25">
      <c r="A622" s="33"/>
      <c r="B622" s="176">
        <v>42</v>
      </c>
      <c r="C622" s="177"/>
      <c r="D622" s="178" t="s">
        <v>57</v>
      </c>
      <c r="E622" s="178"/>
      <c r="F622" s="179">
        <v>910.61</v>
      </c>
      <c r="G622" s="180"/>
      <c r="H622" s="198">
        <v>2654.46</v>
      </c>
      <c r="I622" s="198"/>
      <c r="J622" s="179">
        <v>5300</v>
      </c>
      <c r="K622" s="180"/>
      <c r="L622" s="45"/>
      <c r="M622" s="66">
        <v>3000</v>
      </c>
      <c r="N622" s="198">
        <v>5300</v>
      </c>
      <c r="O622" s="198"/>
      <c r="P622" s="179">
        <v>5300</v>
      </c>
      <c r="Q622" s="180"/>
      <c r="R622" s="32" t="s">
        <v>384</v>
      </c>
    </row>
    <row r="623" spans="1:18" ht="33" customHeight="1" x14ac:dyDescent="0.25">
      <c r="A623" s="37"/>
      <c r="B623" s="216" t="s">
        <v>304</v>
      </c>
      <c r="C623" s="217"/>
      <c r="D623" s="218" t="s">
        <v>305</v>
      </c>
      <c r="E623" s="218"/>
      <c r="F623" s="219">
        <f>F624+F628</f>
        <v>11349.789999999999</v>
      </c>
      <c r="G623" s="220"/>
      <c r="H623" s="219">
        <f t="shared" ref="H623" si="855">H624+H628</f>
        <v>15661.289999999999</v>
      </c>
      <c r="I623" s="220"/>
      <c r="J623" s="219">
        <f t="shared" ref="J623" si="856">J624+J628</f>
        <v>1400</v>
      </c>
      <c r="K623" s="220"/>
      <c r="L623" s="79">
        <f>L624+L628</f>
        <v>0</v>
      </c>
      <c r="M623" s="79">
        <f>M624+M628</f>
        <v>1400</v>
      </c>
      <c r="N623" s="258">
        <f t="shared" ref="N623" si="857">N624+N628</f>
        <v>1400</v>
      </c>
      <c r="O623" s="220"/>
      <c r="P623" s="219">
        <f t="shared" ref="P623" si="858">P624+P628</f>
        <v>1400</v>
      </c>
      <c r="Q623" s="220"/>
      <c r="R623" s="30"/>
    </row>
    <row r="624" spans="1:18" ht="27" customHeight="1" x14ac:dyDescent="0.25">
      <c r="A624" s="35"/>
      <c r="B624" s="201" t="s">
        <v>306</v>
      </c>
      <c r="C624" s="202"/>
      <c r="D624" s="170" t="s">
        <v>307</v>
      </c>
      <c r="E624" s="170"/>
      <c r="F624" s="171">
        <f>F626</f>
        <v>11270.16</v>
      </c>
      <c r="G624" s="172"/>
      <c r="H624" s="171">
        <f t="shared" ref="H624" si="859">H626</f>
        <v>14334.06</v>
      </c>
      <c r="I624" s="172"/>
      <c r="J624" s="171">
        <f t="shared" ref="J624" si="860">J626</f>
        <v>0</v>
      </c>
      <c r="K624" s="172"/>
      <c r="L624" s="127">
        <f>M624-J624</f>
        <v>0</v>
      </c>
      <c r="M624" s="72">
        <f>M626</f>
        <v>0</v>
      </c>
      <c r="N624" s="221">
        <f t="shared" ref="N624" si="861">N626</f>
        <v>0</v>
      </c>
      <c r="O624" s="172"/>
      <c r="P624" s="171">
        <f t="shared" ref="P624" si="862">P626</f>
        <v>0</v>
      </c>
      <c r="Q624" s="172"/>
      <c r="R624" s="32"/>
    </row>
    <row r="625" spans="1:18" ht="17.25" customHeight="1" x14ac:dyDescent="0.25">
      <c r="A625" s="124"/>
      <c r="B625" s="181" t="s">
        <v>118</v>
      </c>
      <c r="C625" s="164"/>
      <c r="D625" s="156" t="s">
        <v>29</v>
      </c>
      <c r="E625" s="156"/>
      <c r="F625" s="157">
        <v>11270.16</v>
      </c>
      <c r="G625" s="158"/>
      <c r="H625" s="157">
        <v>14334.06</v>
      </c>
      <c r="I625" s="158"/>
      <c r="J625" s="157">
        <v>0</v>
      </c>
      <c r="K625" s="158"/>
      <c r="L625" s="97">
        <f>M625-J625</f>
        <v>0</v>
      </c>
      <c r="M625" s="98">
        <v>0</v>
      </c>
      <c r="N625" s="186"/>
      <c r="O625" s="158"/>
      <c r="P625" s="157"/>
      <c r="Q625" s="158"/>
      <c r="R625" s="121"/>
    </row>
    <row r="626" spans="1:18" ht="17.25" customHeight="1" x14ac:dyDescent="0.25">
      <c r="A626" s="34"/>
      <c r="B626" s="173">
        <v>3</v>
      </c>
      <c r="C626" s="174"/>
      <c r="D626" s="175" t="s">
        <v>44</v>
      </c>
      <c r="E626" s="175"/>
      <c r="F626" s="195">
        <f>SUM(F627:G627)</f>
        <v>11270.16</v>
      </c>
      <c r="G626" s="196"/>
      <c r="H626" s="195">
        <f>SUM(H627:I627)</f>
        <v>14334.06</v>
      </c>
      <c r="I626" s="196"/>
      <c r="J626" s="195">
        <f>SUM(J627:K627)</f>
        <v>0</v>
      </c>
      <c r="K626" s="196"/>
      <c r="L626" s="22"/>
      <c r="M626" s="68">
        <f>SUM(M627)</f>
        <v>0</v>
      </c>
      <c r="N626" s="197">
        <f>SUM(N627:O627)</f>
        <v>0</v>
      </c>
      <c r="O626" s="196"/>
      <c r="P626" s="195">
        <f>SUM(P627:Q627)</f>
        <v>0</v>
      </c>
      <c r="Q626" s="196"/>
      <c r="R626" s="32"/>
    </row>
    <row r="627" spans="1:18" ht="25.5" customHeight="1" x14ac:dyDescent="0.25">
      <c r="A627" s="33"/>
      <c r="B627" s="176">
        <v>37</v>
      </c>
      <c r="C627" s="177"/>
      <c r="D627" s="178" t="s">
        <v>228</v>
      </c>
      <c r="E627" s="178"/>
      <c r="F627" s="179">
        <v>11270.16</v>
      </c>
      <c r="G627" s="180"/>
      <c r="H627" s="198">
        <v>14334.06</v>
      </c>
      <c r="I627" s="198"/>
      <c r="J627" s="179">
        <v>0</v>
      </c>
      <c r="K627" s="180"/>
      <c r="L627" s="45"/>
      <c r="M627" s="66">
        <v>0</v>
      </c>
      <c r="N627" s="198">
        <v>0</v>
      </c>
      <c r="O627" s="198"/>
      <c r="P627" s="179">
        <v>0</v>
      </c>
      <c r="Q627" s="180"/>
      <c r="R627" s="32" t="s">
        <v>384</v>
      </c>
    </row>
    <row r="628" spans="1:18" ht="26.25" customHeight="1" x14ac:dyDescent="0.25">
      <c r="A628" s="35"/>
      <c r="B628" s="201" t="s">
        <v>308</v>
      </c>
      <c r="C628" s="202"/>
      <c r="D628" s="170" t="s">
        <v>305</v>
      </c>
      <c r="E628" s="170"/>
      <c r="F628" s="171">
        <f>F631</f>
        <v>79.63</v>
      </c>
      <c r="G628" s="172"/>
      <c r="H628" s="171">
        <f t="shared" ref="H628" si="863">H631</f>
        <v>1327.23</v>
      </c>
      <c r="I628" s="172"/>
      <c r="J628" s="171">
        <f t="shared" ref="J628" si="864">J631</f>
        <v>1400</v>
      </c>
      <c r="K628" s="172"/>
      <c r="L628" s="127">
        <f>M628-J628</f>
        <v>0</v>
      </c>
      <c r="M628" s="72">
        <f>M631</f>
        <v>1400</v>
      </c>
      <c r="N628" s="221">
        <f t="shared" ref="N628" si="865">N631</f>
        <v>1400</v>
      </c>
      <c r="O628" s="172"/>
      <c r="P628" s="171">
        <f t="shared" ref="P628" si="866">P631</f>
        <v>1400</v>
      </c>
      <c r="Q628" s="172"/>
      <c r="R628" s="32"/>
    </row>
    <row r="629" spans="1:18" ht="19.5" customHeight="1" x14ac:dyDescent="0.25">
      <c r="A629" s="124"/>
      <c r="B629" s="181" t="s">
        <v>118</v>
      </c>
      <c r="C629" s="164"/>
      <c r="D629" s="156" t="s">
        <v>29</v>
      </c>
      <c r="E629" s="156"/>
      <c r="F629" s="157">
        <v>0</v>
      </c>
      <c r="G629" s="158"/>
      <c r="H629" s="157">
        <v>1194.51</v>
      </c>
      <c r="I629" s="158"/>
      <c r="J629" s="157">
        <v>1000</v>
      </c>
      <c r="K629" s="158"/>
      <c r="L629" s="97">
        <f t="shared" ref="L629:L630" si="867">M629-J629</f>
        <v>-1000</v>
      </c>
      <c r="M629" s="98">
        <v>0</v>
      </c>
      <c r="N629" s="186"/>
      <c r="O629" s="158"/>
      <c r="P629" s="157"/>
      <c r="Q629" s="158"/>
      <c r="R629" s="121"/>
    </row>
    <row r="630" spans="1:18" ht="16.5" customHeight="1" x14ac:dyDescent="0.25">
      <c r="A630" s="124"/>
      <c r="B630" s="181" t="s">
        <v>119</v>
      </c>
      <c r="C630" s="164"/>
      <c r="D630" s="156" t="s">
        <v>32</v>
      </c>
      <c r="E630" s="156"/>
      <c r="F630" s="157">
        <v>79.63</v>
      </c>
      <c r="G630" s="158"/>
      <c r="H630" s="157">
        <v>132.72</v>
      </c>
      <c r="I630" s="158"/>
      <c r="J630" s="157">
        <v>400</v>
      </c>
      <c r="K630" s="158"/>
      <c r="L630" s="97">
        <f t="shared" si="867"/>
        <v>1000</v>
      </c>
      <c r="M630" s="98">
        <v>1400</v>
      </c>
      <c r="N630" s="186"/>
      <c r="O630" s="158"/>
      <c r="P630" s="157"/>
      <c r="Q630" s="158"/>
      <c r="R630" s="121"/>
    </row>
    <row r="631" spans="1:18" ht="17.25" customHeight="1" x14ac:dyDescent="0.25">
      <c r="A631" s="34"/>
      <c r="B631" s="173">
        <v>3</v>
      </c>
      <c r="C631" s="174"/>
      <c r="D631" s="175" t="s">
        <v>44</v>
      </c>
      <c r="E631" s="175"/>
      <c r="F631" s="195">
        <f>SUM(F632:G632)</f>
        <v>79.63</v>
      </c>
      <c r="G631" s="196"/>
      <c r="H631" s="195">
        <f>SUM(H632:I632)</f>
        <v>1327.23</v>
      </c>
      <c r="I631" s="196"/>
      <c r="J631" s="195">
        <f>SUM(J632:K632)</f>
        <v>1400</v>
      </c>
      <c r="K631" s="196"/>
      <c r="L631" s="22"/>
      <c r="M631" s="68">
        <f>SUM(M632)</f>
        <v>1400</v>
      </c>
      <c r="N631" s="197">
        <f>SUM(N632:O632)</f>
        <v>1400</v>
      </c>
      <c r="O631" s="196"/>
      <c r="P631" s="195">
        <f>SUM(P632:Q632)</f>
        <v>1400</v>
      </c>
      <c r="Q631" s="196"/>
      <c r="R631" s="32"/>
    </row>
    <row r="632" spans="1:18" ht="14.25" customHeight="1" x14ac:dyDescent="0.25">
      <c r="A632" s="33"/>
      <c r="B632" s="176">
        <v>38</v>
      </c>
      <c r="C632" s="177"/>
      <c r="D632" s="178" t="s">
        <v>50</v>
      </c>
      <c r="E632" s="178"/>
      <c r="F632" s="179">
        <v>79.63</v>
      </c>
      <c r="G632" s="180"/>
      <c r="H632" s="198">
        <v>1327.23</v>
      </c>
      <c r="I632" s="198"/>
      <c r="J632" s="179">
        <v>1400</v>
      </c>
      <c r="K632" s="180"/>
      <c r="L632" s="45"/>
      <c r="M632" s="66">
        <v>1400</v>
      </c>
      <c r="N632" s="198">
        <v>1400</v>
      </c>
      <c r="O632" s="198"/>
      <c r="P632" s="179">
        <v>1400</v>
      </c>
      <c r="Q632" s="180"/>
      <c r="R632" s="32" t="s">
        <v>384</v>
      </c>
    </row>
    <row r="633" spans="1:18" ht="27" customHeight="1" x14ac:dyDescent="0.25">
      <c r="A633" s="37"/>
      <c r="B633" s="216" t="s">
        <v>309</v>
      </c>
      <c r="C633" s="217"/>
      <c r="D633" s="218" t="s">
        <v>310</v>
      </c>
      <c r="E633" s="218"/>
      <c r="F633" s="219">
        <f>F634</f>
        <v>210101.44</v>
      </c>
      <c r="G633" s="220"/>
      <c r="H633" s="219">
        <f t="shared" ref="H633" si="868">H634</f>
        <v>95560.42</v>
      </c>
      <c r="I633" s="220"/>
      <c r="J633" s="219">
        <f t="shared" ref="J633" si="869">J634</f>
        <v>0</v>
      </c>
      <c r="K633" s="220"/>
      <c r="L633" s="79">
        <f>L634</f>
        <v>0</v>
      </c>
      <c r="M633" s="79">
        <f>M634</f>
        <v>0</v>
      </c>
      <c r="N633" s="258">
        <f t="shared" ref="N633" si="870">N634</f>
        <v>0</v>
      </c>
      <c r="O633" s="220"/>
      <c r="P633" s="219">
        <f t="shared" ref="P633" si="871">P634</f>
        <v>0</v>
      </c>
      <c r="Q633" s="220"/>
      <c r="R633" s="30"/>
    </row>
    <row r="634" spans="1:18" ht="43.5" customHeight="1" x14ac:dyDescent="0.25">
      <c r="A634" s="35"/>
      <c r="B634" s="201" t="s">
        <v>311</v>
      </c>
      <c r="C634" s="202"/>
      <c r="D634" s="170" t="s">
        <v>312</v>
      </c>
      <c r="E634" s="170"/>
      <c r="F634" s="171">
        <f>F639</f>
        <v>210101.44</v>
      </c>
      <c r="G634" s="172"/>
      <c r="H634" s="171">
        <f t="shared" ref="H634" si="872">H639</f>
        <v>95560.42</v>
      </c>
      <c r="I634" s="172"/>
      <c r="J634" s="171">
        <f t="shared" ref="J634" si="873">J639</f>
        <v>0</v>
      </c>
      <c r="K634" s="172"/>
      <c r="L634" s="127">
        <f>M634-J634</f>
        <v>0</v>
      </c>
      <c r="M634" s="72">
        <f>M639</f>
        <v>0</v>
      </c>
      <c r="N634" s="221">
        <f t="shared" ref="N634" si="874">N639</f>
        <v>0</v>
      </c>
      <c r="O634" s="172"/>
      <c r="P634" s="171">
        <f t="shared" ref="P634" si="875">P639</f>
        <v>0</v>
      </c>
      <c r="Q634" s="172"/>
      <c r="R634" s="32"/>
    </row>
    <row r="635" spans="1:18" ht="15.75" customHeight="1" x14ac:dyDescent="0.25">
      <c r="A635" s="124"/>
      <c r="B635" s="181" t="s">
        <v>118</v>
      </c>
      <c r="C635" s="164"/>
      <c r="D635" s="156" t="s">
        <v>29</v>
      </c>
      <c r="E635" s="156"/>
      <c r="F635" s="157">
        <v>0</v>
      </c>
      <c r="G635" s="158"/>
      <c r="H635" s="157">
        <v>22031.99</v>
      </c>
      <c r="I635" s="158"/>
      <c r="J635" s="157">
        <v>0</v>
      </c>
      <c r="K635" s="158"/>
      <c r="L635" s="97">
        <f t="shared" ref="L635:L638" si="876">M635-J635</f>
        <v>0</v>
      </c>
      <c r="M635" s="98">
        <v>0</v>
      </c>
      <c r="N635" s="186"/>
      <c r="O635" s="158"/>
      <c r="P635" s="157"/>
      <c r="Q635" s="158"/>
      <c r="R635" s="121"/>
    </row>
    <row r="636" spans="1:18" ht="26.25" customHeight="1" x14ac:dyDescent="0.25">
      <c r="A636" s="124"/>
      <c r="B636" s="181" t="s">
        <v>120</v>
      </c>
      <c r="C636" s="164"/>
      <c r="D636" s="156" t="s">
        <v>35</v>
      </c>
      <c r="E636" s="156"/>
      <c r="F636" s="157">
        <v>33957.480000000003</v>
      </c>
      <c r="G636" s="158"/>
      <c r="H636" s="157">
        <v>73528.44</v>
      </c>
      <c r="I636" s="158"/>
      <c r="J636" s="157">
        <v>0</v>
      </c>
      <c r="K636" s="158"/>
      <c r="L636" s="97">
        <f t="shared" si="876"/>
        <v>0</v>
      </c>
      <c r="M636" s="98">
        <v>0</v>
      </c>
      <c r="N636" s="186"/>
      <c r="O636" s="158"/>
      <c r="P636" s="157"/>
      <c r="Q636" s="158"/>
      <c r="R636" s="121"/>
    </row>
    <row r="637" spans="1:18" x14ac:dyDescent="0.25">
      <c r="A637" s="124"/>
      <c r="B637" s="181" t="s">
        <v>119</v>
      </c>
      <c r="C637" s="164"/>
      <c r="D637" s="156" t="s">
        <v>32</v>
      </c>
      <c r="E637" s="156"/>
      <c r="F637" s="157">
        <v>152631.23000000001</v>
      </c>
      <c r="G637" s="158"/>
      <c r="H637" s="157">
        <v>0</v>
      </c>
      <c r="I637" s="158"/>
      <c r="J637" s="157">
        <v>0</v>
      </c>
      <c r="K637" s="158"/>
      <c r="L637" s="97">
        <f t="shared" si="876"/>
        <v>0</v>
      </c>
      <c r="M637" s="98">
        <v>0</v>
      </c>
      <c r="N637" s="186"/>
      <c r="O637" s="158"/>
      <c r="P637" s="157"/>
      <c r="Q637" s="158"/>
      <c r="R637" s="121"/>
    </row>
    <row r="638" spans="1:18" x14ac:dyDescent="0.25">
      <c r="A638" s="124"/>
      <c r="B638" s="181" t="s">
        <v>350</v>
      </c>
      <c r="C638" s="164"/>
      <c r="D638" s="156" t="s">
        <v>351</v>
      </c>
      <c r="E638" s="156"/>
      <c r="F638" s="157">
        <v>23512.74</v>
      </c>
      <c r="G638" s="158"/>
      <c r="H638" s="157">
        <v>0</v>
      </c>
      <c r="I638" s="158"/>
      <c r="J638" s="157">
        <v>0</v>
      </c>
      <c r="K638" s="158"/>
      <c r="L638" s="97">
        <f t="shared" si="876"/>
        <v>0</v>
      </c>
      <c r="M638" s="98">
        <v>0</v>
      </c>
      <c r="N638" s="186"/>
      <c r="O638" s="158"/>
      <c r="P638" s="157"/>
      <c r="Q638" s="158"/>
      <c r="R638" s="121"/>
    </row>
    <row r="639" spans="1:18" ht="25.5" customHeight="1" x14ac:dyDescent="0.25">
      <c r="A639" s="34"/>
      <c r="B639" s="173">
        <v>4</v>
      </c>
      <c r="C639" s="174"/>
      <c r="D639" s="175" t="s">
        <v>51</v>
      </c>
      <c r="E639" s="175"/>
      <c r="F639" s="195">
        <f>SUM(F640:G640)</f>
        <v>210101.44</v>
      </c>
      <c r="G639" s="196"/>
      <c r="H639" s="195">
        <f>SUM(H640:I640)</f>
        <v>95560.42</v>
      </c>
      <c r="I639" s="196"/>
      <c r="J639" s="195">
        <f>SUM(J640:K640)</f>
        <v>0</v>
      </c>
      <c r="K639" s="196"/>
      <c r="L639" s="22"/>
      <c r="M639" s="68">
        <f>SUM(M640)</f>
        <v>0</v>
      </c>
      <c r="N639" s="197">
        <f>SUM(N640:O640)</f>
        <v>0</v>
      </c>
      <c r="O639" s="196"/>
      <c r="P639" s="195">
        <f>SUM(P640:Q640)</f>
        <v>0</v>
      </c>
      <c r="Q639" s="196"/>
      <c r="R639" s="32"/>
    </row>
    <row r="640" spans="1:18" ht="29.25" customHeight="1" x14ac:dyDescent="0.25">
      <c r="A640" s="33"/>
      <c r="B640" s="176">
        <v>42</v>
      </c>
      <c r="C640" s="177"/>
      <c r="D640" s="178" t="s">
        <v>57</v>
      </c>
      <c r="E640" s="178"/>
      <c r="F640" s="179">
        <v>210101.44</v>
      </c>
      <c r="G640" s="180"/>
      <c r="H640" s="198">
        <v>95560.42</v>
      </c>
      <c r="I640" s="198"/>
      <c r="J640" s="179">
        <v>0</v>
      </c>
      <c r="K640" s="180"/>
      <c r="L640" s="45"/>
      <c r="M640" s="66">
        <v>0</v>
      </c>
      <c r="N640" s="198">
        <v>0</v>
      </c>
      <c r="O640" s="198"/>
      <c r="P640" s="179">
        <v>0</v>
      </c>
      <c r="Q640" s="180"/>
      <c r="R640" s="32" t="s">
        <v>384</v>
      </c>
    </row>
    <row r="641" spans="1:18" x14ac:dyDescent="0.25">
      <c r="A641" s="38"/>
      <c r="B641" s="259" t="s">
        <v>313</v>
      </c>
      <c r="C641" s="260"/>
      <c r="D641" s="261" t="s">
        <v>314</v>
      </c>
      <c r="E641" s="261"/>
      <c r="F641" s="262">
        <f>F642</f>
        <v>0</v>
      </c>
      <c r="G641" s="263"/>
      <c r="H641" s="262">
        <f t="shared" ref="H641" si="877">H642</f>
        <v>1592.67</v>
      </c>
      <c r="I641" s="263"/>
      <c r="J641" s="262">
        <f t="shared" ref="J641" si="878">J642</f>
        <v>1600</v>
      </c>
      <c r="K641" s="263"/>
      <c r="L641" s="80">
        <f>L642</f>
        <v>-1600</v>
      </c>
      <c r="M641" s="80">
        <f>M642</f>
        <v>0</v>
      </c>
      <c r="N641" s="264">
        <f t="shared" ref="N641" si="879">N642</f>
        <v>0</v>
      </c>
      <c r="O641" s="263"/>
      <c r="P641" s="262">
        <f t="shared" ref="P641" si="880">P642</f>
        <v>0</v>
      </c>
      <c r="Q641" s="263"/>
      <c r="R641" s="28"/>
    </row>
    <row r="642" spans="1:18" ht="18" customHeight="1" x14ac:dyDescent="0.25">
      <c r="A642" s="37"/>
      <c r="B642" s="216" t="s">
        <v>316</v>
      </c>
      <c r="C642" s="217"/>
      <c r="D642" s="218" t="s">
        <v>317</v>
      </c>
      <c r="E642" s="218"/>
      <c r="F642" s="219">
        <f>F643</f>
        <v>0</v>
      </c>
      <c r="G642" s="220"/>
      <c r="H642" s="219">
        <f t="shared" ref="H642" si="881">H643</f>
        <v>1592.67</v>
      </c>
      <c r="I642" s="220"/>
      <c r="J642" s="219">
        <f t="shared" ref="J642" si="882">J643</f>
        <v>1600</v>
      </c>
      <c r="K642" s="220"/>
      <c r="L642" s="79">
        <f>L643</f>
        <v>-1600</v>
      </c>
      <c r="M642" s="79">
        <f>M643</f>
        <v>0</v>
      </c>
      <c r="N642" s="258">
        <f t="shared" ref="N642" si="883">N643</f>
        <v>0</v>
      </c>
      <c r="O642" s="220"/>
      <c r="P642" s="219">
        <f t="shared" ref="P642" si="884">P643</f>
        <v>0</v>
      </c>
      <c r="Q642" s="220"/>
      <c r="R642" s="30"/>
    </row>
    <row r="643" spans="1:18" ht="31.5" customHeight="1" x14ac:dyDescent="0.25">
      <c r="A643" s="35"/>
      <c r="B643" s="201" t="s">
        <v>328</v>
      </c>
      <c r="C643" s="202"/>
      <c r="D643" s="170" t="s">
        <v>317</v>
      </c>
      <c r="E643" s="170"/>
      <c r="F643" s="171">
        <f>F645</f>
        <v>0</v>
      </c>
      <c r="G643" s="172"/>
      <c r="H643" s="171">
        <f t="shared" ref="H643" si="885">H645</f>
        <v>1592.67</v>
      </c>
      <c r="I643" s="172"/>
      <c r="J643" s="171">
        <f t="shared" ref="J643" si="886">J645</f>
        <v>1600</v>
      </c>
      <c r="K643" s="172"/>
      <c r="L643" s="127">
        <f>M643-J643</f>
        <v>-1600</v>
      </c>
      <c r="M643" s="72">
        <f>M645</f>
        <v>0</v>
      </c>
      <c r="N643" s="221">
        <f t="shared" ref="N643" si="887">N645</f>
        <v>0</v>
      </c>
      <c r="O643" s="172"/>
      <c r="P643" s="171">
        <f t="shared" ref="P643" si="888">P645</f>
        <v>0</v>
      </c>
      <c r="Q643" s="172"/>
      <c r="R643" s="32"/>
    </row>
    <row r="644" spans="1:18" x14ac:dyDescent="0.25">
      <c r="A644" s="124"/>
      <c r="B644" s="181" t="s">
        <v>118</v>
      </c>
      <c r="C644" s="164"/>
      <c r="D644" s="156" t="s">
        <v>29</v>
      </c>
      <c r="E644" s="156"/>
      <c r="F644" s="157">
        <v>0</v>
      </c>
      <c r="G644" s="158"/>
      <c r="H644" s="157">
        <v>1592.67</v>
      </c>
      <c r="I644" s="158"/>
      <c r="J644" s="157">
        <v>1600</v>
      </c>
      <c r="K644" s="158"/>
      <c r="L644" s="97">
        <f>M644-J644</f>
        <v>-1600</v>
      </c>
      <c r="M644" s="98">
        <v>0</v>
      </c>
      <c r="N644" s="186"/>
      <c r="O644" s="158"/>
      <c r="P644" s="157"/>
      <c r="Q644" s="158"/>
      <c r="R644" s="121"/>
    </row>
    <row r="645" spans="1:18" x14ac:dyDescent="0.25">
      <c r="A645" s="34"/>
      <c r="B645" s="173">
        <v>3</v>
      </c>
      <c r="C645" s="174"/>
      <c r="D645" s="175" t="s">
        <v>44</v>
      </c>
      <c r="E645" s="175"/>
      <c r="F645" s="195">
        <f>SUM(F646:G646)</f>
        <v>0</v>
      </c>
      <c r="G645" s="196"/>
      <c r="H645" s="195">
        <f>SUM(H646:I646)</f>
        <v>1592.67</v>
      </c>
      <c r="I645" s="196"/>
      <c r="J645" s="195">
        <f>SUM(J646:K646)</f>
        <v>1600</v>
      </c>
      <c r="K645" s="196"/>
      <c r="L645" s="22"/>
      <c r="M645" s="68">
        <f>SUM(M646)</f>
        <v>0</v>
      </c>
      <c r="N645" s="197">
        <f>SUM(N646:O646)</f>
        <v>0</v>
      </c>
      <c r="O645" s="196"/>
      <c r="P645" s="195">
        <f>SUM(P646:Q646)</f>
        <v>0</v>
      </c>
      <c r="Q645" s="196"/>
      <c r="R645" s="32"/>
    </row>
    <row r="646" spans="1:18" ht="18" customHeight="1" x14ac:dyDescent="0.25">
      <c r="A646" s="33"/>
      <c r="B646" s="176">
        <v>38</v>
      </c>
      <c r="C646" s="177"/>
      <c r="D646" s="178" t="s">
        <v>50</v>
      </c>
      <c r="E646" s="178"/>
      <c r="F646" s="179">
        <v>0</v>
      </c>
      <c r="G646" s="180"/>
      <c r="H646" s="198">
        <v>1592.67</v>
      </c>
      <c r="I646" s="198"/>
      <c r="J646" s="179">
        <v>1600</v>
      </c>
      <c r="K646" s="180"/>
      <c r="L646" s="45"/>
      <c r="M646" s="66">
        <v>0</v>
      </c>
      <c r="N646" s="198">
        <v>0</v>
      </c>
      <c r="O646" s="198"/>
      <c r="P646" s="179">
        <v>0</v>
      </c>
      <c r="Q646" s="180"/>
      <c r="R646" s="32" t="s">
        <v>384</v>
      </c>
    </row>
    <row r="647" spans="1:18" ht="17.25" customHeight="1" x14ac:dyDescent="0.25">
      <c r="A647" s="36"/>
      <c r="B647" s="206" t="s">
        <v>318</v>
      </c>
      <c r="C647" s="207"/>
      <c r="D647" s="208" t="s">
        <v>319</v>
      </c>
      <c r="E647" s="208"/>
      <c r="F647" s="209">
        <f>F648+F672</f>
        <v>53481.96</v>
      </c>
      <c r="G647" s="210"/>
      <c r="H647" s="209">
        <f t="shared" ref="H647" si="889">H648+H672</f>
        <v>44993.02</v>
      </c>
      <c r="I647" s="210"/>
      <c r="J647" s="209">
        <f t="shared" ref="J647" si="890">J648+J672</f>
        <v>181100</v>
      </c>
      <c r="K647" s="210"/>
      <c r="L647" s="77">
        <f>L648+L672</f>
        <v>-42800</v>
      </c>
      <c r="M647" s="77">
        <f>M648+M672</f>
        <v>138300</v>
      </c>
      <c r="N647" s="211">
        <f t="shared" ref="N647" si="891">N648+N672</f>
        <v>51100</v>
      </c>
      <c r="O647" s="210"/>
      <c r="P647" s="209">
        <f t="shared" ref="P647" si="892">P648+P672</f>
        <v>51100</v>
      </c>
      <c r="Q647" s="210"/>
      <c r="R647" s="26"/>
    </row>
    <row r="648" spans="1:18" ht="28.5" customHeight="1" x14ac:dyDescent="0.25">
      <c r="A648" s="38"/>
      <c r="B648" s="259" t="s">
        <v>320</v>
      </c>
      <c r="C648" s="260"/>
      <c r="D648" s="261" t="s">
        <v>321</v>
      </c>
      <c r="E648" s="261"/>
      <c r="F648" s="262">
        <f>F649</f>
        <v>52818.35</v>
      </c>
      <c r="G648" s="263"/>
      <c r="H648" s="262">
        <f t="shared" ref="H648" si="893">H649</f>
        <v>44329.409999999996</v>
      </c>
      <c r="I648" s="263"/>
      <c r="J648" s="262">
        <f>J649</f>
        <v>180400</v>
      </c>
      <c r="K648" s="263"/>
      <c r="L648" s="80">
        <f>L649</f>
        <v>-42800</v>
      </c>
      <c r="M648" s="80">
        <f>M649</f>
        <v>137600</v>
      </c>
      <c r="N648" s="264">
        <f t="shared" ref="N648" si="894">N649</f>
        <v>50400</v>
      </c>
      <c r="O648" s="263"/>
      <c r="P648" s="262">
        <f t="shared" ref="P648" si="895">P649</f>
        <v>50400</v>
      </c>
      <c r="Q648" s="263"/>
      <c r="R648" s="28"/>
    </row>
    <row r="649" spans="1:18" ht="28.5" customHeight="1" x14ac:dyDescent="0.25">
      <c r="A649" s="37"/>
      <c r="B649" s="216" t="s">
        <v>322</v>
      </c>
      <c r="C649" s="217"/>
      <c r="D649" s="218" t="s">
        <v>323</v>
      </c>
      <c r="E649" s="218"/>
      <c r="F649" s="219">
        <f>F650+F655+F661+F666</f>
        <v>52818.35</v>
      </c>
      <c r="G649" s="220"/>
      <c r="H649" s="219">
        <f t="shared" ref="H649" si="896">H650+H655+H661+H666</f>
        <v>44329.409999999996</v>
      </c>
      <c r="I649" s="220"/>
      <c r="J649" s="219">
        <f>J650+J655+J661+J666</f>
        <v>180400</v>
      </c>
      <c r="K649" s="220"/>
      <c r="L649" s="79">
        <f>L650+L655+L661+L666</f>
        <v>-42800</v>
      </c>
      <c r="M649" s="79">
        <f>M650+M655+M661+M666</f>
        <v>137600</v>
      </c>
      <c r="N649" s="258">
        <f t="shared" ref="N649" si="897">N650+N655+N661+N666</f>
        <v>50400</v>
      </c>
      <c r="O649" s="220"/>
      <c r="P649" s="219">
        <f t="shared" ref="P649" si="898">P650+P655+P661+P666</f>
        <v>50400</v>
      </c>
      <c r="Q649" s="220"/>
      <c r="R649" s="30"/>
    </row>
    <row r="650" spans="1:18" ht="30" customHeight="1" x14ac:dyDescent="0.25">
      <c r="A650" s="35"/>
      <c r="B650" s="201" t="s">
        <v>324</v>
      </c>
      <c r="C650" s="202"/>
      <c r="D650" s="170" t="s">
        <v>45</v>
      </c>
      <c r="E650" s="170"/>
      <c r="F650" s="171">
        <f>F652</f>
        <v>31340.17</v>
      </c>
      <c r="G650" s="172"/>
      <c r="H650" s="171">
        <f t="shared" ref="H650" si="899">H652</f>
        <v>34242.479999999996</v>
      </c>
      <c r="I650" s="172"/>
      <c r="J650" s="171">
        <f t="shared" ref="J650" si="900">J652</f>
        <v>37400</v>
      </c>
      <c r="K650" s="172"/>
      <c r="L650" s="127">
        <f>M650-J650</f>
        <v>10000</v>
      </c>
      <c r="M650" s="72">
        <f>M652</f>
        <v>47400</v>
      </c>
      <c r="N650" s="221">
        <f t="shared" ref="N650" si="901">N652</f>
        <v>40000</v>
      </c>
      <c r="O650" s="172"/>
      <c r="P650" s="171">
        <f t="shared" ref="P650" si="902">P652</f>
        <v>40000</v>
      </c>
      <c r="Q650" s="172"/>
      <c r="R650" s="32"/>
    </row>
    <row r="651" spans="1:18" ht="19.5" customHeight="1" x14ac:dyDescent="0.25">
      <c r="A651" s="124"/>
      <c r="B651" s="181" t="s">
        <v>118</v>
      </c>
      <c r="C651" s="164"/>
      <c r="D651" s="156" t="s">
        <v>29</v>
      </c>
      <c r="E651" s="156"/>
      <c r="F651" s="157">
        <v>31340.17</v>
      </c>
      <c r="G651" s="158"/>
      <c r="H651" s="157">
        <v>34242.480000000003</v>
      </c>
      <c r="I651" s="158"/>
      <c r="J651" s="157">
        <v>37400</v>
      </c>
      <c r="K651" s="158"/>
      <c r="L651" s="97">
        <f>M651-J651</f>
        <v>10000</v>
      </c>
      <c r="M651" s="98">
        <v>47400</v>
      </c>
      <c r="N651" s="186"/>
      <c r="O651" s="158"/>
      <c r="P651" s="157"/>
      <c r="Q651" s="158"/>
      <c r="R651" s="121"/>
    </row>
    <row r="652" spans="1:18" x14ac:dyDescent="0.25">
      <c r="A652" s="34"/>
      <c r="B652" s="173">
        <v>3</v>
      </c>
      <c r="C652" s="174"/>
      <c r="D652" s="175" t="s">
        <v>44</v>
      </c>
      <c r="E652" s="175"/>
      <c r="F652" s="195">
        <f>SUM(F653:G654)</f>
        <v>31340.17</v>
      </c>
      <c r="G652" s="196"/>
      <c r="H652" s="195">
        <f t="shared" ref="H652" si="903">SUM(H653:I654)</f>
        <v>34242.479999999996</v>
      </c>
      <c r="I652" s="196"/>
      <c r="J652" s="195">
        <f t="shared" ref="J652" si="904">SUM(J653:K654)</f>
        <v>37400</v>
      </c>
      <c r="K652" s="196"/>
      <c r="L652" s="22"/>
      <c r="M652" s="68">
        <f>SUM(M653:M654)</f>
        <v>47400</v>
      </c>
      <c r="N652" s="197">
        <f t="shared" ref="N652" si="905">SUM(N653:O654)</f>
        <v>40000</v>
      </c>
      <c r="O652" s="196"/>
      <c r="P652" s="195">
        <f t="shared" ref="P652" si="906">SUM(P653:Q654)</f>
        <v>40000</v>
      </c>
      <c r="Q652" s="196"/>
      <c r="R652" s="32"/>
    </row>
    <row r="653" spans="1:18" ht="15.75" customHeight="1" x14ac:dyDescent="0.25">
      <c r="A653" s="33"/>
      <c r="B653" s="176">
        <v>31</v>
      </c>
      <c r="C653" s="177"/>
      <c r="D653" s="178" t="s">
        <v>45</v>
      </c>
      <c r="E653" s="178"/>
      <c r="F653" s="179">
        <v>31340.17</v>
      </c>
      <c r="G653" s="180"/>
      <c r="H653" s="198">
        <v>33711.589999999997</v>
      </c>
      <c r="I653" s="198"/>
      <c r="J653" s="179">
        <v>36000</v>
      </c>
      <c r="K653" s="180"/>
      <c r="L653" s="45"/>
      <c r="M653" s="66">
        <v>46000</v>
      </c>
      <c r="N653" s="198">
        <v>38000</v>
      </c>
      <c r="O653" s="198"/>
      <c r="P653" s="179">
        <v>38000</v>
      </c>
      <c r="Q653" s="180"/>
      <c r="R653" s="32" t="s">
        <v>389</v>
      </c>
    </row>
    <row r="654" spans="1:18" x14ac:dyDescent="0.25">
      <c r="A654" s="33"/>
      <c r="B654" s="176">
        <v>32</v>
      </c>
      <c r="C654" s="177"/>
      <c r="D654" s="178" t="s">
        <v>46</v>
      </c>
      <c r="E654" s="178"/>
      <c r="F654" s="179">
        <v>0</v>
      </c>
      <c r="G654" s="180"/>
      <c r="H654" s="198">
        <v>530.89</v>
      </c>
      <c r="I654" s="198"/>
      <c r="J654" s="179">
        <v>1400</v>
      </c>
      <c r="K654" s="180"/>
      <c r="L654" s="45"/>
      <c r="M654" s="66">
        <v>1400</v>
      </c>
      <c r="N654" s="198">
        <v>2000</v>
      </c>
      <c r="O654" s="198"/>
      <c r="P654" s="179">
        <v>2000</v>
      </c>
      <c r="Q654" s="180"/>
      <c r="R654" s="32" t="s">
        <v>389</v>
      </c>
    </row>
    <row r="655" spans="1:18" ht="27.75" customHeight="1" x14ac:dyDescent="0.25">
      <c r="A655" s="35"/>
      <c r="B655" s="201" t="s">
        <v>325</v>
      </c>
      <c r="C655" s="202"/>
      <c r="D655" s="170" t="s">
        <v>299</v>
      </c>
      <c r="E655" s="170"/>
      <c r="F655" s="171">
        <f>F658</f>
        <v>1808.6599999999999</v>
      </c>
      <c r="G655" s="172"/>
      <c r="H655" s="171">
        <f t="shared" ref="H655" si="907">H658</f>
        <v>6105.25</v>
      </c>
      <c r="I655" s="172"/>
      <c r="J655" s="171">
        <f t="shared" ref="J655" si="908">J658</f>
        <v>6200</v>
      </c>
      <c r="K655" s="172"/>
      <c r="L655" s="127">
        <f>M655-J655</f>
        <v>0</v>
      </c>
      <c r="M655" s="72">
        <f>M658</f>
        <v>6200</v>
      </c>
      <c r="N655" s="221">
        <f t="shared" ref="N655" si="909">N658</f>
        <v>6400</v>
      </c>
      <c r="O655" s="172"/>
      <c r="P655" s="171">
        <f t="shared" ref="P655" si="910">P658</f>
        <v>6400</v>
      </c>
      <c r="Q655" s="172"/>
      <c r="R655" s="32"/>
    </row>
    <row r="656" spans="1:18" ht="13.5" customHeight="1" x14ac:dyDescent="0.25">
      <c r="A656" s="124"/>
      <c r="B656" s="181" t="s">
        <v>118</v>
      </c>
      <c r="C656" s="164"/>
      <c r="D656" s="156" t="s">
        <v>29</v>
      </c>
      <c r="E656" s="156"/>
      <c r="F656" s="157">
        <v>1536.58</v>
      </c>
      <c r="G656" s="158"/>
      <c r="H656" s="157">
        <v>5308.91</v>
      </c>
      <c r="I656" s="158"/>
      <c r="J656" s="157">
        <v>5000</v>
      </c>
      <c r="K656" s="158"/>
      <c r="L656" s="97">
        <f t="shared" ref="L656:L657" si="911">M656-J656</f>
        <v>200</v>
      </c>
      <c r="M656" s="98">
        <v>5200</v>
      </c>
      <c r="N656" s="186"/>
      <c r="O656" s="158"/>
      <c r="P656" s="157"/>
      <c r="Q656" s="158"/>
      <c r="R656" s="121"/>
    </row>
    <row r="657" spans="1:18" ht="16.5" customHeight="1" x14ac:dyDescent="0.25">
      <c r="A657" s="124"/>
      <c r="B657" s="181" t="s">
        <v>298</v>
      </c>
      <c r="C657" s="164"/>
      <c r="D657" s="156" t="s">
        <v>38</v>
      </c>
      <c r="E657" s="156"/>
      <c r="F657" s="157">
        <v>272.08</v>
      </c>
      <c r="G657" s="158"/>
      <c r="H657" s="157">
        <v>796.34</v>
      </c>
      <c r="I657" s="158"/>
      <c r="J657" s="157">
        <v>1200</v>
      </c>
      <c r="K657" s="158"/>
      <c r="L657" s="97">
        <f t="shared" si="911"/>
        <v>-200</v>
      </c>
      <c r="M657" s="98">
        <v>1000</v>
      </c>
      <c r="N657" s="186"/>
      <c r="O657" s="158"/>
      <c r="P657" s="157"/>
      <c r="Q657" s="158"/>
      <c r="R657" s="121"/>
    </row>
    <row r="658" spans="1:18" ht="18" customHeight="1" x14ac:dyDescent="0.25">
      <c r="A658" s="34"/>
      <c r="B658" s="173">
        <v>3</v>
      </c>
      <c r="C658" s="174"/>
      <c r="D658" s="175" t="s">
        <v>44</v>
      </c>
      <c r="E658" s="175"/>
      <c r="F658" s="195">
        <f>SUM(F659:G660)</f>
        <v>1808.6599999999999</v>
      </c>
      <c r="G658" s="196"/>
      <c r="H658" s="195">
        <f t="shared" ref="H658" si="912">SUM(H659:I660)</f>
        <v>6105.25</v>
      </c>
      <c r="I658" s="196"/>
      <c r="J658" s="195">
        <f t="shared" ref="J658" si="913">SUM(J659:K660)</f>
        <v>6200</v>
      </c>
      <c r="K658" s="196"/>
      <c r="L658" s="22"/>
      <c r="M658" s="68">
        <f>SUM(M659:M660)</f>
        <v>6200</v>
      </c>
      <c r="N658" s="197">
        <f t="shared" ref="N658" si="914">SUM(N659:O660)</f>
        <v>6400</v>
      </c>
      <c r="O658" s="196"/>
      <c r="P658" s="195">
        <f t="shared" ref="P658" si="915">SUM(P659:Q660)</f>
        <v>6400</v>
      </c>
      <c r="Q658" s="196"/>
      <c r="R658" s="32"/>
    </row>
    <row r="659" spans="1:18" x14ac:dyDescent="0.25">
      <c r="A659" s="33"/>
      <c r="B659" s="176">
        <v>32</v>
      </c>
      <c r="C659" s="177"/>
      <c r="D659" s="178" t="s">
        <v>46</v>
      </c>
      <c r="E659" s="178"/>
      <c r="F659" s="179">
        <v>1598.87</v>
      </c>
      <c r="G659" s="180"/>
      <c r="H659" s="198">
        <v>5839.8</v>
      </c>
      <c r="I659" s="198"/>
      <c r="J659" s="179">
        <v>5900</v>
      </c>
      <c r="K659" s="180"/>
      <c r="L659" s="45"/>
      <c r="M659" s="66">
        <v>5900</v>
      </c>
      <c r="N659" s="198">
        <v>6000</v>
      </c>
      <c r="O659" s="198"/>
      <c r="P659" s="179">
        <v>6000</v>
      </c>
      <c r="Q659" s="180"/>
      <c r="R659" s="32" t="s">
        <v>389</v>
      </c>
    </row>
    <row r="660" spans="1:18" ht="27" customHeight="1" x14ac:dyDescent="0.25">
      <c r="A660" s="33"/>
      <c r="B660" s="176">
        <v>34</v>
      </c>
      <c r="C660" s="177"/>
      <c r="D660" s="178" t="s">
        <v>47</v>
      </c>
      <c r="E660" s="178"/>
      <c r="F660" s="179">
        <v>209.79</v>
      </c>
      <c r="G660" s="180"/>
      <c r="H660" s="198">
        <v>265.45</v>
      </c>
      <c r="I660" s="198"/>
      <c r="J660" s="179">
        <v>300</v>
      </c>
      <c r="K660" s="180"/>
      <c r="L660" s="45"/>
      <c r="M660" s="66">
        <v>300</v>
      </c>
      <c r="N660" s="198">
        <v>400</v>
      </c>
      <c r="O660" s="198"/>
      <c r="P660" s="179">
        <v>400</v>
      </c>
      <c r="Q660" s="180"/>
      <c r="R660" s="32" t="s">
        <v>389</v>
      </c>
    </row>
    <row r="661" spans="1:18" ht="30" customHeight="1" x14ac:dyDescent="0.25">
      <c r="A661" s="35"/>
      <c r="B661" s="201" t="s">
        <v>326</v>
      </c>
      <c r="C661" s="202"/>
      <c r="D661" s="170" t="s">
        <v>327</v>
      </c>
      <c r="E661" s="170"/>
      <c r="F661" s="171">
        <f>F664</f>
        <v>3328.02</v>
      </c>
      <c r="G661" s="172"/>
      <c r="H661" s="171">
        <f t="shared" ref="H661" si="916">H664</f>
        <v>3981.68</v>
      </c>
      <c r="I661" s="172"/>
      <c r="J661" s="171">
        <f t="shared" ref="J661" si="917">J664</f>
        <v>4000</v>
      </c>
      <c r="K661" s="172"/>
      <c r="L661" s="127">
        <f>M661-J661</f>
        <v>0</v>
      </c>
      <c r="M661" s="72">
        <f>M664</f>
        <v>4000</v>
      </c>
      <c r="N661" s="221">
        <f t="shared" ref="N661" si="918">N664</f>
        <v>4000</v>
      </c>
      <c r="O661" s="172"/>
      <c r="P661" s="171">
        <f t="shared" ref="P661" si="919">P664</f>
        <v>4000</v>
      </c>
      <c r="Q661" s="172"/>
      <c r="R661" s="32"/>
    </row>
    <row r="662" spans="1:18" ht="17.25" customHeight="1" x14ac:dyDescent="0.25">
      <c r="A662" s="124"/>
      <c r="B662" s="181" t="s">
        <v>118</v>
      </c>
      <c r="C662" s="164"/>
      <c r="D662" s="156" t="s">
        <v>29</v>
      </c>
      <c r="E662" s="156"/>
      <c r="F662" s="157">
        <v>786.04</v>
      </c>
      <c r="G662" s="158"/>
      <c r="H662" s="157">
        <v>1990.84</v>
      </c>
      <c r="I662" s="158"/>
      <c r="J662" s="157">
        <v>2000</v>
      </c>
      <c r="K662" s="158"/>
      <c r="L662" s="97">
        <f t="shared" ref="L662:L663" si="920">M662-J662</f>
        <v>0</v>
      </c>
      <c r="M662" s="98">
        <v>2000</v>
      </c>
      <c r="N662" s="186"/>
      <c r="O662" s="158"/>
      <c r="P662" s="157"/>
      <c r="Q662" s="158"/>
      <c r="R662" s="121"/>
    </row>
    <row r="663" spans="1:18" x14ac:dyDescent="0.25">
      <c r="A663" s="124"/>
      <c r="B663" s="181" t="s">
        <v>119</v>
      </c>
      <c r="C663" s="164"/>
      <c r="D663" s="156" t="s">
        <v>32</v>
      </c>
      <c r="E663" s="156"/>
      <c r="F663" s="157">
        <v>2541.9899999999998</v>
      </c>
      <c r="G663" s="158"/>
      <c r="H663" s="157">
        <v>1990.84</v>
      </c>
      <c r="I663" s="158"/>
      <c r="J663" s="157">
        <v>2000</v>
      </c>
      <c r="K663" s="158"/>
      <c r="L663" s="97">
        <f t="shared" si="920"/>
        <v>0</v>
      </c>
      <c r="M663" s="98">
        <v>2000</v>
      </c>
      <c r="N663" s="186"/>
      <c r="O663" s="158"/>
      <c r="P663" s="157"/>
      <c r="Q663" s="158"/>
      <c r="R663" s="121"/>
    </row>
    <row r="664" spans="1:18" ht="27" customHeight="1" x14ac:dyDescent="0.25">
      <c r="A664" s="34"/>
      <c r="B664" s="173">
        <v>4</v>
      </c>
      <c r="C664" s="174"/>
      <c r="D664" s="175" t="s">
        <v>51</v>
      </c>
      <c r="E664" s="175"/>
      <c r="F664" s="195">
        <f>SUM(F665:G665)</f>
        <v>3328.02</v>
      </c>
      <c r="G664" s="196"/>
      <c r="H664" s="195">
        <f>SUM(H665:I665)</f>
        <v>3981.68</v>
      </c>
      <c r="I664" s="196"/>
      <c r="J664" s="195">
        <f>SUM(J665:K665)</f>
        <v>4000</v>
      </c>
      <c r="K664" s="196"/>
      <c r="L664" s="22"/>
      <c r="M664" s="68">
        <f>SUM(M665)</f>
        <v>4000</v>
      </c>
      <c r="N664" s="197">
        <f>SUM(N665:O665)</f>
        <v>4000</v>
      </c>
      <c r="O664" s="196"/>
      <c r="P664" s="195">
        <f>SUM(P665:Q665)</f>
        <v>4000</v>
      </c>
      <c r="Q664" s="196"/>
      <c r="R664" s="32"/>
    </row>
    <row r="665" spans="1:18" ht="42.75" customHeight="1" x14ac:dyDescent="0.25">
      <c r="A665" s="33"/>
      <c r="B665" s="176">
        <v>42</v>
      </c>
      <c r="C665" s="177"/>
      <c r="D665" s="178" t="s">
        <v>57</v>
      </c>
      <c r="E665" s="178"/>
      <c r="F665" s="179">
        <v>3328.02</v>
      </c>
      <c r="G665" s="180"/>
      <c r="H665" s="198">
        <v>3981.68</v>
      </c>
      <c r="I665" s="198"/>
      <c r="J665" s="179">
        <v>4000</v>
      </c>
      <c r="K665" s="180"/>
      <c r="L665" s="45"/>
      <c r="M665" s="66">
        <v>4000</v>
      </c>
      <c r="N665" s="198">
        <v>4000</v>
      </c>
      <c r="O665" s="198"/>
      <c r="P665" s="179">
        <v>4000</v>
      </c>
      <c r="Q665" s="180"/>
      <c r="R665" s="32" t="s">
        <v>389</v>
      </c>
    </row>
    <row r="666" spans="1:18" ht="42.75" customHeight="1" x14ac:dyDescent="0.25">
      <c r="A666" s="35"/>
      <c r="B666" s="201" t="s">
        <v>329</v>
      </c>
      <c r="C666" s="202"/>
      <c r="D666" s="170" t="s">
        <v>330</v>
      </c>
      <c r="E666" s="170"/>
      <c r="F666" s="171">
        <f>F670</f>
        <v>16341.5</v>
      </c>
      <c r="G666" s="172"/>
      <c r="H666" s="171">
        <f t="shared" ref="H666" si="921">H670</f>
        <v>0</v>
      </c>
      <c r="I666" s="172"/>
      <c r="J666" s="171">
        <f t="shared" ref="J666" si="922">J670</f>
        <v>132800</v>
      </c>
      <c r="K666" s="172"/>
      <c r="L666" s="127">
        <f>M666-J666</f>
        <v>-52800</v>
      </c>
      <c r="M666" s="72">
        <f>M670</f>
        <v>80000</v>
      </c>
      <c r="N666" s="221">
        <f t="shared" ref="N666" si="923">N670</f>
        <v>0</v>
      </c>
      <c r="O666" s="172"/>
      <c r="P666" s="171">
        <f t="shared" ref="P666" si="924">P670</f>
        <v>0</v>
      </c>
      <c r="Q666" s="172"/>
      <c r="R666" s="32"/>
    </row>
    <row r="667" spans="1:18" ht="18.75" customHeight="1" x14ac:dyDescent="0.25">
      <c r="A667" s="124"/>
      <c r="B667" s="181" t="s">
        <v>118</v>
      </c>
      <c r="C667" s="164"/>
      <c r="D667" s="156" t="s">
        <v>29</v>
      </c>
      <c r="E667" s="156"/>
      <c r="F667" s="157">
        <v>0</v>
      </c>
      <c r="G667" s="158"/>
      <c r="H667" s="157">
        <v>0</v>
      </c>
      <c r="I667" s="158"/>
      <c r="J667" s="157">
        <v>32800</v>
      </c>
      <c r="K667" s="158"/>
      <c r="L667" s="97">
        <f t="shared" ref="L667:L669" si="925">M667-J667</f>
        <v>-5935</v>
      </c>
      <c r="M667" s="98">
        <v>26865</v>
      </c>
      <c r="N667" s="186"/>
      <c r="O667" s="158"/>
      <c r="P667" s="157"/>
      <c r="Q667" s="158"/>
      <c r="R667" s="121"/>
    </row>
    <row r="668" spans="1:18" ht="25.5" customHeight="1" x14ac:dyDescent="0.25">
      <c r="A668" s="124"/>
      <c r="B668" s="181" t="s">
        <v>120</v>
      </c>
      <c r="C668" s="164"/>
      <c r="D668" s="156" t="s">
        <v>35</v>
      </c>
      <c r="E668" s="156"/>
      <c r="F668" s="157">
        <v>11688.15</v>
      </c>
      <c r="G668" s="158"/>
      <c r="H668" s="157">
        <v>0</v>
      </c>
      <c r="I668" s="158"/>
      <c r="J668" s="157">
        <v>0</v>
      </c>
      <c r="K668" s="158"/>
      <c r="L668" s="97">
        <f t="shared" si="925"/>
        <v>0</v>
      </c>
      <c r="M668" s="98">
        <v>0</v>
      </c>
      <c r="N668" s="186"/>
      <c r="O668" s="158"/>
      <c r="P668" s="157"/>
      <c r="Q668" s="158"/>
      <c r="R668" s="121"/>
    </row>
    <row r="669" spans="1:18" x14ac:dyDescent="0.25">
      <c r="A669" s="124"/>
      <c r="B669" s="181" t="s">
        <v>119</v>
      </c>
      <c r="C669" s="164"/>
      <c r="D669" s="156" t="s">
        <v>32</v>
      </c>
      <c r="E669" s="156"/>
      <c r="F669" s="157">
        <v>4653.3500000000004</v>
      </c>
      <c r="G669" s="158"/>
      <c r="H669" s="157">
        <v>0</v>
      </c>
      <c r="I669" s="158"/>
      <c r="J669" s="157">
        <v>100000</v>
      </c>
      <c r="K669" s="158"/>
      <c r="L669" s="97">
        <f t="shared" si="925"/>
        <v>50000</v>
      </c>
      <c r="M669" s="98">
        <v>150000</v>
      </c>
      <c r="N669" s="186"/>
      <c r="O669" s="158"/>
      <c r="P669" s="157"/>
      <c r="Q669" s="158"/>
      <c r="R669" s="121"/>
    </row>
    <row r="670" spans="1:18" ht="27.75" customHeight="1" x14ac:dyDescent="0.25">
      <c r="A670" s="34"/>
      <c r="B670" s="173">
        <v>4</v>
      </c>
      <c r="C670" s="174"/>
      <c r="D670" s="175" t="s">
        <v>51</v>
      </c>
      <c r="E670" s="175"/>
      <c r="F670" s="195">
        <f>SUM(F671:G671)</f>
        <v>16341.5</v>
      </c>
      <c r="G670" s="196"/>
      <c r="H670" s="195">
        <f>SUM(H671:I671)</f>
        <v>0</v>
      </c>
      <c r="I670" s="196"/>
      <c r="J670" s="195">
        <f>SUM(J671:K671)</f>
        <v>132800</v>
      </c>
      <c r="K670" s="196"/>
      <c r="L670" s="22"/>
      <c r="M670" s="68">
        <f>SUM(M671)</f>
        <v>80000</v>
      </c>
      <c r="N670" s="197">
        <f>SUM(N671:O671)</f>
        <v>0</v>
      </c>
      <c r="O670" s="196"/>
      <c r="P670" s="195">
        <f>SUM(P671:Q671)</f>
        <v>0</v>
      </c>
      <c r="Q670" s="196"/>
      <c r="R670" s="32"/>
    </row>
    <row r="671" spans="1:18" ht="45" customHeight="1" x14ac:dyDescent="0.25">
      <c r="A671" s="33"/>
      <c r="B671" s="176">
        <v>45</v>
      </c>
      <c r="C671" s="177"/>
      <c r="D671" s="178" t="s">
        <v>138</v>
      </c>
      <c r="E671" s="178"/>
      <c r="F671" s="179">
        <v>16341.5</v>
      </c>
      <c r="G671" s="180"/>
      <c r="H671" s="198">
        <v>0</v>
      </c>
      <c r="I671" s="198"/>
      <c r="J671" s="179">
        <v>132800</v>
      </c>
      <c r="K671" s="180"/>
      <c r="L671" s="45"/>
      <c r="M671" s="66">
        <v>80000</v>
      </c>
      <c r="N671" s="198">
        <v>0</v>
      </c>
      <c r="O671" s="198"/>
      <c r="P671" s="179">
        <v>0</v>
      </c>
      <c r="Q671" s="180"/>
      <c r="R671" s="32" t="s">
        <v>389</v>
      </c>
    </row>
    <row r="672" spans="1:18" x14ac:dyDescent="0.25">
      <c r="A672" s="38"/>
      <c r="B672" s="259" t="s">
        <v>331</v>
      </c>
      <c r="C672" s="260"/>
      <c r="D672" s="261" t="s">
        <v>332</v>
      </c>
      <c r="E672" s="261"/>
      <c r="F672" s="262">
        <f>F673</f>
        <v>663.61</v>
      </c>
      <c r="G672" s="263"/>
      <c r="H672" s="262">
        <f t="shared" ref="H672" si="926">H673</f>
        <v>663.61</v>
      </c>
      <c r="I672" s="263"/>
      <c r="J672" s="262">
        <f t="shared" ref="J672" si="927">J673</f>
        <v>700</v>
      </c>
      <c r="K672" s="263"/>
      <c r="L672" s="80">
        <f>L673</f>
        <v>0</v>
      </c>
      <c r="M672" s="80">
        <f>M673</f>
        <v>700</v>
      </c>
      <c r="N672" s="264">
        <f t="shared" ref="N672" si="928">N673</f>
        <v>700</v>
      </c>
      <c r="O672" s="263"/>
      <c r="P672" s="262">
        <f t="shared" ref="P672" si="929">P673</f>
        <v>700</v>
      </c>
      <c r="Q672" s="263"/>
      <c r="R672" s="28"/>
    </row>
    <row r="673" spans="1:21" ht="17.25" customHeight="1" x14ac:dyDescent="0.25">
      <c r="A673" s="37"/>
      <c r="B673" s="216" t="s">
        <v>333</v>
      </c>
      <c r="C673" s="217"/>
      <c r="D673" s="218" t="s">
        <v>334</v>
      </c>
      <c r="E673" s="218"/>
      <c r="F673" s="219">
        <f>F674</f>
        <v>663.61</v>
      </c>
      <c r="G673" s="220"/>
      <c r="H673" s="219">
        <f t="shared" ref="H673" si="930">H674</f>
        <v>663.61</v>
      </c>
      <c r="I673" s="220"/>
      <c r="J673" s="219">
        <f t="shared" ref="J673" si="931">J674</f>
        <v>700</v>
      </c>
      <c r="K673" s="220"/>
      <c r="L673" s="79">
        <f>L674</f>
        <v>0</v>
      </c>
      <c r="M673" s="79">
        <f>M674</f>
        <v>700</v>
      </c>
      <c r="N673" s="258">
        <f t="shared" ref="N673" si="932">N674</f>
        <v>700</v>
      </c>
      <c r="O673" s="220"/>
      <c r="P673" s="219">
        <f t="shared" ref="P673" si="933">P674</f>
        <v>700</v>
      </c>
      <c r="Q673" s="220"/>
      <c r="R673" s="30"/>
    </row>
    <row r="674" spans="1:21" ht="29.25" customHeight="1" x14ac:dyDescent="0.25">
      <c r="A674" s="35"/>
      <c r="B674" s="201" t="s">
        <v>335</v>
      </c>
      <c r="C674" s="202"/>
      <c r="D674" s="170" t="s">
        <v>336</v>
      </c>
      <c r="E674" s="170"/>
      <c r="F674" s="171">
        <f>F676</f>
        <v>663.61</v>
      </c>
      <c r="G674" s="172"/>
      <c r="H674" s="171">
        <f t="shared" ref="H674" si="934">H676</f>
        <v>663.61</v>
      </c>
      <c r="I674" s="172"/>
      <c r="J674" s="171">
        <f t="shared" ref="J674" si="935">J676</f>
        <v>700</v>
      </c>
      <c r="K674" s="172"/>
      <c r="L674" s="127">
        <f>M674-J674</f>
        <v>0</v>
      </c>
      <c r="M674" s="72">
        <f>M676</f>
        <v>700</v>
      </c>
      <c r="N674" s="221">
        <f t="shared" ref="N674" si="936">N676</f>
        <v>700</v>
      </c>
      <c r="O674" s="172"/>
      <c r="P674" s="171">
        <f t="shared" ref="P674" si="937">P676</f>
        <v>700</v>
      </c>
      <c r="Q674" s="172"/>
      <c r="R674" s="32"/>
    </row>
    <row r="675" spans="1:21" x14ac:dyDescent="0.25">
      <c r="A675" s="124"/>
      <c r="B675" s="181" t="s">
        <v>118</v>
      </c>
      <c r="C675" s="164"/>
      <c r="D675" s="156" t="s">
        <v>29</v>
      </c>
      <c r="E675" s="156"/>
      <c r="F675" s="157">
        <v>663.61</v>
      </c>
      <c r="G675" s="158"/>
      <c r="H675" s="157">
        <v>663.61</v>
      </c>
      <c r="I675" s="158"/>
      <c r="J675" s="157">
        <v>700</v>
      </c>
      <c r="K675" s="158"/>
      <c r="L675" s="97">
        <f>M675-J675</f>
        <v>0</v>
      </c>
      <c r="M675" s="98">
        <v>700</v>
      </c>
      <c r="N675" s="186"/>
      <c r="O675" s="158"/>
      <c r="P675" s="157"/>
      <c r="Q675" s="158"/>
      <c r="R675" s="121"/>
    </row>
    <row r="676" spans="1:21" x14ac:dyDescent="0.25">
      <c r="A676" s="34"/>
      <c r="B676" s="173">
        <v>3</v>
      </c>
      <c r="C676" s="174"/>
      <c r="D676" s="175" t="s">
        <v>44</v>
      </c>
      <c r="E676" s="175"/>
      <c r="F676" s="195">
        <f>SUM(F677:G677)</f>
        <v>663.61</v>
      </c>
      <c r="G676" s="196"/>
      <c r="H676" s="195">
        <f>SUM(H677:I677)</f>
        <v>663.61</v>
      </c>
      <c r="I676" s="196"/>
      <c r="J676" s="195">
        <f>SUM(J677:K677)</f>
        <v>700</v>
      </c>
      <c r="K676" s="196"/>
      <c r="L676" s="22"/>
      <c r="M676" s="68">
        <f>SUM(M677)</f>
        <v>700</v>
      </c>
      <c r="N676" s="197">
        <f>SUM(N677:O677)</f>
        <v>700</v>
      </c>
      <c r="O676" s="196"/>
      <c r="P676" s="195">
        <f>SUM(P677:Q677)</f>
        <v>700</v>
      </c>
      <c r="Q676" s="196"/>
      <c r="R676" s="32"/>
    </row>
    <row r="677" spans="1:21" x14ac:dyDescent="0.25">
      <c r="A677" s="33"/>
      <c r="B677" s="176">
        <v>32</v>
      </c>
      <c r="C677" s="177"/>
      <c r="D677" s="178" t="s">
        <v>46</v>
      </c>
      <c r="E677" s="178"/>
      <c r="F677" s="179">
        <v>663.61</v>
      </c>
      <c r="G677" s="180"/>
      <c r="H677" s="198">
        <v>663.61</v>
      </c>
      <c r="I677" s="198"/>
      <c r="J677" s="179">
        <v>700</v>
      </c>
      <c r="K677" s="180"/>
      <c r="L677" s="45"/>
      <c r="M677" s="66">
        <v>700</v>
      </c>
      <c r="N677" s="198">
        <v>700</v>
      </c>
      <c r="O677" s="198"/>
      <c r="P677" s="179">
        <v>700</v>
      </c>
      <c r="Q677" s="180"/>
      <c r="R677" s="32" t="s">
        <v>389</v>
      </c>
    </row>
    <row r="678" spans="1:21" x14ac:dyDescent="0.25">
      <c r="A678" s="36"/>
      <c r="B678" s="206" t="s">
        <v>337</v>
      </c>
      <c r="C678" s="207"/>
      <c r="D678" s="208" t="s">
        <v>338</v>
      </c>
      <c r="E678" s="208"/>
      <c r="F678" s="209">
        <f>F679</f>
        <v>22695.31</v>
      </c>
      <c r="G678" s="210"/>
      <c r="H678" s="209">
        <f t="shared" ref="H678:H680" si="938">H679</f>
        <v>25217.34</v>
      </c>
      <c r="I678" s="210"/>
      <c r="J678" s="209">
        <f t="shared" ref="J678:J680" si="939">J679</f>
        <v>41300</v>
      </c>
      <c r="K678" s="210"/>
      <c r="L678" s="77">
        <f t="shared" ref="L678:M680" si="940">L679</f>
        <v>9700</v>
      </c>
      <c r="M678" s="77">
        <f t="shared" si="940"/>
        <v>51000</v>
      </c>
      <c r="N678" s="211">
        <f t="shared" ref="N678:N680" si="941">N679</f>
        <v>41500</v>
      </c>
      <c r="O678" s="210"/>
      <c r="P678" s="209">
        <f t="shared" ref="P678:P680" si="942">P679</f>
        <v>41500</v>
      </c>
      <c r="Q678" s="210"/>
      <c r="R678" s="26"/>
    </row>
    <row r="679" spans="1:21" x14ac:dyDescent="0.25">
      <c r="A679" s="38"/>
      <c r="B679" s="259" t="s">
        <v>339</v>
      </c>
      <c r="C679" s="260"/>
      <c r="D679" s="261" t="s">
        <v>340</v>
      </c>
      <c r="E679" s="261"/>
      <c r="F679" s="262">
        <f>F680</f>
        <v>22695.31</v>
      </c>
      <c r="G679" s="263"/>
      <c r="H679" s="262">
        <f t="shared" si="938"/>
        <v>25217.34</v>
      </c>
      <c r="I679" s="263"/>
      <c r="J679" s="262">
        <f t="shared" si="939"/>
        <v>41300</v>
      </c>
      <c r="K679" s="263"/>
      <c r="L679" s="80">
        <f t="shared" si="940"/>
        <v>9700</v>
      </c>
      <c r="M679" s="80">
        <f t="shared" si="940"/>
        <v>51000</v>
      </c>
      <c r="N679" s="264">
        <f t="shared" si="941"/>
        <v>41500</v>
      </c>
      <c r="O679" s="263"/>
      <c r="P679" s="262">
        <f t="shared" si="942"/>
        <v>41500</v>
      </c>
      <c r="Q679" s="263"/>
      <c r="R679" s="28"/>
    </row>
    <row r="680" spans="1:21" x14ac:dyDescent="0.25">
      <c r="A680" s="37"/>
      <c r="B680" s="216" t="s">
        <v>271</v>
      </c>
      <c r="C680" s="217"/>
      <c r="D680" s="218" t="s">
        <v>341</v>
      </c>
      <c r="E680" s="218"/>
      <c r="F680" s="219">
        <f>F681</f>
        <v>22695.31</v>
      </c>
      <c r="G680" s="220"/>
      <c r="H680" s="219">
        <f t="shared" si="938"/>
        <v>25217.34</v>
      </c>
      <c r="I680" s="220"/>
      <c r="J680" s="219">
        <f t="shared" si="939"/>
        <v>41300</v>
      </c>
      <c r="K680" s="220"/>
      <c r="L680" s="79">
        <f t="shared" si="940"/>
        <v>9700</v>
      </c>
      <c r="M680" s="79">
        <f t="shared" si="940"/>
        <v>51000</v>
      </c>
      <c r="N680" s="258">
        <f t="shared" si="941"/>
        <v>41500</v>
      </c>
      <c r="O680" s="220"/>
      <c r="P680" s="219">
        <f t="shared" si="942"/>
        <v>41500</v>
      </c>
      <c r="Q680" s="220"/>
      <c r="R680" s="30"/>
    </row>
    <row r="681" spans="1:21" ht="31.5" customHeight="1" x14ac:dyDescent="0.25">
      <c r="A681" s="35"/>
      <c r="B681" s="201" t="s">
        <v>273</v>
      </c>
      <c r="C681" s="202"/>
      <c r="D681" s="170" t="s">
        <v>342</v>
      </c>
      <c r="E681" s="170"/>
      <c r="F681" s="171">
        <f>F685</f>
        <v>22695.31</v>
      </c>
      <c r="G681" s="172"/>
      <c r="H681" s="171">
        <f t="shared" ref="H681" si="943">H685</f>
        <v>25217.34</v>
      </c>
      <c r="I681" s="172"/>
      <c r="J681" s="171">
        <f t="shared" ref="J681" si="944">J685</f>
        <v>41300</v>
      </c>
      <c r="K681" s="172"/>
      <c r="L681" s="127">
        <f>M681-J681</f>
        <v>9700</v>
      </c>
      <c r="M681" s="72">
        <f>M685</f>
        <v>51000</v>
      </c>
      <c r="N681" s="221">
        <f t="shared" ref="N681" si="945">N685</f>
        <v>41500</v>
      </c>
      <c r="O681" s="172"/>
      <c r="P681" s="171">
        <f t="shared" ref="P681" si="946">P685</f>
        <v>41500</v>
      </c>
      <c r="Q681" s="172"/>
      <c r="R681" s="32"/>
    </row>
    <row r="682" spans="1:21" x14ac:dyDescent="0.25">
      <c r="A682" s="124"/>
      <c r="B682" s="181" t="s">
        <v>118</v>
      </c>
      <c r="C682" s="164"/>
      <c r="D682" s="156" t="s">
        <v>29</v>
      </c>
      <c r="E682" s="156"/>
      <c r="F682" s="157">
        <v>1204.1600000000001</v>
      </c>
      <c r="G682" s="158"/>
      <c r="H682" s="157">
        <v>7963.37</v>
      </c>
      <c r="I682" s="158"/>
      <c r="J682" s="157">
        <v>15900</v>
      </c>
      <c r="K682" s="158"/>
      <c r="L682" s="97">
        <f t="shared" ref="L682:L684" si="947">M682-J682</f>
        <v>4700</v>
      </c>
      <c r="M682" s="98">
        <v>20600</v>
      </c>
      <c r="N682" s="186"/>
      <c r="O682" s="158"/>
      <c r="P682" s="157"/>
      <c r="Q682" s="158"/>
      <c r="R682" s="121"/>
    </row>
    <row r="683" spans="1:21" ht="27" customHeight="1" x14ac:dyDescent="0.25">
      <c r="A683" s="124"/>
      <c r="B683" s="181" t="s">
        <v>120</v>
      </c>
      <c r="C683" s="164"/>
      <c r="D683" s="156" t="s">
        <v>35</v>
      </c>
      <c r="E683" s="156"/>
      <c r="F683" s="157">
        <v>19500.310000000001</v>
      </c>
      <c r="G683" s="158"/>
      <c r="H683" s="157">
        <v>14599.51</v>
      </c>
      <c r="I683" s="158"/>
      <c r="J683" s="157">
        <v>20400</v>
      </c>
      <c r="K683" s="158"/>
      <c r="L683" s="97">
        <f t="shared" si="947"/>
        <v>0</v>
      </c>
      <c r="M683" s="98">
        <v>20400</v>
      </c>
      <c r="N683" s="186"/>
      <c r="O683" s="158"/>
      <c r="P683" s="157"/>
      <c r="Q683" s="158"/>
      <c r="R683" s="121"/>
    </row>
    <row r="684" spans="1:21" ht="17.25" customHeight="1" x14ac:dyDescent="0.25">
      <c r="A684" s="124"/>
      <c r="B684" s="181" t="s">
        <v>160</v>
      </c>
      <c r="C684" s="164"/>
      <c r="D684" s="156" t="s">
        <v>39</v>
      </c>
      <c r="E684" s="156"/>
      <c r="F684" s="157">
        <v>0</v>
      </c>
      <c r="G684" s="158"/>
      <c r="H684" s="157">
        <v>2654.46</v>
      </c>
      <c r="I684" s="158"/>
      <c r="J684" s="157">
        <v>5000</v>
      </c>
      <c r="K684" s="158"/>
      <c r="L684" s="97">
        <f t="shared" si="947"/>
        <v>5000</v>
      </c>
      <c r="M684" s="98">
        <v>10000</v>
      </c>
      <c r="N684" s="186"/>
      <c r="O684" s="158"/>
      <c r="P684" s="157"/>
      <c r="Q684" s="158"/>
      <c r="R684" s="121"/>
      <c r="U684" s="2"/>
    </row>
    <row r="685" spans="1:21" x14ac:dyDescent="0.25">
      <c r="A685" s="34"/>
      <c r="B685" s="173">
        <v>3</v>
      </c>
      <c r="C685" s="174"/>
      <c r="D685" s="175" t="s">
        <v>44</v>
      </c>
      <c r="E685" s="175"/>
      <c r="F685" s="195">
        <f>SUM(F686:G687)</f>
        <v>22695.31</v>
      </c>
      <c r="G685" s="196"/>
      <c r="H685" s="195">
        <f t="shared" ref="H685" si="948">SUM(H686:I687)</f>
        <v>25217.34</v>
      </c>
      <c r="I685" s="196"/>
      <c r="J685" s="195">
        <f t="shared" ref="J685" si="949">SUM(J686:K687)</f>
        <v>41300</v>
      </c>
      <c r="K685" s="196"/>
      <c r="L685" s="22"/>
      <c r="M685" s="68">
        <f>SUM(M686:M687)</f>
        <v>51000</v>
      </c>
      <c r="N685" s="197">
        <f t="shared" ref="N685" si="950">SUM(N686:O687)</f>
        <v>41500</v>
      </c>
      <c r="O685" s="196"/>
      <c r="P685" s="195">
        <f t="shared" ref="P685" si="951">SUM(P686:Q687)</f>
        <v>41500</v>
      </c>
      <c r="Q685" s="196"/>
      <c r="R685" s="32"/>
    </row>
    <row r="686" spans="1:21" x14ac:dyDescent="0.25">
      <c r="A686" s="33"/>
      <c r="B686" s="176">
        <v>32</v>
      </c>
      <c r="C686" s="177"/>
      <c r="D686" s="178" t="s">
        <v>46</v>
      </c>
      <c r="E686" s="178"/>
      <c r="F686" s="179">
        <v>19500.310000000001</v>
      </c>
      <c r="G686" s="180"/>
      <c r="H686" s="198">
        <v>17253.97</v>
      </c>
      <c r="I686" s="198"/>
      <c r="J686" s="179">
        <v>17300</v>
      </c>
      <c r="K686" s="180"/>
      <c r="L686" s="45"/>
      <c r="M686" s="66">
        <v>27000</v>
      </c>
      <c r="N686" s="198">
        <v>17500</v>
      </c>
      <c r="O686" s="198"/>
      <c r="P686" s="179">
        <v>17500</v>
      </c>
      <c r="Q686" s="180"/>
      <c r="R686" s="32" t="s">
        <v>394</v>
      </c>
    </row>
    <row r="687" spans="1:21" x14ac:dyDescent="0.25">
      <c r="A687" s="33"/>
      <c r="B687" s="176">
        <v>38</v>
      </c>
      <c r="C687" s="177"/>
      <c r="D687" s="178" t="s">
        <v>50</v>
      </c>
      <c r="E687" s="178"/>
      <c r="F687" s="179">
        <v>3195</v>
      </c>
      <c r="G687" s="180"/>
      <c r="H687" s="198">
        <v>7963.37</v>
      </c>
      <c r="I687" s="198"/>
      <c r="J687" s="179">
        <v>24000</v>
      </c>
      <c r="K687" s="180"/>
      <c r="L687" s="45"/>
      <c r="M687" s="66">
        <v>24000</v>
      </c>
      <c r="N687" s="198">
        <v>24000</v>
      </c>
      <c r="O687" s="198"/>
      <c r="P687" s="179">
        <v>24000</v>
      </c>
      <c r="Q687" s="180"/>
      <c r="R687" s="32" t="s">
        <v>373</v>
      </c>
    </row>
    <row r="688" spans="1:21" ht="15.75" thickBot="1" x14ac:dyDescent="0.3">
      <c r="A688" s="456" t="s">
        <v>343</v>
      </c>
      <c r="B688" s="457"/>
      <c r="C688" s="457"/>
      <c r="D688" s="457"/>
      <c r="E688" s="458"/>
      <c r="F688" s="459">
        <f>F225+F241+F597+F647+F678</f>
        <v>1375091.3399999999</v>
      </c>
      <c r="G688" s="460"/>
      <c r="H688" s="459">
        <f>H225+H241+H597+H647+H678</f>
        <v>1381113.53</v>
      </c>
      <c r="I688" s="460"/>
      <c r="J688" s="461">
        <f>J225+J241+J597+J647+J678</f>
        <v>3199650</v>
      </c>
      <c r="K688" s="462"/>
      <c r="L688" s="136">
        <f>L225+L241+L597+L647+L678</f>
        <v>-977115</v>
      </c>
      <c r="M688" s="84">
        <f>M225+M241+M597+M647+M678</f>
        <v>2222535</v>
      </c>
      <c r="N688" s="463">
        <f>N225+N241+N597+N647+N678</f>
        <v>4187300</v>
      </c>
      <c r="O688" s="460"/>
      <c r="P688" s="461">
        <f>P225+P241+P597+P647+P678</f>
        <v>4036800</v>
      </c>
      <c r="Q688" s="462"/>
      <c r="R688" s="41"/>
    </row>
    <row r="690" spans="1:18" x14ac:dyDescent="0.25">
      <c r="A690" s="203" t="s">
        <v>363</v>
      </c>
      <c r="B690" s="203"/>
      <c r="C690" s="203"/>
      <c r="D690" s="203"/>
      <c r="E690" s="203"/>
      <c r="F690" s="203"/>
      <c r="G690" s="203"/>
      <c r="H690" s="203"/>
      <c r="I690" s="203"/>
      <c r="J690" s="203"/>
      <c r="K690" s="203"/>
      <c r="L690" s="203"/>
      <c r="M690" s="203"/>
      <c r="N690" s="203"/>
      <c r="O690" s="203"/>
      <c r="P690" s="203"/>
      <c r="Q690" s="203"/>
    </row>
    <row r="691" spans="1:18" ht="21" customHeight="1" x14ac:dyDescent="0.25">
      <c r="A691" s="204" t="s">
        <v>406</v>
      </c>
      <c r="B691" s="204"/>
      <c r="C691" s="204"/>
      <c r="D691" s="204"/>
      <c r="E691" s="204"/>
      <c r="F691" s="204"/>
      <c r="G691" s="204"/>
      <c r="H691" s="204"/>
      <c r="I691" s="204"/>
      <c r="J691" s="204"/>
      <c r="K691" s="204"/>
      <c r="L691" s="204"/>
      <c r="M691" s="204"/>
      <c r="N691" s="204"/>
      <c r="O691" s="204"/>
      <c r="P691" s="204"/>
      <c r="Q691" s="204"/>
      <c r="R691" s="204"/>
    </row>
    <row r="692" spans="1:18" ht="11.25" customHeight="1" x14ac:dyDescent="0.25"/>
    <row r="693" spans="1:18" x14ac:dyDescent="0.25">
      <c r="A693" s="204" t="s">
        <v>416</v>
      </c>
      <c r="B693" s="204"/>
      <c r="C693" s="204"/>
      <c r="D693" s="204"/>
      <c r="E693" s="204"/>
    </row>
    <row r="694" spans="1:18" x14ac:dyDescent="0.25">
      <c r="A694" s="204" t="s">
        <v>417</v>
      </c>
      <c r="B694" s="204"/>
      <c r="C694" s="204"/>
      <c r="D694" s="204"/>
      <c r="E694" s="204"/>
    </row>
    <row r="695" spans="1:18" x14ac:dyDescent="0.25">
      <c r="A695" s="204" t="s">
        <v>418</v>
      </c>
      <c r="B695" s="204"/>
      <c r="C695" s="204"/>
      <c r="D695" s="204"/>
      <c r="E695" s="204"/>
      <c r="J695" s="19"/>
      <c r="K695" s="2"/>
      <c r="L695" s="2"/>
      <c r="M695" s="2"/>
    </row>
    <row r="696" spans="1:18" x14ac:dyDescent="0.25">
      <c r="J696" s="205" t="s">
        <v>364</v>
      </c>
      <c r="K696" s="205"/>
      <c r="L696" s="205"/>
      <c r="M696" s="205"/>
      <c r="N696" s="205"/>
      <c r="O696" s="205"/>
      <c r="P696" s="205"/>
    </row>
    <row r="697" spans="1:18" x14ac:dyDescent="0.25">
      <c r="J697" s="205" t="s">
        <v>365</v>
      </c>
      <c r="K697" s="205"/>
      <c r="L697" s="205"/>
      <c r="M697" s="205"/>
      <c r="N697" s="205"/>
      <c r="O697" s="205"/>
      <c r="P697" s="205"/>
    </row>
    <row r="698" spans="1:18" x14ac:dyDescent="0.25">
      <c r="J698" s="205" t="s">
        <v>366</v>
      </c>
      <c r="K698" s="205"/>
      <c r="L698" s="205"/>
      <c r="M698" s="205"/>
      <c r="N698" s="205"/>
      <c r="O698" s="205"/>
      <c r="P698" s="205"/>
    </row>
  </sheetData>
  <mergeCells count="4158">
    <mergeCell ref="A691:R691"/>
    <mergeCell ref="J581:K581"/>
    <mergeCell ref="N581:O581"/>
    <mergeCell ref="P581:Q581"/>
    <mergeCell ref="D212:E212"/>
    <mergeCell ref="F212:G212"/>
    <mergeCell ref="H212:I212"/>
    <mergeCell ref="J212:K212"/>
    <mergeCell ref="N212:O212"/>
    <mergeCell ref="P212:Q212"/>
    <mergeCell ref="J144:K144"/>
    <mergeCell ref="B308:C308"/>
    <mergeCell ref="D308:E308"/>
    <mergeCell ref="F308:G308"/>
    <mergeCell ref="H308:I308"/>
    <mergeCell ref="J308:K308"/>
    <mergeCell ref="N308:O308"/>
    <mergeCell ref="P308:Q308"/>
    <mergeCell ref="B511:C511"/>
    <mergeCell ref="D511:E511"/>
    <mergeCell ref="F511:G511"/>
    <mergeCell ref="H511:I511"/>
    <mergeCell ref="J511:K511"/>
    <mergeCell ref="N511:O511"/>
    <mergeCell ref="P511:Q511"/>
    <mergeCell ref="J423:K423"/>
    <mergeCell ref="N423:O423"/>
    <mergeCell ref="P423:Q423"/>
    <mergeCell ref="B424:C424"/>
    <mergeCell ref="D424:E424"/>
    <mergeCell ref="F424:G424"/>
    <mergeCell ref="H424:I424"/>
    <mergeCell ref="J424:K424"/>
    <mergeCell ref="N424:O424"/>
    <mergeCell ref="P424:Q424"/>
    <mergeCell ref="B357:C357"/>
    <mergeCell ref="N381:O381"/>
    <mergeCell ref="P381:Q381"/>
    <mergeCell ref="B420:C420"/>
    <mergeCell ref="D420:E420"/>
    <mergeCell ref="F420:G420"/>
    <mergeCell ref="H420:I420"/>
    <mergeCell ref="J420:K420"/>
    <mergeCell ref="N420:O420"/>
    <mergeCell ref="P420:Q420"/>
    <mergeCell ref="B419:C419"/>
    <mergeCell ref="P416:Q416"/>
    <mergeCell ref="B414:C414"/>
    <mergeCell ref="D414:E414"/>
    <mergeCell ref="F414:G414"/>
    <mergeCell ref="H414:I414"/>
    <mergeCell ref="J414:K414"/>
    <mergeCell ref="N414:O414"/>
    <mergeCell ref="P414:Q414"/>
    <mergeCell ref="B412:C412"/>
    <mergeCell ref="D412:E412"/>
    <mergeCell ref="F412:G412"/>
    <mergeCell ref="H412:I412"/>
    <mergeCell ref="J412:K412"/>
    <mergeCell ref="N412:O412"/>
    <mergeCell ref="P412:Q412"/>
    <mergeCell ref="B410:C410"/>
    <mergeCell ref="D410:E410"/>
    <mergeCell ref="F410:G410"/>
    <mergeCell ref="H410:I410"/>
    <mergeCell ref="J410:K410"/>
    <mergeCell ref="N410:O410"/>
    <mergeCell ref="P410:Q410"/>
    <mergeCell ref="J344:K344"/>
    <mergeCell ref="N344:O344"/>
    <mergeCell ref="P344:Q344"/>
    <mergeCell ref="D419:E419"/>
    <mergeCell ref="F419:G419"/>
    <mergeCell ref="H419:I419"/>
    <mergeCell ref="J419:K419"/>
    <mergeCell ref="N419:O419"/>
    <mergeCell ref="P419:Q419"/>
    <mergeCell ref="B415:C415"/>
    <mergeCell ref="D415:E415"/>
    <mergeCell ref="F415:G415"/>
    <mergeCell ref="H415:I415"/>
    <mergeCell ref="J415:K415"/>
    <mergeCell ref="N415:O415"/>
    <mergeCell ref="P415:Q415"/>
    <mergeCell ref="B416:C416"/>
    <mergeCell ref="D416:E416"/>
    <mergeCell ref="F416:G416"/>
    <mergeCell ref="H416:I416"/>
    <mergeCell ref="J416:K416"/>
    <mergeCell ref="N416:O416"/>
    <mergeCell ref="D357:E357"/>
    <mergeCell ref="F357:G357"/>
    <mergeCell ref="H357:I357"/>
    <mergeCell ref="J357:K357"/>
    <mergeCell ref="N357:O357"/>
    <mergeCell ref="P357:Q357"/>
    <mergeCell ref="B381:C381"/>
    <mergeCell ref="D381:E381"/>
    <mergeCell ref="F381:G381"/>
    <mergeCell ref="H381:I381"/>
    <mergeCell ref="B683:C683"/>
    <mergeCell ref="D683:E683"/>
    <mergeCell ref="F683:G683"/>
    <mergeCell ref="H683:I683"/>
    <mergeCell ref="J683:K683"/>
    <mergeCell ref="N683:O683"/>
    <mergeCell ref="P683:Q683"/>
    <mergeCell ref="J615:K615"/>
    <mergeCell ref="N615:O615"/>
    <mergeCell ref="P615:Q615"/>
    <mergeCell ref="B620:C620"/>
    <mergeCell ref="D620:E620"/>
    <mergeCell ref="F620:G620"/>
    <mergeCell ref="H620:I620"/>
    <mergeCell ref="J620:K620"/>
    <mergeCell ref="N620:O620"/>
    <mergeCell ref="P620:Q620"/>
    <mergeCell ref="B630:C630"/>
    <mergeCell ref="D630:E630"/>
    <mergeCell ref="F630:G630"/>
    <mergeCell ref="H630:I630"/>
    <mergeCell ref="J630:K630"/>
    <mergeCell ref="H682:I682"/>
    <mergeCell ref="J682:K682"/>
    <mergeCell ref="N682:O682"/>
    <mergeCell ref="P682:Q682"/>
    <mergeCell ref="J678:K678"/>
    <mergeCell ref="N678:O678"/>
    <mergeCell ref="A688:E688"/>
    <mergeCell ref="F688:G688"/>
    <mergeCell ref="H688:I688"/>
    <mergeCell ref="J688:K688"/>
    <mergeCell ref="N688:O688"/>
    <mergeCell ref="P688:Q688"/>
    <mergeCell ref="J637:K637"/>
    <mergeCell ref="N637:O637"/>
    <mergeCell ref="P637:Q637"/>
    <mergeCell ref="B638:C638"/>
    <mergeCell ref="D638:E638"/>
    <mergeCell ref="F638:G638"/>
    <mergeCell ref="H638:I638"/>
    <mergeCell ref="J638:K638"/>
    <mergeCell ref="N638:O638"/>
    <mergeCell ref="P638:Q638"/>
    <mergeCell ref="B668:C668"/>
    <mergeCell ref="D668:E668"/>
    <mergeCell ref="F668:G668"/>
    <mergeCell ref="H668:I668"/>
    <mergeCell ref="J668:K668"/>
    <mergeCell ref="N668:O668"/>
    <mergeCell ref="P668:Q668"/>
    <mergeCell ref="B687:C687"/>
    <mergeCell ref="D687:E687"/>
    <mergeCell ref="F687:G687"/>
    <mergeCell ref="H687:I687"/>
    <mergeCell ref="J687:K687"/>
    <mergeCell ref="N687:O687"/>
    <mergeCell ref="P687:Q687"/>
    <mergeCell ref="D682:E682"/>
    <mergeCell ref="B686:C686"/>
    <mergeCell ref="P596:Q596"/>
    <mergeCell ref="B628:C628"/>
    <mergeCell ref="D628:E628"/>
    <mergeCell ref="F628:G628"/>
    <mergeCell ref="H628:I628"/>
    <mergeCell ref="J628:K628"/>
    <mergeCell ref="N628:O628"/>
    <mergeCell ref="P628:Q628"/>
    <mergeCell ref="B629:C629"/>
    <mergeCell ref="D629:E629"/>
    <mergeCell ref="B684:C684"/>
    <mergeCell ref="D684:E684"/>
    <mergeCell ref="F684:G684"/>
    <mergeCell ref="H684:I684"/>
    <mergeCell ref="J684:K684"/>
    <mergeCell ref="N684:O684"/>
    <mergeCell ref="P684:Q684"/>
    <mergeCell ref="B680:C680"/>
    <mergeCell ref="D680:E680"/>
    <mergeCell ref="F680:G680"/>
    <mergeCell ref="H680:I680"/>
    <mergeCell ref="J680:K680"/>
    <mergeCell ref="N680:O680"/>
    <mergeCell ref="P680:Q680"/>
    <mergeCell ref="B681:C681"/>
    <mergeCell ref="D681:E681"/>
    <mergeCell ref="F681:G681"/>
    <mergeCell ref="H681:I681"/>
    <mergeCell ref="J681:K681"/>
    <mergeCell ref="J672:K672"/>
    <mergeCell ref="N672:O672"/>
    <mergeCell ref="P678:Q678"/>
    <mergeCell ref="J592:K592"/>
    <mergeCell ref="N592:O592"/>
    <mergeCell ref="P592:Q592"/>
    <mergeCell ref="B593:C593"/>
    <mergeCell ref="D593:E593"/>
    <mergeCell ref="F593:G593"/>
    <mergeCell ref="H593:I593"/>
    <mergeCell ref="J593:K593"/>
    <mergeCell ref="N593:O593"/>
    <mergeCell ref="P593:Q593"/>
    <mergeCell ref="N630:O630"/>
    <mergeCell ref="P630:Q630"/>
    <mergeCell ref="B603:C603"/>
    <mergeCell ref="D603:E603"/>
    <mergeCell ref="F603:G603"/>
    <mergeCell ref="H603:I603"/>
    <mergeCell ref="J603:K603"/>
    <mergeCell ref="N603:O603"/>
    <mergeCell ref="P603:Q603"/>
    <mergeCell ref="B595:C595"/>
    <mergeCell ref="D595:E595"/>
    <mergeCell ref="F595:G595"/>
    <mergeCell ref="H595:I595"/>
    <mergeCell ref="J595:K595"/>
    <mergeCell ref="N595:O595"/>
    <mergeCell ref="P595:Q595"/>
    <mergeCell ref="B596:C596"/>
    <mergeCell ref="D596:E596"/>
    <mergeCell ref="F596:G596"/>
    <mergeCell ref="H596:I596"/>
    <mergeCell ref="J596:K596"/>
    <mergeCell ref="N596:O596"/>
    <mergeCell ref="B594:C594"/>
    <mergeCell ref="D594:E594"/>
    <mergeCell ref="F594:G594"/>
    <mergeCell ref="H594:I594"/>
    <mergeCell ref="J594:K594"/>
    <mergeCell ref="N594:O594"/>
    <mergeCell ref="P594:Q594"/>
    <mergeCell ref="B685:C685"/>
    <mergeCell ref="D685:E685"/>
    <mergeCell ref="F685:G685"/>
    <mergeCell ref="H685:I685"/>
    <mergeCell ref="J685:K685"/>
    <mergeCell ref="N685:O685"/>
    <mergeCell ref="P685:Q685"/>
    <mergeCell ref="B675:C675"/>
    <mergeCell ref="D675:E675"/>
    <mergeCell ref="F675:G675"/>
    <mergeCell ref="H675:I675"/>
    <mergeCell ref="J675:K675"/>
    <mergeCell ref="N675:O675"/>
    <mergeCell ref="P675:Q675"/>
    <mergeCell ref="B676:C676"/>
    <mergeCell ref="D676:E676"/>
    <mergeCell ref="F676:G676"/>
    <mergeCell ref="H676:I676"/>
    <mergeCell ref="J676:K676"/>
    <mergeCell ref="N676:O676"/>
    <mergeCell ref="P676:Q676"/>
    <mergeCell ref="B672:C672"/>
    <mergeCell ref="D672:E672"/>
    <mergeCell ref="F672:G672"/>
    <mergeCell ref="H672:I672"/>
    <mergeCell ref="D686:E686"/>
    <mergeCell ref="F686:G686"/>
    <mergeCell ref="H686:I686"/>
    <mergeCell ref="J686:K686"/>
    <mergeCell ref="N686:O686"/>
    <mergeCell ref="P686:Q686"/>
    <mergeCell ref="B677:C677"/>
    <mergeCell ref="D677:E677"/>
    <mergeCell ref="F677:G677"/>
    <mergeCell ref="H677:I677"/>
    <mergeCell ref="J677:K677"/>
    <mergeCell ref="N677:O677"/>
    <mergeCell ref="P677:Q677"/>
    <mergeCell ref="B678:C678"/>
    <mergeCell ref="D678:E678"/>
    <mergeCell ref="F678:G678"/>
    <mergeCell ref="H678:I678"/>
    <mergeCell ref="H679:I679"/>
    <mergeCell ref="J679:K679"/>
    <mergeCell ref="N679:O679"/>
    <mergeCell ref="P679:Q679"/>
    <mergeCell ref="N681:O681"/>
    <mergeCell ref="P681:Q681"/>
    <mergeCell ref="B682:C682"/>
    <mergeCell ref="B679:C679"/>
    <mergeCell ref="D679:E679"/>
    <mergeCell ref="F679:G679"/>
    <mergeCell ref="F682:G682"/>
    <mergeCell ref="P672:Q672"/>
    <mergeCell ref="B673:C673"/>
    <mergeCell ref="D673:E673"/>
    <mergeCell ref="F673:G673"/>
    <mergeCell ref="H673:I673"/>
    <mergeCell ref="J673:K673"/>
    <mergeCell ref="N673:O673"/>
    <mergeCell ref="P673:Q673"/>
    <mergeCell ref="B674:C674"/>
    <mergeCell ref="D674:E674"/>
    <mergeCell ref="F674:G674"/>
    <mergeCell ref="H674:I674"/>
    <mergeCell ref="J674:K674"/>
    <mergeCell ref="N674:O674"/>
    <mergeCell ref="P674:Q674"/>
    <mergeCell ref="B667:C667"/>
    <mergeCell ref="D667:E667"/>
    <mergeCell ref="F667:G667"/>
    <mergeCell ref="H667:I667"/>
    <mergeCell ref="J667:K667"/>
    <mergeCell ref="N667:O667"/>
    <mergeCell ref="P667:Q667"/>
    <mergeCell ref="B670:C670"/>
    <mergeCell ref="D670:E670"/>
    <mergeCell ref="F670:G670"/>
    <mergeCell ref="H670:I670"/>
    <mergeCell ref="J670:K670"/>
    <mergeCell ref="N670:O670"/>
    <mergeCell ref="P670:Q670"/>
    <mergeCell ref="B671:C671"/>
    <mergeCell ref="D671:E671"/>
    <mergeCell ref="F671:G671"/>
    <mergeCell ref="H671:I671"/>
    <mergeCell ref="J671:K671"/>
    <mergeCell ref="N671:O671"/>
    <mergeCell ref="P671:Q671"/>
    <mergeCell ref="B669:C669"/>
    <mergeCell ref="D669:E669"/>
    <mergeCell ref="F669:G669"/>
    <mergeCell ref="H669:I669"/>
    <mergeCell ref="J669:K669"/>
    <mergeCell ref="N669:O669"/>
    <mergeCell ref="P669:Q669"/>
    <mergeCell ref="B665:C665"/>
    <mergeCell ref="D665:E665"/>
    <mergeCell ref="F665:G665"/>
    <mergeCell ref="H665:I665"/>
    <mergeCell ref="J665:K665"/>
    <mergeCell ref="N665:O665"/>
    <mergeCell ref="P665:Q665"/>
    <mergeCell ref="B666:C666"/>
    <mergeCell ref="D666:E666"/>
    <mergeCell ref="F666:G666"/>
    <mergeCell ref="H666:I666"/>
    <mergeCell ref="J666:K666"/>
    <mergeCell ref="N666:O666"/>
    <mergeCell ref="P666:Q666"/>
    <mergeCell ref="B661:C661"/>
    <mergeCell ref="D661:E661"/>
    <mergeCell ref="F661:G661"/>
    <mergeCell ref="H661:I661"/>
    <mergeCell ref="J661:K661"/>
    <mergeCell ref="N661:O661"/>
    <mergeCell ref="P661:Q661"/>
    <mergeCell ref="B662:C662"/>
    <mergeCell ref="D662:E662"/>
    <mergeCell ref="F662:G662"/>
    <mergeCell ref="H662:I662"/>
    <mergeCell ref="J662:K662"/>
    <mergeCell ref="N662:O662"/>
    <mergeCell ref="P662:Q662"/>
    <mergeCell ref="B664:C664"/>
    <mergeCell ref="D664:E664"/>
    <mergeCell ref="F664:G664"/>
    <mergeCell ref="H664:I664"/>
    <mergeCell ref="J664:K664"/>
    <mergeCell ref="N664:O664"/>
    <mergeCell ref="P664:Q664"/>
    <mergeCell ref="B663:C663"/>
    <mergeCell ref="D663:E663"/>
    <mergeCell ref="F663:G663"/>
    <mergeCell ref="H663:I663"/>
    <mergeCell ref="J663:K663"/>
    <mergeCell ref="N663:O663"/>
    <mergeCell ref="P663:Q663"/>
    <mergeCell ref="B658:C658"/>
    <mergeCell ref="D658:E658"/>
    <mergeCell ref="F658:G658"/>
    <mergeCell ref="H658:I658"/>
    <mergeCell ref="J658:K658"/>
    <mergeCell ref="N658:O658"/>
    <mergeCell ref="P658:Q658"/>
    <mergeCell ref="B659:C659"/>
    <mergeCell ref="D659:E659"/>
    <mergeCell ref="F659:G659"/>
    <mergeCell ref="H659:I659"/>
    <mergeCell ref="J659:K659"/>
    <mergeCell ref="N659:O659"/>
    <mergeCell ref="P659:Q659"/>
    <mergeCell ref="B660:C660"/>
    <mergeCell ref="D660:E660"/>
    <mergeCell ref="F660:G660"/>
    <mergeCell ref="H660:I660"/>
    <mergeCell ref="J660:K660"/>
    <mergeCell ref="N660:O660"/>
    <mergeCell ref="P660:Q660"/>
    <mergeCell ref="B655:C655"/>
    <mergeCell ref="D655:E655"/>
    <mergeCell ref="F655:G655"/>
    <mergeCell ref="H655:I655"/>
    <mergeCell ref="J655:K655"/>
    <mergeCell ref="N655:O655"/>
    <mergeCell ref="P655:Q655"/>
    <mergeCell ref="B656:C656"/>
    <mergeCell ref="D656:E656"/>
    <mergeCell ref="F656:G656"/>
    <mergeCell ref="H656:I656"/>
    <mergeCell ref="J656:K656"/>
    <mergeCell ref="N656:O656"/>
    <mergeCell ref="P656:Q656"/>
    <mergeCell ref="B657:C657"/>
    <mergeCell ref="D657:E657"/>
    <mergeCell ref="F657:G657"/>
    <mergeCell ref="H657:I657"/>
    <mergeCell ref="J657:K657"/>
    <mergeCell ref="N657:O657"/>
    <mergeCell ref="P657:Q657"/>
    <mergeCell ref="B652:C652"/>
    <mergeCell ref="D652:E652"/>
    <mergeCell ref="F652:G652"/>
    <mergeCell ref="H652:I652"/>
    <mergeCell ref="J652:K652"/>
    <mergeCell ref="N652:O652"/>
    <mergeCell ref="P652:Q652"/>
    <mergeCell ref="B653:C653"/>
    <mergeCell ref="D653:E653"/>
    <mergeCell ref="F653:G653"/>
    <mergeCell ref="H653:I653"/>
    <mergeCell ref="J653:K653"/>
    <mergeCell ref="N653:O653"/>
    <mergeCell ref="P653:Q653"/>
    <mergeCell ref="B654:C654"/>
    <mergeCell ref="D654:E654"/>
    <mergeCell ref="F654:G654"/>
    <mergeCell ref="H654:I654"/>
    <mergeCell ref="J654:K654"/>
    <mergeCell ref="N654:O654"/>
    <mergeCell ref="P654:Q654"/>
    <mergeCell ref="B650:C650"/>
    <mergeCell ref="D650:E650"/>
    <mergeCell ref="F650:G650"/>
    <mergeCell ref="H650:I650"/>
    <mergeCell ref="J650:K650"/>
    <mergeCell ref="N650:O650"/>
    <mergeCell ref="P650:Q650"/>
    <mergeCell ref="B651:C651"/>
    <mergeCell ref="D651:E651"/>
    <mergeCell ref="F651:G651"/>
    <mergeCell ref="H651:I651"/>
    <mergeCell ref="J651:K651"/>
    <mergeCell ref="N651:O651"/>
    <mergeCell ref="P651:Q651"/>
    <mergeCell ref="B647:C647"/>
    <mergeCell ref="D647:E647"/>
    <mergeCell ref="F647:G647"/>
    <mergeCell ref="H647:I647"/>
    <mergeCell ref="J647:K647"/>
    <mergeCell ref="N647:O647"/>
    <mergeCell ref="P647:Q647"/>
    <mergeCell ref="B648:C648"/>
    <mergeCell ref="D648:E648"/>
    <mergeCell ref="F648:G648"/>
    <mergeCell ref="H648:I648"/>
    <mergeCell ref="J648:K648"/>
    <mergeCell ref="N648:O648"/>
    <mergeCell ref="P648:Q648"/>
    <mergeCell ref="B649:C649"/>
    <mergeCell ref="D649:E649"/>
    <mergeCell ref="F649:G649"/>
    <mergeCell ref="H649:I649"/>
    <mergeCell ref="J649:K649"/>
    <mergeCell ref="N649:O649"/>
    <mergeCell ref="P649:Q649"/>
    <mergeCell ref="B644:C644"/>
    <mergeCell ref="D644:E644"/>
    <mergeCell ref="F644:G644"/>
    <mergeCell ref="H644:I644"/>
    <mergeCell ref="J644:K644"/>
    <mergeCell ref="N644:O644"/>
    <mergeCell ref="P644:Q644"/>
    <mergeCell ref="B645:C645"/>
    <mergeCell ref="D645:E645"/>
    <mergeCell ref="F645:G645"/>
    <mergeCell ref="H645:I645"/>
    <mergeCell ref="J645:K645"/>
    <mergeCell ref="N645:O645"/>
    <mergeCell ref="P645:Q645"/>
    <mergeCell ref="B646:C646"/>
    <mergeCell ref="D646:E646"/>
    <mergeCell ref="F646:G646"/>
    <mergeCell ref="H646:I646"/>
    <mergeCell ref="J646:K646"/>
    <mergeCell ref="N646:O646"/>
    <mergeCell ref="P646:Q646"/>
    <mergeCell ref="B641:C641"/>
    <mergeCell ref="D641:E641"/>
    <mergeCell ref="F641:G641"/>
    <mergeCell ref="H641:I641"/>
    <mergeCell ref="J641:K641"/>
    <mergeCell ref="N641:O641"/>
    <mergeCell ref="P641:Q641"/>
    <mergeCell ref="B642:C642"/>
    <mergeCell ref="D642:E642"/>
    <mergeCell ref="F642:G642"/>
    <mergeCell ref="H642:I642"/>
    <mergeCell ref="J642:K642"/>
    <mergeCell ref="N642:O642"/>
    <mergeCell ref="P642:Q642"/>
    <mergeCell ref="B643:C643"/>
    <mergeCell ref="D643:E643"/>
    <mergeCell ref="F643:G643"/>
    <mergeCell ref="H643:I643"/>
    <mergeCell ref="J643:K643"/>
    <mergeCell ref="N643:O643"/>
    <mergeCell ref="P643:Q643"/>
    <mergeCell ref="B635:C635"/>
    <mergeCell ref="D635:E635"/>
    <mergeCell ref="F635:G635"/>
    <mergeCell ref="H635:I635"/>
    <mergeCell ref="J635:K635"/>
    <mergeCell ref="N635:O635"/>
    <mergeCell ref="P635:Q635"/>
    <mergeCell ref="B639:C639"/>
    <mergeCell ref="D639:E639"/>
    <mergeCell ref="F639:G639"/>
    <mergeCell ref="H639:I639"/>
    <mergeCell ref="J639:K639"/>
    <mergeCell ref="N639:O639"/>
    <mergeCell ref="P639:Q639"/>
    <mergeCell ref="B640:C640"/>
    <mergeCell ref="D640:E640"/>
    <mergeCell ref="F640:G640"/>
    <mergeCell ref="H640:I640"/>
    <mergeCell ref="J640:K640"/>
    <mergeCell ref="N640:O640"/>
    <mergeCell ref="P640:Q640"/>
    <mergeCell ref="B636:C636"/>
    <mergeCell ref="D636:E636"/>
    <mergeCell ref="F636:G636"/>
    <mergeCell ref="H636:I636"/>
    <mergeCell ref="J636:K636"/>
    <mergeCell ref="N636:O636"/>
    <mergeCell ref="P636:Q636"/>
    <mergeCell ref="B637:C637"/>
    <mergeCell ref="D637:E637"/>
    <mergeCell ref="F637:G637"/>
    <mergeCell ref="H637:I637"/>
    <mergeCell ref="B632:C632"/>
    <mergeCell ref="D632:E632"/>
    <mergeCell ref="F632:G632"/>
    <mergeCell ref="H632:I632"/>
    <mergeCell ref="J632:K632"/>
    <mergeCell ref="N632:O632"/>
    <mergeCell ref="P632:Q632"/>
    <mergeCell ref="B633:C633"/>
    <mergeCell ref="D633:E633"/>
    <mergeCell ref="F633:G633"/>
    <mergeCell ref="H633:I633"/>
    <mergeCell ref="J633:K633"/>
    <mergeCell ref="N633:O633"/>
    <mergeCell ref="P633:Q633"/>
    <mergeCell ref="B634:C634"/>
    <mergeCell ref="D634:E634"/>
    <mergeCell ref="F634:G634"/>
    <mergeCell ref="H634:I634"/>
    <mergeCell ref="J634:K634"/>
    <mergeCell ref="N634:O634"/>
    <mergeCell ref="P634:Q634"/>
    <mergeCell ref="F629:G629"/>
    <mergeCell ref="H629:I629"/>
    <mergeCell ref="J629:K629"/>
    <mergeCell ref="N629:O629"/>
    <mergeCell ref="P629:Q629"/>
    <mergeCell ref="B631:C631"/>
    <mergeCell ref="D631:E631"/>
    <mergeCell ref="F631:G631"/>
    <mergeCell ref="H631:I631"/>
    <mergeCell ref="J631:K631"/>
    <mergeCell ref="N631:O631"/>
    <mergeCell ref="P631:Q631"/>
    <mergeCell ref="B626:C626"/>
    <mergeCell ref="D626:E626"/>
    <mergeCell ref="F626:G626"/>
    <mergeCell ref="H626:I626"/>
    <mergeCell ref="J626:K626"/>
    <mergeCell ref="N626:O626"/>
    <mergeCell ref="P626:Q626"/>
    <mergeCell ref="B627:C627"/>
    <mergeCell ref="D627:E627"/>
    <mergeCell ref="F627:G627"/>
    <mergeCell ref="H627:I627"/>
    <mergeCell ref="J627:K627"/>
    <mergeCell ref="N627:O627"/>
    <mergeCell ref="P627:Q627"/>
    <mergeCell ref="B623:C623"/>
    <mergeCell ref="D623:E623"/>
    <mergeCell ref="F623:G623"/>
    <mergeCell ref="H623:I623"/>
    <mergeCell ref="J623:K623"/>
    <mergeCell ref="N623:O623"/>
    <mergeCell ref="P623:Q623"/>
    <mergeCell ref="B624:C624"/>
    <mergeCell ref="D624:E624"/>
    <mergeCell ref="F624:G624"/>
    <mergeCell ref="H624:I624"/>
    <mergeCell ref="J624:K624"/>
    <mergeCell ref="N624:O624"/>
    <mergeCell ref="P624:Q624"/>
    <mergeCell ref="B625:C625"/>
    <mergeCell ref="D625:E625"/>
    <mergeCell ref="F625:G625"/>
    <mergeCell ref="H625:I625"/>
    <mergeCell ref="J625:K625"/>
    <mergeCell ref="N625:O625"/>
    <mergeCell ref="P625:Q625"/>
    <mergeCell ref="B619:C619"/>
    <mergeCell ref="D619:E619"/>
    <mergeCell ref="F619:G619"/>
    <mergeCell ref="H619:I619"/>
    <mergeCell ref="J619:K619"/>
    <mergeCell ref="N619:O619"/>
    <mergeCell ref="P619:Q619"/>
    <mergeCell ref="B621:C621"/>
    <mergeCell ref="D621:E621"/>
    <mergeCell ref="F621:G621"/>
    <mergeCell ref="H621:I621"/>
    <mergeCell ref="J621:K621"/>
    <mergeCell ref="N621:O621"/>
    <mergeCell ref="P621:Q621"/>
    <mergeCell ref="B622:C622"/>
    <mergeCell ref="D622:E622"/>
    <mergeCell ref="F622:G622"/>
    <mergeCell ref="H622:I622"/>
    <mergeCell ref="J622:K622"/>
    <mergeCell ref="N622:O622"/>
    <mergeCell ref="P622:Q622"/>
    <mergeCell ref="B617:C617"/>
    <mergeCell ref="D617:E617"/>
    <mergeCell ref="F617:G617"/>
    <mergeCell ref="H617:I617"/>
    <mergeCell ref="J617:K617"/>
    <mergeCell ref="N617:O617"/>
    <mergeCell ref="P617:Q617"/>
    <mergeCell ref="B618:C618"/>
    <mergeCell ref="D618:E618"/>
    <mergeCell ref="F618:G618"/>
    <mergeCell ref="H618:I618"/>
    <mergeCell ref="J618:K618"/>
    <mergeCell ref="N618:O618"/>
    <mergeCell ref="P618:Q618"/>
    <mergeCell ref="B614:C614"/>
    <mergeCell ref="D614:E614"/>
    <mergeCell ref="F614:G614"/>
    <mergeCell ref="H614:I614"/>
    <mergeCell ref="J614:K614"/>
    <mergeCell ref="N614:O614"/>
    <mergeCell ref="P614:Q614"/>
    <mergeCell ref="B616:C616"/>
    <mergeCell ref="D616:E616"/>
    <mergeCell ref="F616:G616"/>
    <mergeCell ref="H616:I616"/>
    <mergeCell ref="J616:K616"/>
    <mergeCell ref="N616:O616"/>
    <mergeCell ref="P616:Q616"/>
    <mergeCell ref="B615:C615"/>
    <mergeCell ref="D615:E615"/>
    <mergeCell ref="F615:G615"/>
    <mergeCell ref="H615:I615"/>
    <mergeCell ref="B611:C611"/>
    <mergeCell ref="D611:E611"/>
    <mergeCell ref="F611:G611"/>
    <mergeCell ref="H611:I611"/>
    <mergeCell ref="J611:K611"/>
    <mergeCell ref="N611:O611"/>
    <mergeCell ref="P611:Q611"/>
    <mergeCell ref="B612:C612"/>
    <mergeCell ref="D612:E612"/>
    <mergeCell ref="F612:G612"/>
    <mergeCell ref="H612:I612"/>
    <mergeCell ref="J612:K612"/>
    <mergeCell ref="N612:O612"/>
    <mergeCell ref="P612:Q612"/>
    <mergeCell ref="B613:C613"/>
    <mergeCell ref="D613:E613"/>
    <mergeCell ref="F613:G613"/>
    <mergeCell ref="H613:I613"/>
    <mergeCell ref="J613:K613"/>
    <mergeCell ref="N613:O613"/>
    <mergeCell ref="P613:Q613"/>
    <mergeCell ref="B608:C608"/>
    <mergeCell ref="D608:E608"/>
    <mergeCell ref="F608:G608"/>
    <mergeCell ref="H608:I608"/>
    <mergeCell ref="J608:K608"/>
    <mergeCell ref="N608:O608"/>
    <mergeCell ref="P608:Q608"/>
    <mergeCell ref="B609:C609"/>
    <mergeCell ref="D609:E609"/>
    <mergeCell ref="F609:G609"/>
    <mergeCell ref="H609:I609"/>
    <mergeCell ref="J609:K609"/>
    <mergeCell ref="N609:O609"/>
    <mergeCell ref="P609:Q609"/>
    <mergeCell ref="B610:C610"/>
    <mergeCell ref="D610:E610"/>
    <mergeCell ref="F610:G610"/>
    <mergeCell ref="H610:I610"/>
    <mergeCell ref="J610:K610"/>
    <mergeCell ref="N610:O610"/>
    <mergeCell ref="P610:Q610"/>
    <mergeCell ref="B606:C606"/>
    <mergeCell ref="D606:E606"/>
    <mergeCell ref="F606:G606"/>
    <mergeCell ref="H606:I606"/>
    <mergeCell ref="J606:K606"/>
    <mergeCell ref="N606:O606"/>
    <mergeCell ref="P606:Q606"/>
    <mergeCell ref="B607:C607"/>
    <mergeCell ref="D607:E607"/>
    <mergeCell ref="F607:G607"/>
    <mergeCell ref="H607:I607"/>
    <mergeCell ref="J607:K607"/>
    <mergeCell ref="N607:O607"/>
    <mergeCell ref="P607:Q607"/>
    <mergeCell ref="B601:C601"/>
    <mergeCell ref="D601:E601"/>
    <mergeCell ref="F601:G601"/>
    <mergeCell ref="H601:I601"/>
    <mergeCell ref="J601:K601"/>
    <mergeCell ref="N601:O601"/>
    <mergeCell ref="P601:Q601"/>
    <mergeCell ref="B604:C604"/>
    <mergeCell ref="D604:E604"/>
    <mergeCell ref="F604:G604"/>
    <mergeCell ref="H604:I604"/>
    <mergeCell ref="J604:K604"/>
    <mergeCell ref="N604:O604"/>
    <mergeCell ref="P604:Q604"/>
    <mergeCell ref="B605:C605"/>
    <mergeCell ref="D605:E605"/>
    <mergeCell ref="F605:G605"/>
    <mergeCell ref="H605:I605"/>
    <mergeCell ref="J605:K605"/>
    <mergeCell ref="N605:O605"/>
    <mergeCell ref="P605:Q605"/>
    <mergeCell ref="B602:C602"/>
    <mergeCell ref="D602:E602"/>
    <mergeCell ref="F602:G602"/>
    <mergeCell ref="H602:I602"/>
    <mergeCell ref="J602:K602"/>
    <mergeCell ref="N602:O602"/>
    <mergeCell ref="P602:Q602"/>
    <mergeCell ref="B598:C598"/>
    <mergeCell ref="D598:E598"/>
    <mergeCell ref="F598:G598"/>
    <mergeCell ref="H598:I598"/>
    <mergeCell ref="J598:K598"/>
    <mergeCell ref="N598:O598"/>
    <mergeCell ref="P598:Q598"/>
    <mergeCell ref="B599:C599"/>
    <mergeCell ref="D599:E599"/>
    <mergeCell ref="F599:G599"/>
    <mergeCell ref="H599:I599"/>
    <mergeCell ref="J599:K599"/>
    <mergeCell ref="N599:O599"/>
    <mergeCell ref="P599:Q599"/>
    <mergeCell ref="B600:C600"/>
    <mergeCell ref="D600:E600"/>
    <mergeCell ref="F600:G600"/>
    <mergeCell ref="H600:I600"/>
    <mergeCell ref="J600:K600"/>
    <mergeCell ref="N600:O600"/>
    <mergeCell ref="P600:Q600"/>
    <mergeCell ref="B446:C446"/>
    <mergeCell ref="D446:E446"/>
    <mergeCell ref="F446:G446"/>
    <mergeCell ref="H446:I446"/>
    <mergeCell ref="J446:K446"/>
    <mergeCell ref="N446:O446"/>
    <mergeCell ref="P446:Q446"/>
    <mergeCell ref="B441:C441"/>
    <mergeCell ref="D441:E441"/>
    <mergeCell ref="F441:G441"/>
    <mergeCell ref="H441:I441"/>
    <mergeCell ref="J441:K441"/>
    <mergeCell ref="N441:O441"/>
    <mergeCell ref="P441:Q441"/>
    <mergeCell ref="B442:C442"/>
    <mergeCell ref="D442:E442"/>
    <mergeCell ref="F442:G442"/>
    <mergeCell ref="H442:I442"/>
    <mergeCell ref="J442:K442"/>
    <mergeCell ref="N442:O442"/>
    <mergeCell ref="P442:Q442"/>
    <mergeCell ref="P445:Q445"/>
    <mergeCell ref="B439:C439"/>
    <mergeCell ref="D439:E439"/>
    <mergeCell ref="F439:G439"/>
    <mergeCell ref="H439:I439"/>
    <mergeCell ref="J439:K439"/>
    <mergeCell ref="N439:O439"/>
    <mergeCell ref="P439:Q439"/>
    <mergeCell ref="B440:C440"/>
    <mergeCell ref="D440:E440"/>
    <mergeCell ref="F440:G440"/>
    <mergeCell ref="H440:I440"/>
    <mergeCell ref="J440:K440"/>
    <mergeCell ref="N440:O440"/>
    <mergeCell ref="P440:Q440"/>
    <mergeCell ref="B437:C437"/>
    <mergeCell ref="D437:E437"/>
    <mergeCell ref="F437:G437"/>
    <mergeCell ref="H437:I437"/>
    <mergeCell ref="J437:K437"/>
    <mergeCell ref="N437:O437"/>
    <mergeCell ref="P437:Q437"/>
    <mergeCell ref="B438:C438"/>
    <mergeCell ref="D438:E438"/>
    <mergeCell ref="F438:G438"/>
    <mergeCell ref="H438:I438"/>
    <mergeCell ref="J438:K438"/>
    <mergeCell ref="N438:O438"/>
    <mergeCell ref="P438:Q438"/>
    <mergeCell ref="B434:C434"/>
    <mergeCell ref="D434:E434"/>
    <mergeCell ref="F434:G434"/>
    <mergeCell ref="H434:I434"/>
    <mergeCell ref="J434:K434"/>
    <mergeCell ref="N434:O434"/>
    <mergeCell ref="P434:Q434"/>
    <mergeCell ref="B435:C435"/>
    <mergeCell ref="D435:E435"/>
    <mergeCell ref="F435:G435"/>
    <mergeCell ref="H435:I435"/>
    <mergeCell ref="J435:K435"/>
    <mergeCell ref="N435:O435"/>
    <mergeCell ref="P435:Q435"/>
    <mergeCell ref="B432:C432"/>
    <mergeCell ref="D432:E432"/>
    <mergeCell ref="F432:G432"/>
    <mergeCell ref="H432:I432"/>
    <mergeCell ref="J432:K432"/>
    <mergeCell ref="N432:O432"/>
    <mergeCell ref="P432:Q432"/>
    <mergeCell ref="B433:C433"/>
    <mergeCell ref="D433:E433"/>
    <mergeCell ref="F433:G433"/>
    <mergeCell ref="H433:I433"/>
    <mergeCell ref="J433:K433"/>
    <mergeCell ref="N433:O433"/>
    <mergeCell ref="P433:Q433"/>
    <mergeCell ref="B430:C430"/>
    <mergeCell ref="D430:E430"/>
    <mergeCell ref="F430:G430"/>
    <mergeCell ref="H430:I430"/>
    <mergeCell ref="J430:K430"/>
    <mergeCell ref="N430:O430"/>
    <mergeCell ref="P430:Q430"/>
    <mergeCell ref="B431:C431"/>
    <mergeCell ref="D431:E431"/>
    <mergeCell ref="F431:G431"/>
    <mergeCell ref="H431:I431"/>
    <mergeCell ref="J431:K431"/>
    <mergeCell ref="N431:O431"/>
    <mergeCell ref="P431:Q431"/>
    <mergeCell ref="B428:C428"/>
    <mergeCell ref="D428:E428"/>
    <mergeCell ref="F428:G428"/>
    <mergeCell ref="H428:I428"/>
    <mergeCell ref="J428:K428"/>
    <mergeCell ref="N428:O428"/>
    <mergeCell ref="P428:Q428"/>
    <mergeCell ref="B429:C429"/>
    <mergeCell ref="D429:E429"/>
    <mergeCell ref="F429:G429"/>
    <mergeCell ref="H429:I429"/>
    <mergeCell ref="J429:K429"/>
    <mergeCell ref="N429:O429"/>
    <mergeCell ref="P429:Q429"/>
    <mergeCell ref="B426:C426"/>
    <mergeCell ref="D426:E426"/>
    <mergeCell ref="F426:G426"/>
    <mergeCell ref="H426:I426"/>
    <mergeCell ref="J426:K426"/>
    <mergeCell ref="N426:O426"/>
    <mergeCell ref="P426:Q426"/>
    <mergeCell ref="B427:C427"/>
    <mergeCell ref="D427:E427"/>
    <mergeCell ref="F427:G427"/>
    <mergeCell ref="H427:I427"/>
    <mergeCell ref="J427:K427"/>
    <mergeCell ref="N427:O427"/>
    <mergeCell ref="P427:Q427"/>
    <mergeCell ref="B422:C422"/>
    <mergeCell ref="D422:E422"/>
    <mergeCell ref="F422:G422"/>
    <mergeCell ref="H422:I422"/>
    <mergeCell ref="J422:K422"/>
    <mergeCell ref="N422:O422"/>
    <mergeCell ref="P422:Q422"/>
    <mergeCell ref="B425:C425"/>
    <mergeCell ref="D425:E425"/>
    <mergeCell ref="F425:G425"/>
    <mergeCell ref="H425:I425"/>
    <mergeCell ref="J425:K425"/>
    <mergeCell ref="N425:O425"/>
    <mergeCell ref="P425:Q425"/>
    <mergeCell ref="B423:C423"/>
    <mergeCell ref="D423:E423"/>
    <mergeCell ref="F423:G423"/>
    <mergeCell ref="H423:I423"/>
    <mergeCell ref="B421:C421"/>
    <mergeCell ref="D421:E421"/>
    <mergeCell ref="F421:G421"/>
    <mergeCell ref="H421:I421"/>
    <mergeCell ref="J421:K421"/>
    <mergeCell ref="N421:O421"/>
    <mergeCell ref="P421:Q421"/>
    <mergeCell ref="B417:C417"/>
    <mergeCell ref="D417:E417"/>
    <mergeCell ref="F417:G417"/>
    <mergeCell ref="H417:I417"/>
    <mergeCell ref="J417:K417"/>
    <mergeCell ref="N417:O417"/>
    <mergeCell ref="P417:Q417"/>
    <mergeCell ref="B418:C418"/>
    <mergeCell ref="D418:E418"/>
    <mergeCell ref="F418:G418"/>
    <mergeCell ref="H418:I418"/>
    <mergeCell ref="J418:K418"/>
    <mergeCell ref="N418:O418"/>
    <mergeCell ref="P418:Q418"/>
    <mergeCell ref="B409:C409"/>
    <mergeCell ref="D409:E409"/>
    <mergeCell ref="B413:C413"/>
    <mergeCell ref="D413:E413"/>
    <mergeCell ref="F413:G413"/>
    <mergeCell ref="H413:I413"/>
    <mergeCell ref="J413:K413"/>
    <mergeCell ref="N413:O413"/>
    <mergeCell ref="P413:Q413"/>
    <mergeCell ref="B411:C411"/>
    <mergeCell ref="D411:E411"/>
    <mergeCell ref="F411:G411"/>
    <mergeCell ref="H411:I411"/>
    <mergeCell ref="J411:K411"/>
    <mergeCell ref="N411:O411"/>
    <mergeCell ref="P411:Q411"/>
    <mergeCell ref="N405:O405"/>
    <mergeCell ref="P405:Q405"/>
    <mergeCell ref="B408:C408"/>
    <mergeCell ref="D408:E408"/>
    <mergeCell ref="F408:G408"/>
    <mergeCell ref="H408:I408"/>
    <mergeCell ref="J408:K408"/>
    <mergeCell ref="N408:O408"/>
    <mergeCell ref="P408:Q408"/>
    <mergeCell ref="J409:K409"/>
    <mergeCell ref="N409:O409"/>
    <mergeCell ref="P409:Q409"/>
    <mergeCell ref="D406:E406"/>
    <mergeCell ref="F406:G406"/>
    <mergeCell ref="H406:I406"/>
    <mergeCell ref="J406:K406"/>
    <mergeCell ref="N406:O406"/>
    <mergeCell ref="P406:Q406"/>
    <mergeCell ref="B407:C407"/>
    <mergeCell ref="D407:E407"/>
    <mergeCell ref="F407:G407"/>
    <mergeCell ref="H407:I407"/>
    <mergeCell ref="J407:K407"/>
    <mergeCell ref="N407:O407"/>
    <mergeCell ref="P407:Q407"/>
    <mergeCell ref="F409:G409"/>
    <mergeCell ref="H409:I409"/>
    <mergeCell ref="B405:C405"/>
    <mergeCell ref="D405:E405"/>
    <mergeCell ref="F405:G405"/>
    <mergeCell ref="H405:I405"/>
    <mergeCell ref="J405:K405"/>
    <mergeCell ref="B400:C400"/>
    <mergeCell ref="D400:E400"/>
    <mergeCell ref="F400:G400"/>
    <mergeCell ref="H400:I400"/>
    <mergeCell ref="J400:K400"/>
    <mergeCell ref="N400:O400"/>
    <mergeCell ref="P400:Q400"/>
    <mergeCell ref="B401:C401"/>
    <mergeCell ref="D401:E401"/>
    <mergeCell ref="F401:G401"/>
    <mergeCell ref="H401:I401"/>
    <mergeCell ref="J401:K401"/>
    <mergeCell ref="N401:O401"/>
    <mergeCell ref="P401:Q401"/>
    <mergeCell ref="B403:C403"/>
    <mergeCell ref="D403:E403"/>
    <mergeCell ref="F403:G403"/>
    <mergeCell ref="H403:I403"/>
    <mergeCell ref="B402:C402"/>
    <mergeCell ref="D402:E402"/>
    <mergeCell ref="F402:G402"/>
    <mergeCell ref="H402:I402"/>
    <mergeCell ref="J402:K402"/>
    <mergeCell ref="N402:O402"/>
    <mergeCell ref="P402:Q402"/>
    <mergeCell ref="B398:C398"/>
    <mergeCell ref="D398:E398"/>
    <mergeCell ref="F398:G398"/>
    <mergeCell ref="H398:I398"/>
    <mergeCell ref="J398:K398"/>
    <mergeCell ref="N398:O398"/>
    <mergeCell ref="P398:Q398"/>
    <mergeCell ref="B399:C399"/>
    <mergeCell ref="D399:E399"/>
    <mergeCell ref="F399:G399"/>
    <mergeCell ref="H399:I399"/>
    <mergeCell ref="J399:K399"/>
    <mergeCell ref="N399:O399"/>
    <mergeCell ref="P399:Q399"/>
    <mergeCell ref="B396:C396"/>
    <mergeCell ref="D396:E396"/>
    <mergeCell ref="F396:G396"/>
    <mergeCell ref="H396:I396"/>
    <mergeCell ref="J396:K396"/>
    <mergeCell ref="N396:O396"/>
    <mergeCell ref="P396:Q396"/>
    <mergeCell ref="B397:C397"/>
    <mergeCell ref="D397:E397"/>
    <mergeCell ref="F397:G397"/>
    <mergeCell ref="H397:I397"/>
    <mergeCell ref="J397:K397"/>
    <mergeCell ref="N397:O397"/>
    <mergeCell ref="P397:Q397"/>
    <mergeCell ref="B395:C395"/>
    <mergeCell ref="D395:E395"/>
    <mergeCell ref="F395:G395"/>
    <mergeCell ref="H395:I395"/>
    <mergeCell ref="J395:K395"/>
    <mergeCell ref="N395:O395"/>
    <mergeCell ref="P395:Q395"/>
    <mergeCell ref="B388:C388"/>
    <mergeCell ref="D388:E388"/>
    <mergeCell ref="F388:G388"/>
    <mergeCell ref="H388:I388"/>
    <mergeCell ref="J388:K388"/>
    <mergeCell ref="N388:O388"/>
    <mergeCell ref="P388:Q388"/>
    <mergeCell ref="B390:C390"/>
    <mergeCell ref="D390:E390"/>
    <mergeCell ref="F390:G390"/>
    <mergeCell ref="H390:I390"/>
    <mergeCell ref="J390:K390"/>
    <mergeCell ref="N390:O390"/>
    <mergeCell ref="P390:Q390"/>
    <mergeCell ref="D393:E393"/>
    <mergeCell ref="F393:G393"/>
    <mergeCell ref="H393:I393"/>
    <mergeCell ref="J393:K393"/>
    <mergeCell ref="N393:O393"/>
    <mergeCell ref="P393:Q393"/>
    <mergeCell ref="J389:K389"/>
    <mergeCell ref="N389:O389"/>
    <mergeCell ref="P389:Q389"/>
    <mergeCell ref="B391:C391"/>
    <mergeCell ref="D391:E391"/>
    <mergeCell ref="F391:G391"/>
    <mergeCell ref="H391:I391"/>
    <mergeCell ref="J391:K391"/>
    <mergeCell ref="N391:O391"/>
    <mergeCell ref="P391:Q391"/>
    <mergeCell ref="B394:C394"/>
    <mergeCell ref="D394:E394"/>
    <mergeCell ref="F394:G394"/>
    <mergeCell ref="H394:I394"/>
    <mergeCell ref="J394:K394"/>
    <mergeCell ref="N386:O386"/>
    <mergeCell ref="P386:Q386"/>
    <mergeCell ref="B387:C387"/>
    <mergeCell ref="D387:E387"/>
    <mergeCell ref="F387:G387"/>
    <mergeCell ref="H387:I387"/>
    <mergeCell ref="J387:K387"/>
    <mergeCell ref="N387:O387"/>
    <mergeCell ref="P387:Q387"/>
    <mergeCell ref="B385:C385"/>
    <mergeCell ref="D385:E385"/>
    <mergeCell ref="F385:G385"/>
    <mergeCell ref="H385:I385"/>
    <mergeCell ref="J385:K385"/>
    <mergeCell ref="N385:O385"/>
    <mergeCell ref="P385:Q385"/>
    <mergeCell ref="B392:C392"/>
    <mergeCell ref="D392:E392"/>
    <mergeCell ref="F392:G392"/>
    <mergeCell ref="H392:I392"/>
    <mergeCell ref="J392:K392"/>
    <mergeCell ref="N392:O392"/>
    <mergeCell ref="P392:Q392"/>
    <mergeCell ref="B389:C389"/>
    <mergeCell ref="D389:E389"/>
    <mergeCell ref="F389:G389"/>
    <mergeCell ref="H389:I389"/>
    <mergeCell ref="D376:E376"/>
    <mergeCell ref="F376:G376"/>
    <mergeCell ref="H376:I376"/>
    <mergeCell ref="B383:C383"/>
    <mergeCell ref="D383:E383"/>
    <mergeCell ref="F383:G383"/>
    <mergeCell ref="H383:I383"/>
    <mergeCell ref="J383:K383"/>
    <mergeCell ref="N383:O383"/>
    <mergeCell ref="P383:Q383"/>
    <mergeCell ref="B380:C380"/>
    <mergeCell ref="D380:E380"/>
    <mergeCell ref="F380:G380"/>
    <mergeCell ref="H380:I380"/>
    <mergeCell ref="J380:K380"/>
    <mergeCell ref="N380:O380"/>
    <mergeCell ref="P380:Q380"/>
    <mergeCell ref="B382:C382"/>
    <mergeCell ref="D382:E382"/>
    <mergeCell ref="F382:G382"/>
    <mergeCell ref="H382:I382"/>
    <mergeCell ref="J382:K382"/>
    <mergeCell ref="N382:O382"/>
    <mergeCell ref="P382:Q382"/>
    <mergeCell ref="B376:C376"/>
    <mergeCell ref="J376:K376"/>
    <mergeCell ref="N376:O376"/>
    <mergeCell ref="P376:Q376"/>
    <mergeCell ref="B378:C378"/>
    <mergeCell ref="D378:E378"/>
    <mergeCell ref="F378:G378"/>
    <mergeCell ref="J381:K381"/>
    <mergeCell ref="B373:C373"/>
    <mergeCell ref="D373:E373"/>
    <mergeCell ref="F373:G373"/>
    <mergeCell ref="H373:I373"/>
    <mergeCell ref="J373:K373"/>
    <mergeCell ref="N373:O373"/>
    <mergeCell ref="P373:Q373"/>
    <mergeCell ref="B374:C374"/>
    <mergeCell ref="D374:E374"/>
    <mergeCell ref="F374:G374"/>
    <mergeCell ref="H374:I374"/>
    <mergeCell ref="J374:K374"/>
    <mergeCell ref="N374:O374"/>
    <mergeCell ref="P374:Q374"/>
    <mergeCell ref="B369:C369"/>
    <mergeCell ref="D369:E369"/>
    <mergeCell ref="F369:G369"/>
    <mergeCell ref="H369:I369"/>
    <mergeCell ref="J369:K369"/>
    <mergeCell ref="N369:O369"/>
    <mergeCell ref="P369:Q369"/>
    <mergeCell ref="B370:C370"/>
    <mergeCell ref="D370:E370"/>
    <mergeCell ref="F370:G370"/>
    <mergeCell ref="H370:I370"/>
    <mergeCell ref="J370:K370"/>
    <mergeCell ref="N370:O370"/>
    <mergeCell ref="P370:Q370"/>
    <mergeCell ref="B371:C371"/>
    <mergeCell ref="D371:E371"/>
    <mergeCell ref="F371:G371"/>
    <mergeCell ref="H371:I371"/>
    <mergeCell ref="B368:C368"/>
    <mergeCell ref="D368:E368"/>
    <mergeCell ref="F368:G368"/>
    <mergeCell ref="H368:I368"/>
    <mergeCell ref="J368:K368"/>
    <mergeCell ref="N368:O368"/>
    <mergeCell ref="P368:Q368"/>
    <mergeCell ref="B364:C364"/>
    <mergeCell ref="D364:E364"/>
    <mergeCell ref="F364:G364"/>
    <mergeCell ref="H364:I364"/>
    <mergeCell ref="J364:K364"/>
    <mergeCell ref="N364:O364"/>
    <mergeCell ref="P364:Q364"/>
    <mergeCell ref="B365:C365"/>
    <mergeCell ref="D365:E365"/>
    <mergeCell ref="F365:G365"/>
    <mergeCell ref="H365:I365"/>
    <mergeCell ref="J365:K365"/>
    <mergeCell ref="N365:O365"/>
    <mergeCell ref="P365:Q365"/>
    <mergeCell ref="B367:C367"/>
    <mergeCell ref="D367:E367"/>
    <mergeCell ref="F367:G367"/>
    <mergeCell ref="H367:I367"/>
    <mergeCell ref="J367:K367"/>
    <mergeCell ref="N367:O367"/>
    <mergeCell ref="P367:Q367"/>
    <mergeCell ref="P362:Q362"/>
    <mergeCell ref="B366:C366"/>
    <mergeCell ref="D366:E366"/>
    <mergeCell ref="F366:G366"/>
    <mergeCell ref="H366:I366"/>
    <mergeCell ref="J366:K366"/>
    <mergeCell ref="N366:O366"/>
    <mergeCell ref="P366:Q366"/>
    <mergeCell ref="B361:C361"/>
    <mergeCell ref="D361:E361"/>
    <mergeCell ref="F361:G361"/>
    <mergeCell ref="H361:I361"/>
    <mergeCell ref="J361:K361"/>
    <mergeCell ref="N361:O361"/>
    <mergeCell ref="P361:Q361"/>
    <mergeCell ref="B363:C363"/>
    <mergeCell ref="D363:E363"/>
    <mergeCell ref="N363:O363"/>
    <mergeCell ref="P363:Q363"/>
    <mergeCell ref="B355:C355"/>
    <mergeCell ref="D355:E355"/>
    <mergeCell ref="F355:G355"/>
    <mergeCell ref="H355:I355"/>
    <mergeCell ref="J355:K355"/>
    <mergeCell ref="N355:O355"/>
    <mergeCell ref="P355:Q355"/>
    <mergeCell ref="B352:C352"/>
    <mergeCell ref="D352:E352"/>
    <mergeCell ref="F352:G352"/>
    <mergeCell ref="H352:I352"/>
    <mergeCell ref="J352:K352"/>
    <mergeCell ref="N352:O352"/>
    <mergeCell ref="P352:Q352"/>
    <mergeCell ref="B354:C354"/>
    <mergeCell ref="D354:E354"/>
    <mergeCell ref="F354:G354"/>
    <mergeCell ref="H354:I354"/>
    <mergeCell ref="J354:K354"/>
    <mergeCell ref="N354:O354"/>
    <mergeCell ref="P354:Q354"/>
    <mergeCell ref="B353:C353"/>
    <mergeCell ref="D353:E353"/>
    <mergeCell ref="F353:G353"/>
    <mergeCell ref="H353:I353"/>
    <mergeCell ref="J353:K353"/>
    <mergeCell ref="N353:O353"/>
    <mergeCell ref="P353:Q353"/>
    <mergeCell ref="B349:C349"/>
    <mergeCell ref="D349:E349"/>
    <mergeCell ref="F349:G349"/>
    <mergeCell ref="H349:I349"/>
    <mergeCell ref="J349:K349"/>
    <mergeCell ref="N349:O349"/>
    <mergeCell ref="P349:Q349"/>
    <mergeCell ref="B350:C350"/>
    <mergeCell ref="D350:E350"/>
    <mergeCell ref="F350:G350"/>
    <mergeCell ref="H350:I350"/>
    <mergeCell ref="J350:K350"/>
    <mergeCell ref="N350:O350"/>
    <mergeCell ref="P350:Q350"/>
    <mergeCell ref="B347:C347"/>
    <mergeCell ref="D347:E347"/>
    <mergeCell ref="F347:G347"/>
    <mergeCell ref="H347:I347"/>
    <mergeCell ref="J347:K347"/>
    <mergeCell ref="N347:O347"/>
    <mergeCell ref="P347:Q347"/>
    <mergeCell ref="B348:C348"/>
    <mergeCell ref="D348:E348"/>
    <mergeCell ref="F348:G348"/>
    <mergeCell ref="H348:I348"/>
    <mergeCell ref="J348:K348"/>
    <mergeCell ref="N348:O348"/>
    <mergeCell ref="P348:Q348"/>
    <mergeCell ref="B345:C345"/>
    <mergeCell ref="D345:E345"/>
    <mergeCell ref="F345:G345"/>
    <mergeCell ref="H345:I345"/>
    <mergeCell ref="J345:K345"/>
    <mergeCell ref="N345:O345"/>
    <mergeCell ref="P345:Q345"/>
    <mergeCell ref="B346:C346"/>
    <mergeCell ref="D346:E346"/>
    <mergeCell ref="F346:G346"/>
    <mergeCell ref="H346:I346"/>
    <mergeCell ref="J346:K346"/>
    <mergeCell ref="N346:O346"/>
    <mergeCell ref="P346:Q346"/>
    <mergeCell ref="B342:C342"/>
    <mergeCell ref="D342:E342"/>
    <mergeCell ref="F342:G342"/>
    <mergeCell ref="H342:I342"/>
    <mergeCell ref="J342:K342"/>
    <mergeCell ref="N342:O342"/>
    <mergeCell ref="P342:Q342"/>
    <mergeCell ref="B343:C343"/>
    <mergeCell ref="D343:E343"/>
    <mergeCell ref="F343:G343"/>
    <mergeCell ref="H343:I343"/>
    <mergeCell ref="J343:K343"/>
    <mergeCell ref="N343:O343"/>
    <mergeCell ref="P343:Q343"/>
    <mergeCell ref="B344:C344"/>
    <mergeCell ref="D344:E344"/>
    <mergeCell ref="F344:G344"/>
    <mergeCell ref="H344:I344"/>
    <mergeCell ref="B340:C340"/>
    <mergeCell ref="D340:E340"/>
    <mergeCell ref="F340:G340"/>
    <mergeCell ref="H340:I340"/>
    <mergeCell ref="J340:K340"/>
    <mergeCell ref="N340:O340"/>
    <mergeCell ref="P340:Q340"/>
    <mergeCell ref="B341:C341"/>
    <mergeCell ref="D341:E341"/>
    <mergeCell ref="F341:G341"/>
    <mergeCell ref="H341:I341"/>
    <mergeCell ref="J341:K341"/>
    <mergeCell ref="N341:O341"/>
    <mergeCell ref="P341:Q341"/>
    <mergeCell ref="B338:C338"/>
    <mergeCell ref="D338:E338"/>
    <mergeCell ref="F338:G338"/>
    <mergeCell ref="H338:I338"/>
    <mergeCell ref="J338:K338"/>
    <mergeCell ref="N338:O338"/>
    <mergeCell ref="P338:Q338"/>
    <mergeCell ref="B339:C339"/>
    <mergeCell ref="D339:E339"/>
    <mergeCell ref="F339:G339"/>
    <mergeCell ref="H339:I339"/>
    <mergeCell ref="J339:K339"/>
    <mergeCell ref="N339:O339"/>
    <mergeCell ref="P339:Q339"/>
    <mergeCell ref="B336:C336"/>
    <mergeCell ref="D336:E336"/>
    <mergeCell ref="F336:G336"/>
    <mergeCell ref="H336:I336"/>
    <mergeCell ref="J336:K336"/>
    <mergeCell ref="N336:O336"/>
    <mergeCell ref="P336:Q336"/>
    <mergeCell ref="B337:C337"/>
    <mergeCell ref="D337:E337"/>
    <mergeCell ref="F337:G337"/>
    <mergeCell ref="H337:I337"/>
    <mergeCell ref="J337:K337"/>
    <mergeCell ref="N337:O337"/>
    <mergeCell ref="P337:Q337"/>
    <mergeCell ref="B334:C334"/>
    <mergeCell ref="D334:E334"/>
    <mergeCell ref="F334:G334"/>
    <mergeCell ref="H334:I334"/>
    <mergeCell ref="J334:K334"/>
    <mergeCell ref="N334:O334"/>
    <mergeCell ref="P334:Q334"/>
    <mergeCell ref="B335:C335"/>
    <mergeCell ref="D335:E335"/>
    <mergeCell ref="F335:G335"/>
    <mergeCell ref="H335:I335"/>
    <mergeCell ref="J335:K335"/>
    <mergeCell ref="N335:O335"/>
    <mergeCell ref="P335:Q335"/>
    <mergeCell ref="B332:C332"/>
    <mergeCell ref="D332:E332"/>
    <mergeCell ref="F332:G332"/>
    <mergeCell ref="H332:I332"/>
    <mergeCell ref="J332:K332"/>
    <mergeCell ref="N332:O332"/>
    <mergeCell ref="P332:Q332"/>
    <mergeCell ref="B333:C333"/>
    <mergeCell ref="D333:E333"/>
    <mergeCell ref="F333:G333"/>
    <mergeCell ref="H333:I333"/>
    <mergeCell ref="J333:K333"/>
    <mergeCell ref="N333:O333"/>
    <mergeCell ref="P333:Q333"/>
    <mergeCell ref="B330:C330"/>
    <mergeCell ref="D330:E330"/>
    <mergeCell ref="F330:G330"/>
    <mergeCell ref="H330:I330"/>
    <mergeCell ref="J330:K330"/>
    <mergeCell ref="N330:O330"/>
    <mergeCell ref="P330:Q330"/>
    <mergeCell ref="B331:C331"/>
    <mergeCell ref="D331:E331"/>
    <mergeCell ref="F331:G331"/>
    <mergeCell ref="H331:I331"/>
    <mergeCell ref="J331:K331"/>
    <mergeCell ref="N331:O331"/>
    <mergeCell ref="P331:Q331"/>
    <mergeCell ref="B327:C327"/>
    <mergeCell ref="D327:E327"/>
    <mergeCell ref="F327:G327"/>
    <mergeCell ref="H327:I327"/>
    <mergeCell ref="J327:K327"/>
    <mergeCell ref="N327:O327"/>
    <mergeCell ref="P327:Q327"/>
    <mergeCell ref="B328:C328"/>
    <mergeCell ref="D328:E328"/>
    <mergeCell ref="F328:G328"/>
    <mergeCell ref="H328:I328"/>
    <mergeCell ref="J328:K328"/>
    <mergeCell ref="N328:O328"/>
    <mergeCell ref="P328:Q328"/>
    <mergeCell ref="B325:C325"/>
    <mergeCell ref="D325:E325"/>
    <mergeCell ref="F325:G325"/>
    <mergeCell ref="H325:I325"/>
    <mergeCell ref="J325:K325"/>
    <mergeCell ref="N325:O325"/>
    <mergeCell ref="P325:Q325"/>
    <mergeCell ref="B326:C326"/>
    <mergeCell ref="D326:E326"/>
    <mergeCell ref="F326:G326"/>
    <mergeCell ref="H326:I326"/>
    <mergeCell ref="J326:K326"/>
    <mergeCell ref="N326:O326"/>
    <mergeCell ref="P326:Q326"/>
    <mergeCell ref="B323:C323"/>
    <mergeCell ref="D323:E323"/>
    <mergeCell ref="F323:G323"/>
    <mergeCell ref="H323:I323"/>
    <mergeCell ref="J323:K323"/>
    <mergeCell ref="N323:O323"/>
    <mergeCell ref="P323:Q323"/>
    <mergeCell ref="B324:C324"/>
    <mergeCell ref="D324:E324"/>
    <mergeCell ref="F324:G324"/>
    <mergeCell ref="H324:I324"/>
    <mergeCell ref="J324:K324"/>
    <mergeCell ref="N324:O324"/>
    <mergeCell ref="P324:Q324"/>
    <mergeCell ref="B320:C320"/>
    <mergeCell ref="D320:E320"/>
    <mergeCell ref="F320:G320"/>
    <mergeCell ref="H320:I320"/>
    <mergeCell ref="J320:K320"/>
    <mergeCell ref="N320:O320"/>
    <mergeCell ref="P320:Q320"/>
    <mergeCell ref="B322:C322"/>
    <mergeCell ref="D322:E322"/>
    <mergeCell ref="F322:G322"/>
    <mergeCell ref="H322:I322"/>
    <mergeCell ref="J322:K322"/>
    <mergeCell ref="N322:O322"/>
    <mergeCell ref="P322:Q322"/>
    <mergeCell ref="B321:C321"/>
    <mergeCell ref="D321:E321"/>
    <mergeCell ref="F321:G321"/>
    <mergeCell ref="H321:I321"/>
    <mergeCell ref="J321:K321"/>
    <mergeCell ref="N321:O321"/>
    <mergeCell ref="P321:Q321"/>
    <mergeCell ref="B318:C318"/>
    <mergeCell ref="D318:E318"/>
    <mergeCell ref="F318:G318"/>
    <mergeCell ref="H318:I318"/>
    <mergeCell ref="J318:K318"/>
    <mergeCell ref="N318:O318"/>
    <mergeCell ref="P318:Q318"/>
    <mergeCell ref="B319:C319"/>
    <mergeCell ref="D319:E319"/>
    <mergeCell ref="F319:G319"/>
    <mergeCell ref="H319:I319"/>
    <mergeCell ref="J319:K319"/>
    <mergeCell ref="N319:O319"/>
    <mergeCell ref="P319:Q319"/>
    <mergeCell ref="B316:C316"/>
    <mergeCell ref="D316:E316"/>
    <mergeCell ref="F316:G316"/>
    <mergeCell ref="H316:I316"/>
    <mergeCell ref="J316:K316"/>
    <mergeCell ref="N316:O316"/>
    <mergeCell ref="P316:Q316"/>
    <mergeCell ref="B317:C317"/>
    <mergeCell ref="D317:E317"/>
    <mergeCell ref="F317:G317"/>
    <mergeCell ref="H317:I317"/>
    <mergeCell ref="J317:K317"/>
    <mergeCell ref="N317:O317"/>
    <mergeCell ref="P317:Q317"/>
    <mergeCell ref="B314:C314"/>
    <mergeCell ref="D314:E314"/>
    <mergeCell ref="F314:G314"/>
    <mergeCell ref="H314:I314"/>
    <mergeCell ref="J314:K314"/>
    <mergeCell ref="N314:O314"/>
    <mergeCell ref="P314:Q314"/>
    <mergeCell ref="B315:C315"/>
    <mergeCell ref="D315:E315"/>
    <mergeCell ref="F315:G315"/>
    <mergeCell ref="H315:I315"/>
    <mergeCell ref="J315:K315"/>
    <mergeCell ref="N315:O315"/>
    <mergeCell ref="P315:Q315"/>
    <mergeCell ref="B312:C312"/>
    <mergeCell ref="D312:E312"/>
    <mergeCell ref="F312:G312"/>
    <mergeCell ref="H312:I312"/>
    <mergeCell ref="J312:K312"/>
    <mergeCell ref="N312:O312"/>
    <mergeCell ref="P312:Q312"/>
    <mergeCell ref="B313:C313"/>
    <mergeCell ref="D313:E313"/>
    <mergeCell ref="F313:G313"/>
    <mergeCell ref="H313:I313"/>
    <mergeCell ref="J313:K313"/>
    <mergeCell ref="N313:O313"/>
    <mergeCell ref="P313:Q313"/>
    <mergeCell ref="B310:C310"/>
    <mergeCell ref="D310:E310"/>
    <mergeCell ref="F310:G310"/>
    <mergeCell ref="H310:I310"/>
    <mergeCell ref="J310:K310"/>
    <mergeCell ref="N310:O310"/>
    <mergeCell ref="P310:Q310"/>
    <mergeCell ref="B311:C311"/>
    <mergeCell ref="D311:E311"/>
    <mergeCell ref="F311:G311"/>
    <mergeCell ref="H311:I311"/>
    <mergeCell ref="J311:K311"/>
    <mergeCell ref="N311:O311"/>
    <mergeCell ref="P311:Q311"/>
    <mergeCell ref="B307:C307"/>
    <mergeCell ref="D307:E307"/>
    <mergeCell ref="F307:G307"/>
    <mergeCell ref="H307:I307"/>
    <mergeCell ref="J307:K307"/>
    <mergeCell ref="N307:O307"/>
    <mergeCell ref="P307:Q307"/>
    <mergeCell ref="B309:C309"/>
    <mergeCell ref="D309:E309"/>
    <mergeCell ref="F309:G309"/>
    <mergeCell ref="H309:I309"/>
    <mergeCell ref="J309:K309"/>
    <mergeCell ref="N309:O309"/>
    <mergeCell ref="P309:Q309"/>
    <mergeCell ref="B305:C305"/>
    <mergeCell ref="D305:E305"/>
    <mergeCell ref="F305:G305"/>
    <mergeCell ref="H305:I305"/>
    <mergeCell ref="J305:K305"/>
    <mergeCell ref="N305:O305"/>
    <mergeCell ref="P305:Q305"/>
    <mergeCell ref="B306:C306"/>
    <mergeCell ref="D306:E306"/>
    <mergeCell ref="F306:G306"/>
    <mergeCell ref="H306:I306"/>
    <mergeCell ref="J306:K306"/>
    <mergeCell ref="N306:O306"/>
    <mergeCell ref="P306:Q306"/>
    <mergeCell ref="B303:C303"/>
    <mergeCell ref="D303:E303"/>
    <mergeCell ref="F303:G303"/>
    <mergeCell ref="H303:I303"/>
    <mergeCell ref="J303:K303"/>
    <mergeCell ref="N303:O303"/>
    <mergeCell ref="P303:Q303"/>
    <mergeCell ref="B304:C304"/>
    <mergeCell ref="D304:E304"/>
    <mergeCell ref="F304:G304"/>
    <mergeCell ref="H304:I304"/>
    <mergeCell ref="J304:K304"/>
    <mergeCell ref="N304:O304"/>
    <mergeCell ref="P304:Q304"/>
    <mergeCell ref="B301:C301"/>
    <mergeCell ref="D301:E301"/>
    <mergeCell ref="F301:G301"/>
    <mergeCell ref="H301:I301"/>
    <mergeCell ref="J301:K301"/>
    <mergeCell ref="N301:O301"/>
    <mergeCell ref="P301:Q301"/>
    <mergeCell ref="B302:C302"/>
    <mergeCell ref="D302:E302"/>
    <mergeCell ref="F302:G302"/>
    <mergeCell ref="H302:I302"/>
    <mergeCell ref="J302:K302"/>
    <mergeCell ref="N302:O302"/>
    <mergeCell ref="P302:Q302"/>
    <mergeCell ref="B298:C298"/>
    <mergeCell ref="D298:E298"/>
    <mergeCell ref="F298:G298"/>
    <mergeCell ref="H298:I298"/>
    <mergeCell ref="J298:K298"/>
    <mergeCell ref="N298:O298"/>
    <mergeCell ref="P298:Q298"/>
    <mergeCell ref="B299:C299"/>
    <mergeCell ref="D299:E299"/>
    <mergeCell ref="F299:G299"/>
    <mergeCell ref="H299:I299"/>
    <mergeCell ref="J299:K299"/>
    <mergeCell ref="N299:O299"/>
    <mergeCell ref="P299:Q299"/>
    <mergeCell ref="B296:C296"/>
    <mergeCell ref="D296:E296"/>
    <mergeCell ref="F296:G296"/>
    <mergeCell ref="H296:I296"/>
    <mergeCell ref="J296:K296"/>
    <mergeCell ref="N296:O296"/>
    <mergeCell ref="P296:Q296"/>
    <mergeCell ref="B297:C297"/>
    <mergeCell ref="D297:E297"/>
    <mergeCell ref="F297:G297"/>
    <mergeCell ref="H297:I297"/>
    <mergeCell ref="J297:K297"/>
    <mergeCell ref="N297:O297"/>
    <mergeCell ref="P297:Q297"/>
    <mergeCell ref="B295:C295"/>
    <mergeCell ref="D295:E295"/>
    <mergeCell ref="F295:G295"/>
    <mergeCell ref="H295:I295"/>
    <mergeCell ref="J295:K295"/>
    <mergeCell ref="N295:O295"/>
    <mergeCell ref="P295:Q295"/>
    <mergeCell ref="B259:C259"/>
    <mergeCell ref="D259:E259"/>
    <mergeCell ref="F259:G259"/>
    <mergeCell ref="H259:I259"/>
    <mergeCell ref="J259:K259"/>
    <mergeCell ref="N259:O259"/>
    <mergeCell ref="P259:Q259"/>
    <mergeCell ref="B260:C260"/>
    <mergeCell ref="D260:E260"/>
    <mergeCell ref="F260:G260"/>
    <mergeCell ref="H260:I260"/>
    <mergeCell ref="J260:K260"/>
    <mergeCell ref="N260:O260"/>
    <mergeCell ref="P260:Q260"/>
    <mergeCell ref="B293:C293"/>
    <mergeCell ref="D293:E293"/>
    <mergeCell ref="F293:G293"/>
    <mergeCell ref="H293:I293"/>
    <mergeCell ref="J293:K293"/>
    <mergeCell ref="N293:O293"/>
    <mergeCell ref="P293:Q293"/>
    <mergeCell ref="B294:C294"/>
    <mergeCell ref="D294:E294"/>
    <mergeCell ref="F294:G294"/>
    <mergeCell ref="H294:I294"/>
    <mergeCell ref="J294:K294"/>
    <mergeCell ref="N294:O294"/>
    <mergeCell ref="P294:Q294"/>
    <mergeCell ref="B291:C291"/>
    <mergeCell ref="D291:E291"/>
    <mergeCell ref="F291:G291"/>
    <mergeCell ref="H291:I291"/>
    <mergeCell ref="J291:K291"/>
    <mergeCell ref="N291:O291"/>
    <mergeCell ref="P291:Q291"/>
    <mergeCell ref="B292:C292"/>
    <mergeCell ref="D292:E292"/>
    <mergeCell ref="F292:G292"/>
    <mergeCell ref="H292:I292"/>
    <mergeCell ref="J292:K292"/>
    <mergeCell ref="N292:O292"/>
    <mergeCell ref="P292:Q292"/>
    <mergeCell ref="B289:C289"/>
    <mergeCell ref="D289:E289"/>
    <mergeCell ref="F289:G289"/>
    <mergeCell ref="H289:I289"/>
    <mergeCell ref="J289:K289"/>
    <mergeCell ref="N289:O289"/>
    <mergeCell ref="P289:Q289"/>
    <mergeCell ref="B290:C290"/>
    <mergeCell ref="D290:E290"/>
    <mergeCell ref="F290:G290"/>
    <mergeCell ref="H290:I290"/>
    <mergeCell ref="J290:K290"/>
    <mergeCell ref="N290:O290"/>
    <mergeCell ref="P290:Q290"/>
    <mergeCell ref="B287:C287"/>
    <mergeCell ref="D287:E287"/>
    <mergeCell ref="F287:G287"/>
    <mergeCell ref="H287:I287"/>
    <mergeCell ref="J287:K287"/>
    <mergeCell ref="N287:O287"/>
    <mergeCell ref="P287:Q287"/>
    <mergeCell ref="B288:C288"/>
    <mergeCell ref="D288:E288"/>
    <mergeCell ref="F288:G288"/>
    <mergeCell ref="H288:I288"/>
    <mergeCell ref="J288:K288"/>
    <mergeCell ref="N288:O288"/>
    <mergeCell ref="P288:Q288"/>
    <mergeCell ref="B285:C285"/>
    <mergeCell ref="D285:E285"/>
    <mergeCell ref="F285:G285"/>
    <mergeCell ref="H285:I285"/>
    <mergeCell ref="J285:K285"/>
    <mergeCell ref="N285:O285"/>
    <mergeCell ref="P285:Q285"/>
    <mergeCell ref="B286:C286"/>
    <mergeCell ref="D286:E286"/>
    <mergeCell ref="F286:G286"/>
    <mergeCell ref="H286:I286"/>
    <mergeCell ref="J286:K286"/>
    <mergeCell ref="N286:O286"/>
    <mergeCell ref="P286:Q286"/>
    <mergeCell ref="B283:C283"/>
    <mergeCell ref="D283:E283"/>
    <mergeCell ref="F283:G283"/>
    <mergeCell ref="H283:I283"/>
    <mergeCell ref="J283:K283"/>
    <mergeCell ref="N283:O283"/>
    <mergeCell ref="P283:Q283"/>
    <mergeCell ref="B284:C284"/>
    <mergeCell ref="D284:E284"/>
    <mergeCell ref="F284:G284"/>
    <mergeCell ref="H284:I284"/>
    <mergeCell ref="J284:K284"/>
    <mergeCell ref="N284:O284"/>
    <mergeCell ref="P284:Q284"/>
    <mergeCell ref="B281:C281"/>
    <mergeCell ref="D281:E281"/>
    <mergeCell ref="F281:G281"/>
    <mergeCell ref="H281:I281"/>
    <mergeCell ref="J281:K281"/>
    <mergeCell ref="N281:O281"/>
    <mergeCell ref="P281:Q281"/>
    <mergeCell ref="B282:C282"/>
    <mergeCell ref="D282:E282"/>
    <mergeCell ref="F282:G282"/>
    <mergeCell ref="H282:I282"/>
    <mergeCell ref="J282:K282"/>
    <mergeCell ref="N282:O282"/>
    <mergeCell ref="P282:Q282"/>
    <mergeCell ref="B279:C279"/>
    <mergeCell ref="D279:E279"/>
    <mergeCell ref="F279:G279"/>
    <mergeCell ref="H279:I279"/>
    <mergeCell ref="J279:K279"/>
    <mergeCell ref="N279:O279"/>
    <mergeCell ref="P279:Q279"/>
    <mergeCell ref="B280:C280"/>
    <mergeCell ref="D280:E280"/>
    <mergeCell ref="F280:G280"/>
    <mergeCell ref="H280:I280"/>
    <mergeCell ref="J280:K280"/>
    <mergeCell ref="N280:O280"/>
    <mergeCell ref="P280:Q280"/>
    <mergeCell ref="B278:C278"/>
    <mergeCell ref="D278:E278"/>
    <mergeCell ref="F278:G278"/>
    <mergeCell ref="H278:I278"/>
    <mergeCell ref="J278:K278"/>
    <mergeCell ref="N278:O278"/>
    <mergeCell ref="P278:Q278"/>
    <mergeCell ref="B274:C274"/>
    <mergeCell ref="D274:E274"/>
    <mergeCell ref="F274:G274"/>
    <mergeCell ref="H274:I274"/>
    <mergeCell ref="J274:K274"/>
    <mergeCell ref="N274:O274"/>
    <mergeCell ref="P274:Q274"/>
    <mergeCell ref="B276:C276"/>
    <mergeCell ref="D276:E276"/>
    <mergeCell ref="F276:G276"/>
    <mergeCell ref="H276:I276"/>
    <mergeCell ref="J276:K276"/>
    <mergeCell ref="N276:O276"/>
    <mergeCell ref="P276:Q276"/>
    <mergeCell ref="B275:C275"/>
    <mergeCell ref="D275:E275"/>
    <mergeCell ref="F275:G275"/>
    <mergeCell ref="H275:I275"/>
    <mergeCell ref="J275:K275"/>
    <mergeCell ref="N275:O275"/>
    <mergeCell ref="P275:Q275"/>
    <mergeCell ref="F269:G269"/>
    <mergeCell ref="H269:I269"/>
    <mergeCell ref="J269:K269"/>
    <mergeCell ref="N269:O269"/>
    <mergeCell ref="P269:Q269"/>
    <mergeCell ref="B270:C270"/>
    <mergeCell ref="D270:E270"/>
    <mergeCell ref="F270:G270"/>
    <mergeCell ref="H270:I270"/>
    <mergeCell ref="J270:K270"/>
    <mergeCell ref="N270:O270"/>
    <mergeCell ref="P270:Q270"/>
    <mergeCell ref="B277:C277"/>
    <mergeCell ref="D277:E277"/>
    <mergeCell ref="F277:G277"/>
    <mergeCell ref="H277:I277"/>
    <mergeCell ref="J277:K277"/>
    <mergeCell ref="N277:O277"/>
    <mergeCell ref="P277:Q277"/>
    <mergeCell ref="B273:C273"/>
    <mergeCell ref="D273:E273"/>
    <mergeCell ref="F273:G273"/>
    <mergeCell ref="H273:I273"/>
    <mergeCell ref="J273:K273"/>
    <mergeCell ref="N273:O273"/>
    <mergeCell ref="P273:Q273"/>
    <mergeCell ref="B257:C257"/>
    <mergeCell ref="D257:E257"/>
    <mergeCell ref="F257:G257"/>
    <mergeCell ref="H257:I257"/>
    <mergeCell ref="J257:K257"/>
    <mergeCell ref="N257:O257"/>
    <mergeCell ref="P257:Q257"/>
    <mergeCell ref="B258:C258"/>
    <mergeCell ref="D258:E258"/>
    <mergeCell ref="F258:G258"/>
    <mergeCell ref="H258:I258"/>
    <mergeCell ref="J258:K258"/>
    <mergeCell ref="N258:O258"/>
    <mergeCell ref="P258:Q258"/>
    <mergeCell ref="B255:C255"/>
    <mergeCell ref="D255:E255"/>
    <mergeCell ref="F255:G255"/>
    <mergeCell ref="H255:I255"/>
    <mergeCell ref="J255:K255"/>
    <mergeCell ref="N255:O255"/>
    <mergeCell ref="P255:Q255"/>
    <mergeCell ref="B256:C256"/>
    <mergeCell ref="D256:E256"/>
    <mergeCell ref="F256:G256"/>
    <mergeCell ref="H256:I256"/>
    <mergeCell ref="J256:K256"/>
    <mergeCell ref="N256:O256"/>
    <mergeCell ref="P256:Q256"/>
    <mergeCell ref="B253:C253"/>
    <mergeCell ref="D253:E253"/>
    <mergeCell ref="F253:G253"/>
    <mergeCell ref="H253:I253"/>
    <mergeCell ref="J253:K253"/>
    <mergeCell ref="N253:O253"/>
    <mergeCell ref="P253:Q253"/>
    <mergeCell ref="B254:C254"/>
    <mergeCell ref="D254:E254"/>
    <mergeCell ref="F254:G254"/>
    <mergeCell ref="H254:I254"/>
    <mergeCell ref="J254:K254"/>
    <mergeCell ref="N254:O254"/>
    <mergeCell ref="P254:Q254"/>
    <mergeCell ref="B252:C252"/>
    <mergeCell ref="D252:E252"/>
    <mergeCell ref="F252:G252"/>
    <mergeCell ref="H252:I252"/>
    <mergeCell ref="J252:K252"/>
    <mergeCell ref="N252:O252"/>
    <mergeCell ref="P252:Q252"/>
    <mergeCell ref="B250:C250"/>
    <mergeCell ref="D250:E250"/>
    <mergeCell ref="F250:G250"/>
    <mergeCell ref="H250:I250"/>
    <mergeCell ref="J250:K250"/>
    <mergeCell ref="N250:O250"/>
    <mergeCell ref="P250:Q250"/>
    <mergeCell ref="B251:C251"/>
    <mergeCell ref="D251:E251"/>
    <mergeCell ref="F251:G251"/>
    <mergeCell ref="H251:I251"/>
    <mergeCell ref="J251:K251"/>
    <mergeCell ref="N251:O251"/>
    <mergeCell ref="P251:Q251"/>
    <mergeCell ref="B247:C247"/>
    <mergeCell ref="D247:E247"/>
    <mergeCell ref="F247:G247"/>
    <mergeCell ref="H247:I247"/>
    <mergeCell ref="J247:K247"/>
    <mergeCell ref="N247:O247"/>
    <mergeCell ref="P247:Q247"/>
    <mergeCell ref="B249:C249"/>
    <mergeCell ref="D249:E249"/>
    <mergeCell ref="F249:G249"/>
    <mergeCell ref="H249:I249"/>
    <mergeCell ref="J249:K249"/>
    <mergeCell ref="N249:O249"/>
    <mergeCell ref="P249:Q249"/>
    <mergeCell ref="P248:Q248"/>
    <mergeCell ref="B245:C245"/>
    <mergeCell ref="D245:E245"/>
    <mergeCell ref="F245:G245"/>
    <mergeCell ref="H245:I245"/>
    <mergeCell ref="J245:K245"/>
    <mergeCell ref="N245:O245"/>
    <mergeCell ref="P245:Q245"/>
    <mergeCell ref="B246:C246"/>
    <mergeCell ref="D246:E246"/>
    <mergeCell ref="F246:G246"/>
    <mergeCell ref="H246:I246"/>
    <mergeCell ref="J246:K246"/>
    <mergeCell ref="N246:O246"/>
    <mergeCell ref="P246:Q246"/>
    <mergeCell ref="B243:C243"/>
    <mergeCell ref="D243:E243"/>
    <mergeCell ref="F243:G243"/>
    <mergeCell ref="H243:I243"/>
    <mergeCell ref="J243:K243"/>
    <mergeCell ref="N243:O243"/>
    <mergeCell ref="P243:Q243"/>
    <mergeCell ref="B244:C244"/>
    <mergeCell ref="D244:E244"/>
    <mergeCell ref="F244:G244"/>
    <mergeCell ref="H244:I244"/>
    <mergeCell ref="J244:K244"/>
    <mergeCell ref="N244:O244"/>
    <mergeCell ref="P244:Q244"/>
    <mergeCell ref="B241:C241"/>
    <mergeCell ref="D241:E241"/>
    <mergeCell ref="F241:G241"/>
    <mergeCell ref="H241:I241"/>
    <mergeCell ref="J241:K241"/>
    <mergeCell ref="N241:O241"/>
    <mergeCell ref="P241:Q241"/>
    <mergeCell ref="B242:C242"/>
    <mergeCell ref="D242:E242"/>
    <mergeCell ref="F242:G242"/>
    <mergeCell ref="H242:I242"/>
    <mergeCell ref="J242:K242"/>
    <mergeCell ref="N242:O242"/>
    <mergeCell ref="P242:Q242"/>
    <mergeCell ref="B239:C239"/>
    <mergeCell ref="D239:E239"/>
    <mergeCell ref="F239:G239"/>
    <mergeCell ref="H239:I239"/>
    <mergeCell ref="J239:K239"/>
    <mergeCell ref="N239:O239"/>
    <mergeCell ref="P239:Q239"/>
    <mergeCell ref="B240:C240"/>
    <mergeCell ref="D240:E240"/>
    <mergeCell ref="F240:G240"/>
    <mergeCell ref="H240:I240"/>
    <mergeCell ref="J240:K240"/>
    <mergeCell ref="N240:O240"/>
    <mergeCell ref="P240:Q240"/>
    <mergeCell ref="B238:C238"/>
    <mergeCell ref="D238:E238"/>
    <mergeCell ref="F238:G238"/>
    <mergeCell ref="H238:I238"/>
    <mergeCell ref="J238:K238"/>
    <mergeCell ref="N238:O238"/>
    <mergeCell ref="P238:Q238"/>
    <mergeCell ref="B235:C235"/>
    <mergeCell ref="D235:E235"/>
    <mergeCell ref="F235:G235"/>
    <mergeCell ref="H235:I235"/>
    <mergeCell ref="J235:K235"/>
    <mergeCell ref="N235:O235"/>
    <mergeCell ref="P235:Q235"/>
    <mergeCell ref="B236:C236"/>
    <mergeCell ref="D236:E236"/>
    <mergeCell ref="F236:G236"/>
    <mergeCell ref="H236:I236"/>
    <mergeCell ref="J236:K236"/>
    <mergeCell ref="N236:O236"/>
    <mergeCell ref="P236:Q236"/>
    <mergeCell ref="N232:O232"/>
    <mergeCell ref="P232:Q232"/>
    <mergeCell ref="B233:C233"/>
    <mergeCell ref="D233:E233"/>
    <mergeCell ref="F233:G233"/>
    <mergeCell ref="H233:I233"/>
    <mergeCell ref="J233:K233"/>
    <mergeCell ref="N233:O233"/>
    <mergeCell ref="P233:Q233"/>
    <mergeCell ref="B234:C234"/>
    <mergeCell ref="B237:C237"/>
    <mergeCell ref="D237:E237"/>
    <mergeCell ref="F237:G237"/>
    <mergeCell ref="H237:I237"/>
    <mergeCell ref="J237:K237"/>
    <mergeCell ref="N237:O237"/>
    <mergeCell ref="P237:Q237"/>
    <mergeCell ref="J91:K91"/>
    <mergeCell ref="B229:C229"/>
    <mergeCell ref="D229:E229"/>
    <mergeCell ref="F229:G229"/>
    <mergeCell ref="H229:I229"/>
    <mergeCell ref="J229:K229"/>
    <mergeCell ref="N229:O229"/>
    <mergeCell ref="P229:Q229"/>
    <mergeCell ref="B230:C230"/>
    <mergeCell ref="D230:E230"/>
    <mergeCell ref="F230:G230"/>
    <mergeCell ref="H230:I230"/>
    <mergeCell ref="J230:K230"/>
    <mergeCell ref="N230:O230"/>
    <mergeCell ref="P230:Q230"/>
    <mergeCell ref="B227:C227"/>
    <mergeCell ref="D227:E227"/>
    <mergeCell ref="F227:G227"/>
    <mergeCell ref="H227:I227"/>
    <mergeCell ref="J227:K227"/>
    <mergeCell ref="N227:O227"/>
    <mergeCell ref="P227:Q227"/>
    <mergeCell ref="B228:C228"/>
    <mergeCell ref="D228:E228"/>
    <mergeCell ref="F228:G228"/>
    <mergeCell ref="H228:I228"/>
    <mergeCell ref="J228:K228"/>
    <mergeCell ref="N228:O228"/>
    <mergeCell ref="P228:Q228"/>
    <mergeCell ref="D99:E99"/>
    <mergeCell ref="F99:G99"/>
    <mergeCell ref="H99:I99"/>
    <mergeCell ref="P78:Q78"/>
    <mergeCell ref="B225:C225"/>
    <mergeCell ref="D225:E225"/>
    <mergeCell ref="F225:G225"/>
    <mergeCell ref="H225:I225"/>
    <mergeCell ref="J225:K225"/>
    <mergeCell ref="N225:O225"/>
    <mergeCell ref="P225:Q225"/>
    <mergeCell ref="B226:C226"/>
    <mergeCell ref="D226:E226"/>
    <mergeCell ref="F226:G226"/>
    <mergeCell ref="H226:I226"/>
    <mergeCell ref="J226:K226"/>
    <mergeCell ref="N226:O226"/>
    <mergeCell ref="P226:Q226"/>
    <mergeCell ref="F81:G81"/>
    <mergeCell ref="H81:I81"/>
    <mergeCell ref="J81:K81"/>
    <mergeCell ref="N81:O81"/>
    <mergeCell ref="P81:Q81"/>
    <mergeCell ref="F92:G92"/>
    <mergeCell ref="H92:I92"/>
    <mergeCell ref="J92:K92"/>
    <mergeCell ref="N92:O92"/>
    <mergeCell ref="P92:Q92"/>
    <mergeCell ref="F90:G90"/>
    <mergeCell ref="H90:I90"/>
    <mergeCell ref="J90:K90"/>
    <mergeCell ref="N90:O90"/>
    <mergeCell ref="P90:Q90"/>
    <mergeCell ref="F91:G91"/>
    <mergeCell ref="H91:I91"/>
    <mergeCell ref="P76:Q76"/>
    <mergeCell ref="F73:G73"/>
    <mergeCell ref="H73:I73"/>
    <mergeCell ref="J73:K73"/>
    <mergeCell ref="N73:O73"/>
    <mergeCell ref="P73:Q73"/>
    <mergeCell ref="F74:G74"/>
    <mergeCell ref="H74:I74"/>
    <mergeCell ref="J74:K74"/>
    <mergeCell ref="N74:O74"/>
    <mergeCell ref="P74:Q74"/>
    <mergeCell ref="N91:O91"/>
    <mergeCell ref="P91:Q91"/>
    <mergeCell ref="F79:G79"/>
    <mergeCell ref="H79:I79"/>
    <mergeCell ref="J79:K79"/>
    <mergeCell ref="N79:O79"/>
    <mergeCell ref="P79:Q79"/>
    <mergeCell ref="F80:G80"/>
    <mergeCell ref="H80:I80"/>
    <mergeCell ref="J80:K80"/>
    <mergeCell ref="N80:O80"/>
    <mergeCell ref="P80:Q80"/>
    <mergeCell ref="F77:G77"/>
    <mergeCell ref="H77:I77"/>
    <mergeCell ref="J77:K77"/>
    <mergeCell ref="N77:O77"/>
    <mergeCell ref="P77:Q77"/>
    <mergeCell ref="F78:G78"/>
    <mergeCell ref="H78:I78"/>
    <mergeCell ref="J78:K78"/>
    <mergeCell ref="N78:O78"/>
    <mergeCell ref="P71:Q71"/>
    <mergeCell ref="F72:G72"/>
    <mergeCell ref="H72:I72"/>
    <mergeCell ref="J72:K72"/>
    <mergeCell ref="N72:O72"/>
    <mergeCell ref="P72:Q72"/>
    <mergeCell ref="F68:G68"/>
    <mergeCell ref="H68:I68"/>
    <mergeCell ref="J68:K68"/>
    <mergeCell ref="N68:O68"/>
    <mergeCell ref="P68:Q68"/>
    <mergeCell ref="F69:G69"/>
    <mergeCell ref="H69:I69"/>
    <mergeCell ref="J69:K69"/>
    <mergeCell ref="N69:O69"/>
    <mergeCell ref="P69:Q69"/>
    <mergeCell ref="F75:G75"/>
    <mergeCell ref="H75:I75"/>
    <mergeCell ref="J75:K75"/>
    <mergeCell ref="N75:O75"/>
    <mergeCell ref="P75:Q75"/>
    <mergeCell ref="H70:I70"/>
    <mergeCell ref="J70:K70"/>
    <mergeCell ref="N70:O70"/>
    <mergeCell ref="P70:Q70"/>
    <mergeCell ref="P66:Q66"/>
    <mergeCell ref="F67:G67"/>
    <mergeCell ref="H67:I67"/>
    <mergeCell ref="J67:K67"/>
    <mergeCell ref="N67:O67"/>
    <mergeCell ref="P67:Q67"/>
    <mergeCell ref="P62:Q62"/>
    <mergeCell ref="F63:G63"/>
    <mergeCell ref="H63:I63"/>
    <mergeCell ref="J63:K63"/>
    <mergeCell ref="N63:O63"/>
    <mergeCell ref="P63:Q63"/>
    <mergeCell ref="F64:G64"/>
    <mergeCell ref="H64:I64"/>
    <mergeCell ref="J64:K64"/>
    <mergeCell ref="N64:O64"/>
    <mergeCell ref="P64:Q64"/>
    <mergeCell ref="P59:Q59"/>
    <mergeCell ref="F60:G60"/>
    <mergeCell ref="H60:I60"/>
    <mergeCell ref="J60:K60"/>
    <mergeCell ref="N60:O60"/>
    <mergeCell ref="P60:Q60"/>
    <mergeCell ref="D90:E90"/>
    <mergeCell ref="D91:E91"/>
    <mergeCell ref="D92:E92"/>
    <mergeCell ref="D81:E81"/>
    <mergeCell ref="D62:E62"/>
    <mergeCell ref="D63:E63"/>
    <mergeCell ref="D64:E64"/>
    <mergeCell ref="A88:Q88"/>
    <mergeCell ref="F61:G61"/>
    <mergeCell ref="H61:I61"/>
    <mergeCell ref="J61:K61"/>
    <mergeCell ref="N61:O61"/>
    <mergeCell ref="P61:Q61"/>
    <mergeCell ref="F62:G62"/>
    <mergeCell ref="H62:I62"/>
    <mergeCell ref="J62:K62"/>
    <mergeCell ref="N62:O62"/>
    <mergeCell ref="F59:G59"/>
    <mergeCell ref="H59:I59"/>
    <mergeCell ref="J59:K59"/>
    <mergeCell ref="N59:O59"/>
    <mergeCell ref="D78:E78"/>
    <mergeCell ref="D79:E79"/>
    <mergeCell ref="D72:E72"/>
    <mergeCell ref="D73:E73"/>
    <mergeCell ref="P65:Q65"/>
    <mergeCell ref="D74:E74"/>
    <mergeCell ref="D75:E75"/>
    <mergeCell ref="D76:E76"/>
    <mergeCell ref="D77:E77"/>
    <mergeCell ref="D65:E65"/>
    <mergeCell ref="D66:E66"/>
    <mergeCell ref="D67:E67"/>
    <mergeCell ref="D68:E68"/>
    <mergeCell ref="D69:E69"/>
    <mergeCell ref="D71:E71"/>
    <mergeCell ref="D59:E59"/>
    <mergeCell ref="D60:E60"/>
    <mergeCell ref="D61:E61"/>
    <mergeCell ref="F65:G65"/>
    <mergeCell ref="H65:I65"/>
    <mergeCell ref="J65:K65"/>
    <mergeCell ref="N50:O50"/>
    <mergeCell ref="N65:O65"/>
    <mergeCell ref="F71:G71"/>
    <mergeCell ref="H71:I71"/>
    <mergeCell ref="J71:K71"/>
    <mergeCell ref="N71:O71"/>
    <mergeCell ref="F76:G76"/>
    <mergeCell ref="H76:I76"/>
    <mergeCell ref="J76:K76"/>
    <mergeCell ref="N76:O76"/>
    <mergeCell ref="F66:G66"/>
    <mergeCell ref="H66:I66"/>
    <mergeCell ref="J66:K66"/>
    <mergeCell ref="N66:O66"/>
    <mergeCell ref="D70:E70"/>
    <mergeCell ref="F70:G70"/>
    <mergeCell ref="P50:Q50"/>
    <mergeCell ref="A54:Q54"/>
    <mergeCell ref="A56:Q56"/>
    <mergeCell ref="D58:E58"/>
    <mergeCell ref="F58:G58"/>
    <mergeCell ref="P58:Q58"/>
    <mergeCell ref="A50:E50"/>
    <mergeCell ref="F50:G50"/>
    <mergeCell ref="H50:I50"/>
    <mergeCell ref="J50:K50"/>
    <mergeCell ref="H58:I58"/>
    <mergeCell ref="J58:K58"/>
    <mergeCell ref="N58:O58"/>
    <mergeCell ref="A49:E49"/>
    <mergeCell ref="F49:G49"/>
    <mergeCell ref="H49:I49"/>
    <mergeCell ref="J49:K49"/>
    <mergeCell ref="N49:O49"/>
    <mergeCell ref="P49:Q49"/>
    <mergeCell ref="A31:Q31"/>
    <mergeCell ref="A33:E33"/>
    <mergeCell ref="F33:G33"/>
    <mergeCell ref="H33:I33"/>
    <mergeCell ref="J33:K33"/>
    <mergeCell ref="N33:O33"/>
    <mergeCell ref="P33:Q33"/>
    <mergeCell ref="A48:E48"/>
    <mergeCell ref="F48:G48"/>
    <mergeCell ref="H48:I48"/>
    <mergeCell ref="J48:K48"/>
    <mergeCell ref="N48:O48"/>
    <mergeCell ref="P48:Q48"/>
    <mergeCell ref="A45:Q45"/>
    <mergeCell ref="A47:E47"/>
    <mergeCell ref="F47:G47"/>
    <mergeCell ref="H47:I47"/>
    <mergeCell ref="J47:K47"/>
    <mergeCell ref="N47:O47"/>
    <mergeCell ref="P47:Q47"/>
    <mergeCell ref="A36:E36"/>
    <mergeCell ref="F36:G36"/>
    <mergeCell ref="H36:I36"/>
    <mergeCell ref="J36:K36"/>
    <mergeCell ref="N36:O36"/>
    <mergeCell ref="P36:Q36"/>
    <mergeCell ref="A13:Q13"/>
    <mergeCell ref="A14:Q14"/>
    <mergeCell ref="F21:G21"/>
    <mergeCell ref="H21:I21"/>
    <mergeCell ref="J21:K21"/>
    <mergeCell ref="N21:O21"/>
    <mergeCell ref="P21:Q21"/>
    <mergeCell ref="F22:G22"/>
    <mergeCell ref="H22:I22"/>
    <mergeCell ref="J22:K22"/>
    <mergeCell ref="N22:O22"/>
    <mergeCell ref="P22:Q22"/>
    <mergeCell ref="H20:I20"/>
    <mergeCell ref="J20:K20"/>
    <mergeCell ref="N20:O20"/>
    <mergeCell ref="P20:Q20"/>
    <mergeCell ref="F20:G20"/>
    <mergeCell ref="P18:Q18"/>
    <mergeCell ref="F19:G19"/>
    <mergeCell ref="H19:I19"/>
    <mergeCell ref="J19:K19"/>
    <mergeCell ref="N19:O19"/>
    <mergeCell ref="P19:Q19"/>
    <mergeCell ref="P16:Q16"/>
    <mergeCell ref="F17:G17"/>
    <mergeCell ref="H17:I17"/>
    <mergeCell ref="J17:K17"/>
    <mergeCell ref="N17:O17"/>
    <mergeCell ref="P17:Q17"/>
    <mergeCell ref="A22:E22"/>
    <mergeCell ref="F16:G16"/>
    <mergeCell ref="H16:I16"/>
    <mergeCell ref="N95:O95"/>
    <mergeCell ref="P95:Q95"/>
    <mergeCell ref="D96:E96"/>
    <mergeCell ref="F96:G96"/>
    <mergeCell ref="H96:I96"/>
    <mergeCell ref="J96:K96"/>
    <mergeCell ref="N96:O96"/>
    <mergeCell ref="P96:Q96"/>
    <mergeCell ref="J16:K16"/>
    <mergeCell ref="N16:O16"/>
    <mergeCell ref="F18:G18"/>
    <mergeCell ref="H18:I18"/>
    <mergeCell ref="J18:K18"/>
    <mergeCell ref="N18:O18"/>
    <mergeCell ref="A19:E19"/>
    <mergeCell ref="A20:E20"/>
    <mergeCell ref="A21:E21"/>
    <mergeCell ref="A16:E16"/>
    <mergeCell ref="A17:E17"/>
    <mergeCell ref="A18:E18"/>
    <mergeCell ref="F23:G23"/>
    <mergeCell ref="H23:I23"/>
    <mergeCell ref="J23:K23"/>
    <mergeCell ref="N23:O23"/>
    <mergeCell ref="P23:Q23"/>
    <mergeCell ref="P35:Q35"/>
    <mergeCell ref="A34:E34"/>
    <mergeCell ref="F34:G34"/>
    <mergeCell ref="H34:I34"/>
    <mergeCell ref="J34:K34"/>
    <mergeCell ref="N34:O34"/>
    <mergeCell ref="P34:Q34"/>
    <mergeCell ref="A80:E80"/>
    <mergeCell ref="A23:E23"/>
    <mergeCell ref="A35:E35"/>
    <mergeCell ref="F35:G35"/>
    <mergeCell ref="H35:I35"/>
    <mergeCell ref="J35:K35"/>
    <mergeCell ref="N35:O35"/>
    <mergeCell ref="J99:K99"/>
    <mergeCell ref="N99:O99"/>
    <mergeCell ref="P99:Q99"/>
    <mergeCell ref="D98:E98"/>
    <mergeCell ref="F98:G98"/>
    <mergeCell ref="H98:I98"/>
    <mergeCell ref="J98:K98"/>
    <mergeCell ref="N98:O98"/>
    <mergeCell ref="P98:Q98"/>
    <mergeCell ref="D97:E97"/>
    <mergeCell ref="F97:G97"/>
    <mergeCell ref="H97:I97"/>
    <mergeCell ref="J97:K97"/>
    <mergeCell ref="N97:O97"/>
    <mergeCell ref="P97:Q97"/>
    <mergeCell ref="D93:E93"/>
    <mergeCell ref="F93:G93"/>
    <mergeCell ref="H93:I93"/>
    <mergeCell ref="J93:K93"/>
    <mergeCell ref="N93:O93"/>
    <mergeCell ref="P93:Q93"/>
    <mergeCell ref="D95:E95"/>
    <mergeCell ref="F95:G95"/>
    <mergeCell ref="H95:I95"/>
    <mergeCell ref="J95:K95"/>
    <mergeCell ref="D104:E104"/>
    <mergeCell ref="F104:G104"/>
    <mergeCell ref="H104:I104"/>
    <mergeCell ref="J104:K104"/>
    <mergeCell ref="N104:O104"/>
    <mergeCell ref="P104:Q104"/>
    <mergeCell ref="D100:E100"/>
    <mergeCell ref="F100:G100"/>
    <mergeCell ref="H100:I100"/>
    <mergeCell ref="J100:K100"/>
    <mergeCell ref="N100:O100"/>
    <mergeCell ref="P100:Q100"/>
    <mergeCell ref="D103:E103"/>
    <mergeCell ref="F103:G103"/>
    <mergeCell ref="H103:I103"/>
    <mergeCell ref="J103:K103"/>
    <mergeCell ref="N103:O103"/>
    <mergeCell ref="D101:E101"/>
    <mergeCell ref="F101:G101"/>
    <mergeCell ref="H101:I101"/>
    <mergeCell ref="J101:K101"/>
    <mergeCell ref="N101:O101"/>
    <mergeCell ref="P101:Q101"/>
    <mergeCell ref="D102:E102"/>
    <mergeCell ref="F102:G102"/>
    <mergeCell ref="H102:I102"/>
    <mergeCell ref="J102:K102"/>
    <mergeCell ref="N102:O102"/>
    <mergeCell ref="P102:Q102"/>
    <mergeCell ref="H111:I111"/>
    <mergeCell ref="J111:K111"/>
    <mergeCell ref="N111:O111"/>
    <mergeCell ref="P111:Q111"/>
    <mergeCell ref="P103:Q103"/>
    <mergeCell ref="D107:E107"/>
    <mergeCell ref="F107:G107"/>
    <mergeCell ref="H107:I107"/>
    <mergeCell ref="J107:K107"/>
    <mergeCell ref="N107:O107"/>
    <mergeCell ref="P107:Q107"/>
    <mergeCell ref="D109:E109"/>
    <mergeCell ref="F109:G109"/>
    <mergeCell ref="H109:I109"/>
    <mergeCell ref="J109:K109"/>
    <mergeCell ref="N109:O109"/>
    <mergeCell ref="P109:Q109"/>
    <mergeCell ref="D108:E108"/>
    <mergeCell ref="F108:G108"/>
    <mergeCell ref="H108:I108"/>
    <mergeCell ref="J108:K108"/>
    <mergeCell ref="N108:O108"/>
    <mergeCell ref="P108:Q108"/>
    <mergeCell ref="D106:E106"/>
    <mergeCell ref="F106:G106"/>
    <mergeCell ref="H106:I106"/>
    <mergeCell ref="J106:K106"/>
    <mergeCell ref="N106:O106"/>
    <mergeCell ref="P106:Q106"/>
    <mergeCell ref="D110:E110"/>
    <mergeCell ref="F110:G110"/>
    <mergeCell ref="H110:I110"/>
    <mergeCell ref="D116:E116"/>
    <mergeCell ref="F116:G116"/>
    <mergeCell ref="H116:I116"/>
    <mergeCell ref="J116:K116"/>
    <mergeCell ref="N116:O116"/>
    <mergeCell ref="P116:Q116"/>
    <mergeCell ref="D112:E112"/>
    <mergeCell ref="F112:G112"/>
    <mergeCell ref="H112:I112"/>
    <mergeCell ref="J112:K112"/>
    <mergeCell ref="N112:O112"/>
    <mergeCell ref="P112:Q112"/>
    <mergeCell ref="D115:E115"/>
    <mergeCell ref="F115:G115"/>
    <mergeCell ref="H115:I115"/>
    <mergeCell ref="J115:K115"/>
    <mergeCell ref="N115:O115"/>
    <mergeCell ref="P115:Q115"/>
    <mergeCell ref="D113:E113"/>
    <mergeCell ref="F113:G113"/>
    <mergeCell ref="H113:I113"/>
    <mergeCell ref="J113:K113"/>
    <mergeCell ref="N113:O113"/>
    <mergeCell ref="P113:Q113"/>
    <mergeCell ref="F114:G114"/>
    <mergeCell ref="H114:I114"/>
    <mergeCell ref="J114:K114"/>
    <mergeCell ref="N114:O114"/>
    <mergeCell ref="P114:Q114"/>
    <mergeCell ref="D118:E118"/>
    <mergeCell ref="F118:G118"/>
    <mergeCell ref="H118:I118"/>
    <mergeCell ref="J118:K118"/>
    <mergeCell ref="N118:O118"/>
    <mergeCell ref="P118:Q118"/>
    <mergeCell ref="D123:E123"/>
    <mergeCell ref="F123:G123"/>
    <mergeCell ref="H123:I123"/>
    <mergeCell ref="J123:K123"/>
    <mergeCell ref="N123:O123"/>
    <mergeCell ref="P123:Q123"/>
    <mergeCell ref="D124:E124"/>
    <mergeCell ref="D125:E125"/>
    <mergeCell ref="D127:E127"/>
    <mergeCell ref="F124:G124"/>
    <mergeCell ref="H124:I124"/>
    <mergeCell ref="J124:K124"/>
    <mergeCell ref="N124:O124"/>
    <mergeCell ref="P124:Q124"/>
    <mergeCell ref="D119:E119"/>
    <mergeCell ref="F119:G119"/>
    <mergeCell ref="H119:I119"/>
    <mergeCell ref="J119:K119"/>
    <mergeCell ref="N119:O119"/>
    <mergeCell ref="P119:Q119"/>
    <mergeCell ref="D132:E132"/>
    <mergeCell ref="F132:G132"/>
    <mergeCell ref="H132:I132"/>
    <mergeCell ref="J132:K132"/>
    <mergeCell ref="N132:O132"/>
    <mergeCell ref="P132:Q132"/>
    <mergeCell ref="D120:E120"/>
    <mergeCell ref="F120:G120"/>
    <mergeCell ref="H120:I120"/>
    <mergeCell ref="J120:K120"/>
    <mergeCell ref="N120:O120"/>
    <mergeCell ref="P120:Q120"/>
    <mergeCell ref="D121:E121"/>
    <mergeCell ref="F121:G121"/>
    <mergeCell ref="H121:I121"/>
    <mergeCell ref="J121:K121"/>
    <mergeCell ref="N121:O121"/>
    <mergeCell ref="P121:Q121"/>
    <mergeCell ref="J125:K125"/>
    <mergeCell ref="N125:O125"/>
    <mergeCell ref="P125:Q125"/>
    <mergeCell ref="F127:G127"/>
    <mergeCell ref="D126:E126"/>
    <mergeCell ref="F126:G126"/>
    <mergeCell ref="H126:I126"/>
    <mergeCell ref="J126:K126"/>
    <mergeCell ref="F125:G125"/>
    <mergeCell ref="H125:I125"/>
    <mergeCell ref="J130:K130"/>
    <mergeCell ref="N130:O130"/>
    <mergeCell ref="P130:Q130"/>
    <mergeCell ref="F131:G131"/>
    <mergeCell ref="A156:E156"/>
    <mergeCell ref="H149:I149"/>
    <mergeCell ref="J149:K149"/>
    <mergeCell ref="N149:O149"/>
    <mergeCell ref="P149:Q149"/>
    <mergeCell ref="H150:I150"/>
    <mergeCell ref="J150:K150"/>
    <mergeCell ref="N150:O150"/>
    <mergeCell ref="P150:Q150"/>
    <mergeCell ref="H151:I151"/>
    <mergeCell ref="J151:K151"/>
    <mergeCell ref="N151:O151"/>
    <mergeCell ref="P151:Q151"/>
    <mergeCell ref="H152:I152"/>
    <mergeCell ref="J152:K152"/>
    <mergeCell ref="N152:O152"/>
    <mergeCell ref="F149:G149"/>
    <mergeCell ref="F150:G150"/>
    <mergeCell ref="F151:G151"/>
    <mergeCell ref="F152:G152"/>
    <mergeCell ref="F155:G155"/>
    <mergeCell ref="P152:Q152"/>
    <mergeCell ref="F153:G153"/>
    <mergeCell ref="H153:I153"/>
    <mergeCell ref="A150:E150"/>
    <mergeCell ref="A151:E151"/>
    <mergeCell ref="A152:E152"/>
    <mergeCell ref="A153:E153"/>
    <mergeCell ref="A154:E154"/>
    <mergeCell ref="A155:E155"/>
    <mergeCell ref="A164:E164"/>
    <mergeCell ref="A165:E165"/>
    <mergeCell ref="A166:E166"/>
    <mergeCell ref="A167:E167"/>
    <mergeCell ref="A168:E168"/>
    <mergeCell ref="A169:E169"/>
    <mergeCell ref="A170:E170"/>
    <mergeCell ref="A171:E171"/>
    <mergeCell ref="A172:E172"/>
    <mergeCell ref="A173:E173"/>
    <mergeCell ref="A187:E187"/>
    <mergeCell ref="A174:E174"/>
    <mergeCell ref="A176:E176"/>
    <mergeCell ref="A177:E177"/>
    <mergeCell ref="A182:E182"/>
    <mergeCell ref="A183:E183"/>
    <mergeCell ref="A184:E184"/>
    <mergeCell ref="A185:E185"/>
    <mergeCell ref="A186:E186"/>
    <mergeCell ref="A180:E180"/>
    <mergeCell ref="A181:E181"/>
    <mergeCell ref="A158:E158"/>
    <mergeCell ref="A160:E160"/>
    <mergeCell ref="A161:E161"/>
    <mergeCell ref="A162:E162"/>
    <mergeCell ref="A159:E159"/>
    <mergeCell ref="H162:I162"/>
    <mergeCell ref="J162:K162"/>
    <mergeCell ref="N162:O162"/>
    <mergeCell ref="P162:Q162"/>
    <mergeCell ref="H158:I158"/>
    <mergeCell ref="J158:K158"/>
    <mergeCell ref="N158:O158"/>
    <mergeCell ref="P158:Q158"/>
    <mergeCell ref="F157:G157"/>
    <mergeCell ref="F160:G160"/>
    <mergeCell ref="F162:G162"/>
    <mergeCell ref="A163:E163"/>
    <mergeCell ref="H172:I172"/>
    <mergeCell ref="H165:I165"/>
    <mergeCell ref="J165:K165"/>
    <mergeCell ref="N165:O165"/>
    <mergeCell ref="P165:Q165"/>
    <mergeCell ref="H169:I169"/>
    <mergeCell ref="J169:K169"/>
    <mergeCell ref="N169:O169"/>
    <mergeCell ref="P169:Q169"/>
    <mergeCell ref="J154:K154"/>
    <mergeCell ref="N154:O154"/>
    <mergeCell ref="P154:Q154"/>
    <mergeCell ref="H155:I155"/>
    <mergeCell ref="J155:K155"/>
    <mergeCell ref="N155:O155"/>
    <mergeCell ref="P155:Q155"/>
    <mergeCell ref="F156:G156"/>
    <mergeCell ref="H156:I156"/>
    <mergeCell ref="J156:K156"/>
    <mergeCell ref="N156:O156"/>
    <mergeCell ref="P156:Q156"/>
    <mergeCell ref="N171:O171"/>
    <mergeCell ref="P171:Q171"/>
    <mergeCell ref="F167:G167"/>
    <mergeCell ref="H167:I167"/>
    <mergeCell ref="J167:K167"/>
    <mergeCell ref="N167:O167"/>
    <mergeCell ref="P167:Q167"/>
    <mergeCell ref="H168:I168"/>
    <mergeCell ref="J168:K168"/>
    <mergeCell ref="N168:O168"/>
    <mergeCell ref="P168:Q168"/>
    <mergeCell ref="H170:I170"/>
    <mergeCell ref="J170:K170"/>
    <mergeCell ref="N170:O170"/>
    <mergeCell ref="P170:Q170"/>
    <mergeCell ref="F170:G170"/>
    <mergeCell ref="H135:I135"/>
    <mergeCell ref="J135:K135"/>
    <mergeCell ref="N135:O135"/>
    <mergeCell ref="F136:G136"/>
    <mergeCell ref="H136:I136"/>
    <mergeCell ref="H160:I160"/>
    <mergeCell ref="J160:K160"/>
    <mergeCell ref="N160:O160"/>
    <mergeCell ref="P160:Q160"/>
    <mergeCell ref="F161:G161"/>
    <mergeCell ref="H161:I161"/>
    <mergeCell ref="J161:K161"/>
    <mergeCell ref="N161:O161"/>
    <mergeCell ref="P161:Q161"/>
    <mergeCell ref="P164:Q164"/>
    <mergeCell ref="J153:K153"/>
    <mergeCell ref="N153:O153"/>
    <mergeCell ref="P153:Q153"/>
    <mergeCell ref="F154:G154"/>
    <mergeCell ref="H154:I154"/>
    <mergeCell ref="J157:K157"/>
    <mergeCell ref="N157:O157"/>
    <mergeCell ref="P157:Q157"/>
    <mergeCell ref="F158:G158"/>
    <mergeCell ref="A147:Q147"/>
    <mergeCell ref="A149:E149"/>
    <mergeCell ref="A157:E157"/>
    <mergeCell ref="D133:E133"/>
    <mergeCell ref="F133:G133"/>
    <mergeCell ref="H133:I133"/>
    <mergeCell ref="A142:E142"/>
    <mergeCell ref="F142:G142"/>
    <mergeCell ref="H142:I142"/>
    <mergeCell ref="J142:K142"/>
    <mergeCell ref="N142:O142"/>
    <mergeCell ref="P142:Q142"/>
    <mergeCell ref="N138:O138"/>
    <mergeCell ref="P138:Q138"/>
    <mergeCell ref="P139:Q139"/>
    <mergeCell ref="D136:E136"/>
    <mergeCell ref="D137:E137"/>
    <mergeCell ref="D138:E138"/>
    <mergeCell ref="D139:E139"/>
    <mergeCell ref="F135:G135"/>
    <mergeCell ref="J133:K133"/>
    <mergeCell ref="N133:O133"/>
    <mergeCell ref="P133:Q133"/>
    <mergeCell ref="P136:Q136"/>
    <mergeCell ref="F137:G137"/>
    <mergeCell ref="H137:I137"/>
    <mergeCell ref="J137:K137"/>
    <mergeCell ref="N137:O137"/>
    <mergeCell ref="P137:Q137"/>
    <mergeCell ref="F138:G138"/>
    <mergeCell ref="H138:I138"/>
    <mergeCell ref="J138:K138"/>
    <mergeCell ref="J136:K136"/>
    <mergeCell ref="N136:O136"/>
    <mergeCell ref="F139:G139"/>
    <mergeCell ref="F164:G164"/>
    <mergeCell ref="F166:G166"/>
    <mergeCell ref="F168:G168"/>
    <mergeCell ref="H157:I157"/>
    <mergeCell ref="F159:G159"/>
    <mergeCell ref="H159:I159"/>
    <mergeCell ref="J159:K159"/>
    <mergeCell ref="N159:O159"/>
    <mergeCell ref="P159:Q159"/>
    <mergeCell ref="H166:I166"/>
    <mergeCell ref="J166:K166"/>
    <mergeCell ref="N166:O166"/>
    <mergeCell ref="P166:Q166"/>
    <mergeCell ref="J172:K172"/>
    <mergeCell ref="N172:O172"/>
    <mergeCell ref="P172:Q172"/>
    <mergeCell ref="F173:G173"/>
    <mergeCell ref="H173:I173"/>
    <mergeCell ref="F163:G163"/>
    <mergeCell ref="H163:I163"/>
    <mergeCell ref="J163:K163"/>
    <mergeCell ref="N163:O163"/>
    <mergeCell ref="P163:Q163"/>
    <mergeCell ref="H164:I164"/>
    <mergeCell ref="J164:K164"/>
    <mergeCell ref="N164:O164"/>
    <mergeCell ref="F165:G165"/>
    <mergeCell ref="F172:G172"/>
    <mergeCell ref="F171:G171"/>
    <mergeCell ref="H171:I171"/>
    <mergeCell ref="J171:K171"/>
    <mergeCell ref="F169:G169"/>
    <mergeCell ref="F174:G174"/>
    <mergeCell ref="H174:I174"/>
    <mergeCell ref="F176:G176"/>
    <mergeCell ref="H176:I176"/>
    <mergeCell ref="F177:G177"/>
    <mergeCell ref="H177:I177"/>
    <mergeCell ref="F178:G178"/>
    <mergeCell ref="H178:I178"/>
    <mergeCell ref="F181:G181"/>
    <mergeCell ref="H181:I181"/>
    <mergeCell ref="J173:K173"/>
    <mergeCell ref="N173:O173"/>
    <mergeCell ref="P173:Q173"/>
    <mergeCell ref="A175:E175"/>
    <mergeCell ref="A178:E178"/>
    <mergeCell ref="A179:E179"/>
    <mergeCell ref="J174:K174"/>
    <mergeCell ref="N174:O174"/>
    <mergeCell ref="P174:Q174"/>
    <mergeCell ref="J176:K176"/>
    <mergeCell ref="N176:O176"/>
    <mergeCell ref="P176:Q176"/>
    <mergeCell ref="J177:K177"/>
    <mergeCell ref="N177:O177"/>
    <mergeCell ref="P177:Q177"/>
    <mergeCell ref="F175:G175"/>
    <mergeCell ref="H175:I175"/>
    <mergeCell ref="J175:K175"/>
    <mergeCell ref="N175:O175"/>
    <mergeCell ref="P175:Q175"/>
    <mergeCell ref="F184:G184"/>
    <mergeCell ref="H184:I184"/>
    <mergeCell ref="J178:K178"/>
    <mergeCell ref="N178:O178"/>
    <mergeCell ref="P178:Q178"/>
    <mergeCell ref="F179:G179"/>
    <mergeCell ref="H179:I179"/>
    <mergeCell ref="J179:K179"/>
    <mergeCell ref="N179:O179"/>
    <mergeCell ref="P179:Q179"/>
    <mergeCell ref="F180:G180"/>
    <mergeCell ref="H180:I180"/>
    <mergeCell ref="J180:K180"/>
    <mergeCell ref="N180:O180"/>
    <mergeCell ref="P180:Q180"/>
    <mergeCell ref="J181:K181"/>
    <mergeCell ref="N181:O181"/>
    <mergeCell ref="P181:Q181"/>
    <mergeCell ref="F182:G182"/>
    <mergeCell ref="H182:I182"/>
    <mergeCell ref="J182:K182"/>
    <mergeCell ref="N182:O182"/>
    <mergeCell ref="P182:Q182"/>
    <mergeCell ref="F183:G183"/>
    <mergeCell ref="H183:I183"/>
    <mergeCell ref="J183:K183"/>
    <mergeCell ref="N183:O183"/>
    <mergeCell ref="P183:Q183"/>
    <mergeCell ref="J184:K184"/>
    <mergeCell ref="N184:O184"/>
    <mergeCell ref="P184:Q184"/>
    <mergeCell ref="A192:E192"/>
    <mergeCell ref="F192:G192"/>
    <mergeCell ref="H192:I192"/>
    <mergeCell ref="J192:K192"/>
    <mergeCell ref="N192:O192"/>
    <mergeCell ref="F185:G185"/>
    <mergeCell ref="H185:I185"/>
    <mergeCell ref="J185:K185"/>
    <mergeCell ref="N185:O185"/>
    <mergeCell ref="P185:Q185"/>
    <mergeCell ref="F186:G186"/>
    <mergeCell ref="H186:I186"/>
    <mergeCell ref="J186:K186"/>
    <mergeCell ref="N186:O186"/>
    <mergeCell ref="P186:Q186"/>
    <mergeCell ref="A188:E188"/>
    <mergeCell ref="F188:G188"/>
    <mergeCell ref="H188:I188"/>
    <mergeCell ref="J188:K188"/>
    <mergeCell ref="N188:O188"/>
    <mergeCell ref="P188:Q188"/>
    <mergeCell ref="A189:E189"/>
    <mergeCell ref="F189:G189"/>
    <mergeCell ref="H189:I189"/>
    <mergeCell ref="J189:K189"/>
    <mergeCell ref="N189:O189"/>
    <mergeCell ref="P189:Q189"/>
    <mergeCell ref="H187:I187"/>
    <mergeCell ref="J187:K187"/>
    <mergeCell ref="N187:O187"/>
    <mergeCell ref="P187:Q187"/>
    <mergeCell ref="F187:G187"/>
    <mergeCell ref="N210:O210"/>
    <mergeCell ref="P210:Q210"/>
    <mergeCell ref="F211:G211"/>
    <mergeCell ref="H211:I211"/>
    <mergeCell ref="F205:G205"/>
    <mergeCell ref="H205:I205"/>
    <mergeCell ref="J205:K205"/>
    <mergeCell ref="N205:O205"/>
    <mergeCell ref="P205:Q205"/>
    <mergeCell ref="D206:E206"/>
    <mergeCell ref="D207:E207"/>
    <mergeCell ref="D208:E208"/>
    <mergeCell ref="F209:G209"/>
    <mergeCell ref="H209:I209"/>
    <mergeCell ref="J209:K209"/>
    <mergeCell ref="N209:O209"/>
    <mergeCell ref="P209:Q209"/>
    <mergeCell ref="F210:G210"/>
    <mergeCell ref="H210:I210"/>
    <mergeCell ref="D209:E209"/>
    <mergeCell ref="D210:E210"/>
    <mergeCell ref="J206:K206"/>
    <mergeCell ref="N206:O206"/>
    <mergeCell ref="P206:Q206"/>
    <mergeCell ref="F207:G207"/>
    <mergeCell ref="H208:I208"/>
    <mergeCell ref="J208:K208"/>
    <mergeCell ref="N208:O208"/>
    <mergeCell ref="P208:Q208"/>
    <mergeCell ref="H207:I207"/>
    <mergeCell ref="J207:K207"/>
    <mergeCell ref="N207:O207"/>
    <mergeCell ref="D372:E372"/>
    <mergeCell ref="F372:G372"/>
    <mergeCell ref="H372:I372"/>
    <mergeCell ref="J372:K372"/>
    <mergeCell ref="N372:O372"/>
    <mergeCell ref="P372:Q372"/>
    <mergeCell ref="B393:C393"/>
    <mergeCell ref="A203:Q203"/>
    <mergeCell ref="A190:E190"/>
    <mergeCell ref="F190:G190"/>
    <mergeCell ref="H190:I190"/>
    <mergeCell ref="J190:K190"/>
    <mergeCell ref="N190:O190"/>
    <mergeCell ref="P190:Q190"/>
    <mergeCell ref="A191:E191"/>
    <mergeCell ref="F191:G191"/>
    <mergeCell ref="H191:I191"/>
    <mergeCell ref="J191:K191"/>
    <mergeCell ref="N191:O191"/>
    <mergeCell ref="P191:Q191"/>
    <mergeCell ref="D205:E205"/>
    <mergeCell ref="B358:C358"/>
    <mergeCell ref="B356:C356"/>
    <mergeCell ref="D356:E356"/>
    <mergeCell ref="J211:K211"/>
    <mergeCell ref="N211:O211"/>
    <mergeCell ref="P211:Q211"/>
    <mergeCell ref="F206:G206"/>
    <mergeCell ref="H206:I206"/>
    <mergeCell ref="B261:C261"/>
    <mergeCell ref="D261:E261"/>
    <mergeCell ref="J210:K210"/>
    <mergeCell ref="B451:C451"/>
    <mergeCell ref="D451:E451"/>
    <mergeCell ref="F451:G451"/>
    <mergeCell ref="H451:I451"/>
    <mergeCell ref="J451:K451"/>
    <mergeCell ref="N451:O451"/>
    <mergeCell ref="P451:Q451"/>
    <mergeCell ref="J403:K403"/>
    <mergeCell ref="N403:O403"/>
    <mergeCell ref="P403:Q403"/>
    <mergeCell ref="B404:C404"/>
    <mergeCell ref="D404:E404"/>
    <mergeCell ref="F404:G404"/>
    <mergeCell ref="H404:I404"/>
    <mergeCell ref="J404:K404"/>
    <mergeCell ref="N404:O404"/>
    <mergeCell ref="P404:Q404"/>
    <mergeCell ref="B436:C436"/>
    <mergeCell ref="D436:E436"/>
    <mergeCell ref="F436:G436"/>
    <mergeCell ref="H436:I436"/>
    <mergeCell ref="J436:K436"/>
    <mergeCell ref="N436:O436"/>
    <mergeCell ref="P436:Q436"/>
    <mergeCell ref="B406:C406"/>
    <mergeCell ref="B448:C448"/>
    <mergeCell ref="D448:E448"/>
    <mergeCell ref="F448:G448"/>
    <mergeCell ref="H448:I448"/>
    <mergeCell ref="J448:K448"/>
    <mergeCell ref="N448:O448"/>
    <mergeCell ref="P448:Q448"/>
    <mergeCell ref="B452:C452"/>
    <mergeCell ref="D452:E452"/>
    <mergeCell ref="F452:G452"/>
    <mergeCell ref="H452:I452"/>
    <mergeCell ref="J452:K452"/>
    <mergeCell ref="N452:O452"/>
    <mergeCell ref="P452:Q452"/>
    <mergeCell ref="B453:C453"/>
    <mergeCell ref="D453:E453"/>
    <mergeCell ref="F453:G453"/>
    <mergeCell ref="H453:I453"/>
    <mergeCell ref="J453:K453"/>
    <mergeCell ref="N453:O453"/>
    <mergeCell ref="P453:Q453"/>
    <mergeCell ref="B454:C454"/>
    <mergeCell ref="D454:E454"/>
    <mergeCell ref="F454:G454"/>
    <mergeCell ref="H454:I454"/>
    <mergeCell ref="J454:K454"/>
    <mergeCell ref="N454:O454"/>
    <mergeCell ref="P454:Q454"/>
    <mergeCell ref="B455:C455"/>
    <mergeCell ref="D455:E455"/>
    <mergeCell ref="F455:G455"/>
    <mergeCell ref="H455:I455"/>
    <mergeCell ref="J455:K455"/>
    <mergeCell ref="N455:O455"/>
    <mergeCell ref="P455:Q455"/>
    <mergeCell ref="B456:C456"/>
    <mergeCell ref="D456:E456"/>
    <mergeCell ref="F456:G456"/>
    <mergeCell ref="H456:I456"/>
    <mergeCell ref="J456:K456"/>
    <mergeCell ref="N456:O456"/>
    <mergeCell ref="P456:Q456"/>
    <mergeCell ref="B457:C457"/>
    <mergeCell ref="D457:E457"/>
    <mergeCell ref="F457:G457"/>
    <mergeCell ref="H457:I457"/>
    <mergeCell ref="J457:K457"/>
    <mergeCell ref="N457:O457"/>
    <mergeCell ref="P457:Q457"/>
    <mergeCell ref="B458:C458"/>
    <mergeCell ref="D458:E458"/>
    <mergeCell ref="F458:G458"/>
    <mergeCell ref="H458:I458"/>
    <mergeCell ref="J458:K458"/>
    <mergeCell ref="N458:O458"/>
    <mergeCell ref="P458:Q458"/>
    <mergeCell ref="B459:C459"/>
    <mergeCell ref="D459:E459"/>
    <mergeCell ref="F459:G459"/>
    <mergeCell ref="H459:I459"/>
    <mergeCell ref="J459:K459"/>
    <mergeCell ref="N459:O459"/>
    <mergeCell ref="P459:Q459"/>
    <mergeCell ref="B460:C460"/>
    <mergeCell ref="D460:E460"/>
    <mergeCell ref="F460:G460"/>
    <mergeCell ref="H460:I460"/>
    <mergeCell ref="J460:K460"/>
    <mergeCell ref="N460:O460"/>
    <mergeCell ref="P460:Q460"/>
    <mergeCell ref="B462:C462"/>
    <mergeCell ref="D462:E462"/>
    <mergeCell ref="F462:G462"/>
    <mergeCell ref="H462:I462"/>
    <mergeCell ref="J462:K462"/>
    <mergeCell ref="N462:O462"/>
    <mergeCell ref="P462:Q462"/>
    <mergeCell ref="B461:C461"/>
    <mergeCell ref="D461:E461"/>
    <mergeCell ref="F461:G461"/>
    <mergeCell ref="H461:I461"/>
    <mergeCell ref="J461:K461"/>
    <mergeCell ref="N461:O461"/>
    <mergeCell ref="P461:Q461"/>
    <mergeCell ref="B463:C463"/>
    <mergeCell ref="D463:E463"/>
    <mergeCell ref="F463:G463"/>
    <mergeCell ref="H463:I463"/>
    <mergeCell ref="J463:K463"/>
    <mergeCell ref="N463:O463"/>
    <mergeCell ref="P463:Q463"/>
    <mergeCell ref="B464:C464"/>
    <mergeCell ref="D464:E464"/>
    <mergeCell ref="F464:G464"/>
    <mergeCell ref="H464:I464"/>
    <mergeCell ref="J464:K464"/>
    <mergeCell ref="N464:O464"/>
    <mergeCell ref="P464:Q464"/>
    <mergeCell ref="B465:C465"/>
    <mergeCell ref="D465:E465"/>
    <mergeCell ref="F465:G465"/>
    <mergeCell ref="H465:I465"/>
    <mergeCell ref="J465:K465"/>
    <mergeCell ref="N465:O465"/>
    <mergeCell ref="P465:Q465"/>
    <mergeCell ref="B466:C466"/>
    <mergeCell ref="D466:E466"/>
    <mergeCell ref="F466:G466"/>
    <mergeCell ref="H466:I466"/>
    <mergeCell ref="J466:K466"/>
    <mergeCell ref="N466:O466"/>
    <mergeCell ref="P466:Q466"/>
    <mergeCell ref="B467:C467"/>
    <mergeCell ref="D467:E467"/>
    <mergeCell ref="F467:G467"/>
    <mergeCell ref="H467:I467"/>
    <mergeCell ref="J467:K467"/>
    <mergeCell ref="N467:O467"/>
    <mergeCell ref="P467:Q467"/>
    <mergeCell ref="B468:C468"/>
    <mergeCell ref="D468:E468"/>
    <mergeCell ref="F468:G468"/>
    <mergeCell ref="H468:I468"/>
    <mergeCell ref="J468:K468"/>
    <mergeCell ref="N468:O468"/>
    <mergeCell ref="P468:Q468"/>
    <mergeCell ref="B469:C469"/>
    <mergeCell ref="D469:E469"/>
    <mergeCell ref="F469:G469"/>
    <mergeCell ref="H469:I469"/>
    <mergeCell ref="J469:K469"/>
    <mergeCell ref="N469:O469"/>
    <mergeCell ref="P469:Q469"/>
    <mergeCell ref="B470:C470"/>
    <mergeCell ref="D470:E470"/>
    <mergeCell ref="F470:G470"/>
    <mergeCell ref="H470:I470"/>
    <mergeCell ref="J470:K470"/>
    <mergeCell ref="N470:O470"/>
    <mergeCell ref="P470:Q470"/>
    <mergeCell ref="B471:C471"/>
    <mergeCell ref="D471:E471"/>
    <mergeCell ref="F471:G471"/>
    <mergeCell ref="H471:I471"/>
    <mergeCell ref="J471:K471"/>
    <mergeCell ref="N471:O471"/>
    <mergeCell ref="P471:Q471"/>
    <mergeCell ref="B472:C472"/>
    <mergeCell ref="D472:E472"/>
    <mergeCell ref="F472:G472"/>
    <mergeCell ref="H472:I472"/>
    <mergeCell ref="J472:K472"/>
    <mergeCell ref="N472:O472"/>
    <mergeCell ref="P472:Q472"/>
    <mergeCell ref="P478:Q478"/>
    <mergeCell ref="B473:C473"/>
    <mergeCell ref="D473:E473"/>
    <mergeCell ref="F473:G473"/>
    <mergeCell ref="H473:I473"/>
    <mergeCell ref="J473:K473"/>
    <mergeCell ref="N473:O473"/>
    <mergeCell ref="P473:Q473"/>
    <mergeCell ref="B474:C474"/>
    <mergeCell ref="D474:E474"/>
    <mergeCell ref="F474:G474"/>
    <mergeCell ref="H474:I474"/>
    <mergeCell ref="J474:K474"/>
    <mergeCell ref="N474:O474"/>
    <mergeCell ref="P474:Q474"/>
    <mergeCell ref="B475:C475"/>
    <mergeCell ref="D475:E475"/>
    <mergeCell ref="F475:G475"/>
    <mergeCell ref="H475:I475"/>
    <mergeCell ref="J475:K475"/>
    <mergeCell ref="N475:O475"/>
    <mergeCell ref="P475:Q475"/>
    <mergeCell ref="F480:G480"/>
    <mergeCell ref="H480:I480"/>
    <mergeCell ref="J480:K480"/>
    <mergeCell ref="N480:O480"/>
    <mergeCell ref="P480:Q480"/>
    <mergeCell ref="B481:C481"/>
    <mergeCell ref="D481:E481"/>
    <mergeCell ref="F481:G481"/>
    <mergeCell ref="H481:I481"/>
    <mergeCell ref="J481:K481"/>
    <mergeCell ref="N481:O481"/>
    <mergeCell ref="P481:Q481"/>
    <mergeCell ref="B476:C476"/>
    <mergeCell ref="D476:E476"/>
    <mergeCell ref="F476:G476"/>
    <mergeCell ref="H476:I476"/>
    <mergeCell ref="J476:K476"/>
    <mergeCell ref="N476:O476"/>
    <mergeCell ref="P476:Q476"/>
    <mergeCell ref="B477:C477"/>
    <mergeCell ref="D477:E477"/>
    <mergeCell ref="F477:G477"/>
    <mergeCell ref="H477:I477"/>
    <mergeCell ref="J477:K477"/>
    <mergeCell ref="N477:O477"/>
    <mergeCell ref="P477:Q477"/>
    <mergeCell ref="B478:C478"/>
    <mergeCell ref="D478:E478"/>
    <mergeCell ref="F478:G478"/>
    <mergeCell ref="H478:I478"/>
    <mergeCell ref="J478:K478"/>
    <mergeCell ref="N478:O478"/>
    <mergeCell ref="B487:C487"/>
    <mergeCell ref="D487:E487"/>
    <mergeCell ref="F487:G487"/>
    <mergeCell ref="H487:I487"/>
    <mergeCell ref="J487:K487"/>
    <mergeCell ref="N487:O487"/>
    <mergeCell ref="P487:Q487"/>
    <mergeCell ref="B488:C488"/>
    <mergeCell ref="D488:E488"/>
    <mergeCell ref="F488:G488"/>
    <mergeCell ref="H488:I488"/>
    <mergeCell ref="J488:K488"/>
    <mergeCell ref="N488:O488"/>
    <mergeCell ref="P488:Q488"/>
    <mergeCell ref="B489:C489"/>
    <mergeCell ref="D489:E489"/>
    <mergeCell ref="F489:G489"/>
    <mergeCell ref="H489:I489"/>
    <mergeCell ref="J489:K489"/>
    <mergeCell ref="N489:O489"/>
    <mergeCell ref="P489:Q489"/>
    <mergeCell ref="B490:C490"/>
    <mergeCell ref="D490:E490"/>
    <mergeCell ref="F490:G490"/>
    <mergeCell ref="H490:I490"/>
    <mergeCell ref="J490:K490"/>
    <mergeCell ref="N490:O490"/>
    <mergeCell ref="P490:Q490"/>
    <mergeCell ref="B491:C491"/>
    <mergeCell ref="D491:E491"/>
    <mergeCell ref="F491:G491"/>
    <mergeCell ref="H491:I491"/>
    <mergeCell ref="J491:K491"/>
    <mergeCell ref="N491:O491"/>
    <mergeCell ref="P491:Q491"/>
    <mergeCell ref="B492:C492"/>
    <mergeCell ref="D492:E492"/>
    <mergeCell ref="F492:G492"/>
    <mergeCell ref="H492:I492"/>
    <mergeCell ref="J492:K492"/>
    <mergeCell ref="N492:O492"/>
    <mergeCell ref="P492:Q492"/>
    <mergeCell ref="B494:C494"/>
    <mergeCell ref="D494:E494"/>
    <mergeCell ref="F494:G494"/>
    <mergeCell ref="H494:I494"/>
    <mergeCell ref="J494:K494"/>
    <mergeCell ref="N494:O494"/>
    <mergeCell ref="P494:Q494"/>
    <mergeCell ref="B495:C495"/>
    <mergeCell ref="D495:E495"/>
    <mergeCell ref="F495:G495"/>
    <mergeCell ref="H495:I495"/>
    <mergeCell ref="J495:K495"/>
    <mergeCell ref="N495:O495"/>
    <mergeCell ref="P495:Q495"/>
    <mergeCell ref="B496:C496"/>
    <mergeCell ref="D496:E496"/>
    <mergeCell ref="F496:G496"/>
    <mergeCell ref="H496:I496"/>
    <mergeCell ref="J496:K496"/>
    <mergeCell ref="N496:O496"/>
    <mergeCell ref="P496:Q496"/>
    <mergeCell ref="B497:C497"/>
    <mergeCell ref="D497:E497"/>
    <mergeCell ref="F497:G497"/>
    <mergeCell ref="H497:I497"/>
    <mergeCell ref="J497:K497"/>
    <mergeCell ref="N497:O497"/>
    <mergeCell ref="P497:Q497"/>
    <mergeCell ref="B498:C498"/>
    <mergeCell ref="D498:E498"/>
    <mergeCell ref="F498:G498"/>
    <mergeCell ref="H498:I498"/>
    <mergeCell ref="J498:K498"/>
    <mergeCell ref="N498:O498"/>
    <mergeCell ref="P498:Q498"/>
    <mergeCell ref="B499:C499"/>
    <mergeCell ref="D499:E499"/>
    <mergeCell ref="F499:G499"/>
    <mergeCell ref="H499:I499"/>
    <mergeCell ref="J499:K499"/>
    <mergeCell ref="N499:O499"/>
    <mergeCell ref="P499:Q499"/>
    <mergeCell ref="B500:C500"/>
    <mergeCell ref="D500:E500"/>
    <mergeCell ref="F500:G500"/>
    <mergeCell ref="H500:I500"/>
    <mergeCell ref="J500:K500"/>
    <mergeCell ref="N500:O500"/>
    <mergeCell ref="P500:Q500"/>
    <mergeCell ref="B501:C501"/>
    <mergeCell ref="D501:E501"/>
    <mergeCell ref="F501:G501"/>
    <mergeCell ref="H501:I501"/>
    <mergeCell ref="J501:K501"/>
    <mergeCell ref="N501:O501"/>
    <mergeCell ref="P501:Q501"/>
    <mergeCell ref="B502:C502"/>
    <mergeCell ref="D502:E502"/>
    <mergeCell ref="F502:G502"/>
    <mergeCell ref="H502:I502"/>
    <mergeCell ref="J502:K502"/>
    <mergeCell ref="N502:O502"/>
    <mergeCell ref="P502:Q502"/>
    <mergeCell ref="B503:C503"/>
    <mergeCell ref="D503:E503"/>
    <mergeCell ref="F503:G503"/>
    <mergeCell ref="H503:I503"/>
    <mergeCell ref="J503:K503"/>
    <mergeCell ref="N503:O503"/>
    <mergeCell ref="P503:Q503"/>
    <mergeCell ref="B504:C504"/>
    <mergeCell ref="D504:E504"/>
    <mergeCell ref="F504:G504"/>
    <mergeCell ref="H504:I504"/>
    <mergeCell ref="J504:K504"/>
    <mergeCell ref="N504:O504"/>
    <mergeCell ref="P504:Q504"/>
    <mergeCell ref="B505:C505"/>
    <mergeCell ref="D505:E505"/>
    <mergeCell ref="F505:G505"/>
    <mergeCell ref="H505:I505"/>
    <mergeCell ref="J505:K505"/>
    <mergeCell ref="N505:O505"/>
    <mergeCell ref="P505:Q505"/>
    <mergeCell ref="J510:K510"/>
    <mergeCell ref="N510:O510"/>
    <mergeCell ref="P510:Q510"/>
    <mergeCell ref="B506:C506"/>
    <mergeCell ref="D506:E506"/>
    <mergeCell ref="F506:G506"/>
    <mergeCell ref="H506:I506"/>
    <mergeCell ref="J506:K506"/>
    <mergeCell ref="N506:O506"/>
    <mergeCell ref="P506:Q506"/>
    <mergeCell ref="B507:C507"/>
    <mergeCell ref="D507:E507"/>
    <mergeCell ref="F507:G507"/>
    <mergeCell ref="H507:I507"/>
    <mergeCell ref="J507:K507"/>
    <mergeCell ref="N507:O507"/>
    <mergeCell ref="P507:Q507"/>
    <mergeCell ref="B508:C508"/>
    <mergeCell ref="D508:E508"/>
    <mergeCell ref="F508:G508"/>
    <mergeCell ref="H508:I508"/>
    <mergeCell ref="J508:K508"/>
    <mergeCell ref="N508:O508"/>
    <mergeCell ref="P508:Q508"/>
    <mergeCell ref="B517:C517"/>
    <mergeCell ref="D517:E517"/>
    <mergeCell ref="F517:G517"/>
    <mergeCell ref="H517:I517"/>
    <mergeCell ref="J517:K517"/>
    <mergeCell ref="N517:O517"/>
    <mergeCell ref="P517:Q517"/>
    <mergeCell ref="B509:C509"/>
    <mergeCell ref="D509:E509"/>
    <mergeCell ref="F509:G509"/>
    <mergeCell ref="H509:I509"/>
    <mergeCell ref="J509:K509"/>
    <mergeCell ref="N509:O509"/>
    <mergeCell ref="P509:Q509"/>
    <mergeCell ref="B512:C512"/>
    <mergeCell ref="D512:E512"/>
    <mergeCell ref="F512:G512"/>
    <mergeCell ref="H512:I512"/>
    <mergeCell ref="J512:K512"/>
    <mergeCell ref="N512:O512"/>
    <mergeCell ref="P512:Q512"/>
    <mergeCell ref="B513:C513"/>
    <mergeCell ref="D513:E513"/>
    <mergeCell ref="F513:G513"/>
    <mergeCell ref="H513:I513"/>
    <mergeCell ref="J513:K513"/>
    <mergeCell ref="N513:O513"/>
    <mergeCell ref="P513:Q513"/>
    <mergeCell ref="B510:C510"/>
    <mergeCell ref="D510:E510"/>
    <mergeCell ref="F510:G510"/>
    <mergeCell ref="H510:I510"/>
    <mergeCell ref="B514:C514"/>
    <mergeCell ref="D514:E514"/>
    <mergeCell ref="F514:G514"/>
    <mergeCell ref="H514:I514"/>
    <mergeCell ref="J514:K514"/>
    <mergeCell ref="N514:O514"/>
    <mergeCell ref="P514:Q514"/>
    <mergeCell ref="B515:C515"/>
    <mergeCell ref="D515:E515"/>
    <mergeCell ref="F515:G515"/>
    <mergeCell ref="H515:I515"/>
    <mergeCell ref="J515:K515"/>
    <mergeCell ref="N515:O515"/>
    <mergeCell ref="P515:Q515"/>
    <mergeCell ref="B516:C516"/>
    <mergeCell ref="D516:E516"/>
    <mergeCell ref="F516:G516"/>
    <mergeCell ref="H516:I516"/>
    <mergeCell ref="J516:K516"/>
    <mergeCell ref="N516:O516"/>
    <mergeCell ref="P516:Q516"/>
    <mergeCell ref="B520:C520"/>
    <mergeCell ref="D520:E520"/>
    <mergeCell ref="F520:G520"/>
    <mergeCell ref="H520:I520"/>
    <mergeCell ref="J520:K520"/>
    <mergeCell ref="N520:O520"/>
    <mergeCell ref="P520:Q520"/>
    <mergeCell ref="B521:C521"/>
    <mergeCell ref="D521:E521"/>
    <mergeCell ref="F521:G521"/>
    <mergeCell ref="H521:I521"/>
    <mergeCell ref="J521:K521"/>
    <mergeCell ref="N521:O521"/>
    <mergeCell ref="P521:Q521"/>
    <mergeCell ref="B518:C518"/>
    <mergeCell ref="D518:E518"/>
    <mergeCell ref="F518:G518"/>
    <mergeCell ref="H518:I518"/>
    <mergeCell ref="J518:K518"/>
    <mergeCell ref="N518:O518"/>
    <mergeCell ref="P518:Q518"/>
    <mergeCell ref="B519:C519"/>
    <mergeCell ref="D519:E519"/>
    <mergeCell ref="F519:G519"/>
    <mergeCell ref="H519:I519"/>
    <mergeCell ref="J519:K519"/>
    <mergeCell ref="N519:O519"/>
    <mergeCell ref="P519:Q519"/>
    <mergeCell ref="B522:C522"/>
    <mergeCell ref="D522:E522"/>
    <mergeCell ref="F522:G522"/>
    <mergeCell ref="H522:I522"/>
    <mergeCell ref="J522:K522"/>
    <mergeCell ref="N522:O522"/>
    <mergeCell ref="P522:Q522"/>
    <mergeCell ref="B523:C523"/>
    <mergeCell ref="D523:E523"/>
    <mergeCell ref="F523:G523"/>
    <mergeCell ref="H523:I523"/>
    <mergeCell ref="J523:K523"/>
    <mergeCell ref="N523:O523"/>
    <mergeCell ref="P523:Q523"/>
    <mergeCell ref="B524:C524"/>
    <mergeCell ref="D524:E524"/>
    <mergeCell ref="F524:G524"/>
    <mergeCell ref="H524:I524"/>
    <mergeCell ref="J524:K524"/>
    <mergeCell ref="N524:O524"/>
    <mergeCell ref="P524:Q524"/>
    <mergeCell ref="B525:C525"/>
    <mergeCell ref="D525:E525"/>
    <mergeCell ref="F525:G525"/>
    <mergeCell ref="H525:I525"/>
    <mergeCell ref="J525:K525"/>
    <mergeCell ref="N525:O525"/>
    <mergeCell ref="P525:Q525"/>
    <mergeCell ref="B526:C526"/>
    <mergeCell ref="D526:E526"/>
    <mergeCell ref="F526:G526"/>
    <mergeCell ref="H526:I526"/>
    <mergeCell ref="J526:K526"/>
    <mergeCell ref="N526:O526"/>
    <mergeCell ref="P526:Q526"/>
    <mergeCell ref="B527:C527"/>
    <mergeCell ref="D527:E527"/>
    <mergeCell ref="F527:G527"/>
    <mergeCell ref="H527:I527"/>
    <mergeCell ref="J527:K527"/>
    <mergeCell ref="N527:O527"/>
    <mergeCell ref="P527:Q527"/>
    <mergeCell ref="B528:C528"/>
    <mergeCell ref="D528:E528"/>
    <mergeCell ref="F528:G528"/>
    <mergeCell ref="H528:I528"/>
    <mergeCell ref="J528:K528"/>
    <mergeCell ref="N528:O528"/>
    <mergeCell ref="P528:Q528"/>
    <mergeCell ref="B529:C529"/>
    <mergeCell ref="D529:E529"/>
    <mergeCell ref="F529:G529"/>
    <mergeCell ref="H529:I529"/>
    <mergeCell ref="J529:K529"/>
    <mergeCell ref="N529:O529"/>
    <mergeCell ref="P529:Q529"/>
    <mergeCell ref="B530:C530"/>
    <mergeCell ref="D530:E530"/>
    <mergeCell ref="F530:G530"/>
    <mergeCell ref="H530:I530"/>
    <mergeCell ref="J530:K530"/>
    <mergeCell ref="N530:O530"/>
    <mergeCell ref="P530:Q530"/>
    <mergeCell ref="B532:C532"/>
    <mergeCell ref="D532:E532"/>
    <mergeCell ref="F532:G532"/>
    <mergeCell ref="H532:I532"/>
    <mergeCell ref="J532:K532"/>
    <mergeCell ref="N532:O532"/>
    <mergeCell ref="P532:Q532"/>
    <mergeCell ref="B533:C533"/>
    <mergeCell ref="D533:E533"/>
    <mergeCell ref="F533:G533"/>
    <mergeCell ref="H533:I533"/>
    <mergeCell ref="J533:K533"/>
    <mergeCell ref="N533:O533"/>
    <mergeCell ref="P533:Q533"/>
    <mergeCell ref="B531:C531"/>
    <mergeCell ref="D531:E531"/>
    <mergeCell ref="F531:G531"/>
    <mergeCell ref="H531:I531"/>
    <mergeCell ref="J531:K531"/>
    <mergeCell ref="N531:O531"/>
    <mergeCell ref="P531:Q531"/>
    <mergeCell ref="J540:K540"/>
    <mergeCell ref="N540:O540"/>
    <mergeCell ref="P540:Q540"/>
    <mergeCell ref="B534:C534"/>
    <mergeCell ref="D534:E534"/>
    <mergeCell ref="F534:G534"/>
    <mergeCell ref="H534:I534"/>
    <mergeCell ref="J534:K534"/>
    <mergeCell ref="N534:O534"/>
    <mergeCell ref="P534:Q534"/>
    <mergeCell ref="B535:C535"/>
    <mergeCell ref="D535:E535"/>
    <mergeCell ref="F535:G535"/>
    <mergeCell ref="H535:I535"/>
    <mergeCell ref="J535:K535"/>
    <mergeCell ref="N535:O535"/>
    <mergeCell ref="P535:Q535"/>
    <mergeCell ref="B536:C536"/>
    <mergeCell ref="D536:E536"/>
    <mergeCell ref="F536:G536"/>
    <mergeCell ref="H536:I536"/>
    <mergeCell ref="J536:K536"/>
    <mergeCell ref="N536:O536"/>
    <mergeCell ref="P536:Q536"/>
    <mergeCell ref="B537:C537"/>
    <mergeCell ref="D537:E537"/>
    <mergeCell ref="F537:G537"/>
    <mergeCell ref="H537:I537"/>
    <mergeCell ref="J537:K537"/>
    <mergeCell ref="N537:O537"/>
    <mergeCell ref="P537:Q537"/>
    <mergeCell ref="B541:C541"/>
    <mergeCell ref="D541:E541"/>
    <mergeCell ref="F541:G541"/>
    <mergeCell ref="H541:I541"/>
    <mergeCell ref="J541:K541"/>
    <mergeCell ref="N541:O541"/>
    <mergeCell ref="P541:Q541"/>
    <mergeCell ref="B542:C542"/>
    <mergeCell ref="D542:E542"/>
    <mergeCell ref="F542:G542"/>
    <mergeCell ref="H542:I542"/>
    <mergeCell ref="J542:K542"/>
    <mergeCell ref="N542:O542"/>
    <mergeCell ref="P542:Q542"/>
    <mergeCell ref="B538:C538"/>
    <mergeCell ref="D538:E538"/>
    <mergeCell ref="F538:G538"/>
    <mergeCell ref="H538:I538"/>
    <mergeCell ref="J538:K538"/>
    <mergeCell ref="N538:O538"/>
    <mergeCell ref="P538:Q538"/>
    <mergeCell ref="B539:C539"/>
    <mergeCell ref="D539:E539"/>
    <mergeCell ref="F539:G539"/>
    <mergeCell ref="H539:I539"/>
    <mergeCell ref="J539:K539"/>
    <mergeCell ref="N539:O539"/>
    <mergeCell ref="P539:Q539"/>
    <mergeCell ref="B540:C540"/>
    <mergeCell ref="D540:E540"/>
    <mergeCell ref="F540:G540"/>
    <mergeCell ref="H540:I540"/>
    <mergeCell ref="B543:C543"/>
    <mergeCell ref="D543:E543"/>
    <mergeCell ref="F543:G543"/>
    <mergeCell ref="H543:I543"/>
    <mergeCell ref="J543:K543"/>
    <mergeCell ref="N543:O543"/>
    <mergeCell ref="P543:Q543"/>
    <mergeCell ref="B544:C544"/>
    <mergeCell ref="D544:E544"/>
    <mergeCell ref="F544:G544"/>
    <mergeCell ref="H544:I544"/>
    <mergeCell ref="J544:K544"/>
    <mergeCell ref="N544:O544"/>
    <mergeCell ref="P544:Q544"/>
    <mergeCell ref="B546:C546"/>
    <mergeCell ref="D546:E546"/>
    <mergeCell ref="F546:G546"/>
    <mergeCell ref="H546:I546"/>
    <mergeCell ref="J546:K546"/>
    <mergeCell ref="N546:O546"/>
    <mergeCell ref="P546:Q546"/>
    <mergeCell ref="B547:C547"/>
    <mergeCell ref="D547:E547"/>
    <mergeCell ref="F547:G547"/>
    <mergeCell ref="H547:I547"/>
    <mergeCell ref="J547:K547"/>
    <mergeCell ref="N547:O547"/>
    <mergeCell ref="P547:Q547"/>
    <mergeCell ref="B545:C545"/>
    <mergeCell ref="D545:E545"/>
    <mergeCell ref="F545:G545"/>
    <mergeCell ref="H545:I545"/>
    <mergeCell ref="J545:K545"/>
    <mergeCell ref="N545:O545"/>
    <mergeCell ref="P545:Q545"/>
    <mergeCell ref="B548:C548"/>
    <mergeCell ref="D548:E548"/>
    <mergeCell ref="F548:G548"/>
    <mergeCell ref="H548:I548"/>
    <mergeCell ref="J548:K548"/>
    <mergeCell ref="N548:O548"/>
    <mergeCell ref="P548:Q548"/>
    <mergeCell ref="B552:C552"/>
    <mergeCell ref="D552:E552"/>
    <mergeCell ref="F552:G552"/>
    <mergeCell ref="H552:I552"/>
    <mergeCell ref="J552:K552"/>
    <mergeCell ref="N552:O552"/>
    <mergeCell ref="P552:Q552"/>
    <mergeCell ref="B549:C549"/>
    <mergeCell ref="D549:E549"/>
    <mergeCell ref="F549:G549"/>
    <mergeCell ref="H549:I549"/>
    <mergeCell ref="J549:K549"/>
    <mergeCell ref="N549:O549"/>
    <mergeCell ref="P549:Q549"/>
    <mergeCell ref="B550:C550"/>
    <mergeCell ref="D550:E550"/>
    <mergeCell ref="F550:G550"/>
    <mergeCell ref="H550:I550"/>
    <mergeCell ref="J550:K550"/>
    <mergeCell ref="N550:O550"/>
    <mergeCell ref="P550:Q550"/>
    <mergeCell ref="B551:C551"/>
    <mergeCell ref="D551:E551"/>
    <mergeCell ref="F551:G551"/>
    <mergeCell ref="H551:I551"/>
    <mergeCell ref="J551:K551"/>
    <mergeCell ref="N551:O551"/>
    <mergeCell ref="P551:Q551"/>
    <mergeCell ref="B556:C556"/>
    <mergeCell ref="D556:E556"/>
    <mergeCell ref="F556:G556"/>
    <mergeCell ref="H556:I556"/>
    <mergeCell ref="J556:K556"/>
    <mergeCell ref="N556:O556"/>
    <mergeCell ref="P556:Q556"/>
    <mergeCell ref="B553:C553"/>
    <mergeCell ref="D553:E553"/>
    <mergeCell ref="F553:G553"/>
    <mergeCell ref="H553:I553"/>
    <mergeCell ref="J553:K553"/>
    <mergeCell ref="N553:O553"/>
    <mergeCell ref="P553:Q553"/>
    <mergeCell ref="B554:C554"/>
    <mergeCell ref="D554:E554"/>
    <mergeCell ref="F554:G554"/>
    <mergeCell ref="H554:I554"/>
    <mergeCell ref="J554:K554"/>
    <mergeCell ref="N554:O554"/>
    <mergeCell ref="P554:Q554"/>
    <mergeCell ref="B555:C555"/>
    <mergeCell ref="D555:E555"/>
    <mergeCell ref="F555:G555"/>
    <mergeCell ref="H555:I555"/>
    <mergeCell ref="J555:K555"/>
    <mergeCell ref="N555:O555"/>
    <mergeCell ref="P555:Q555"/>
    <mergeCell ref="P557:Q557"/>
    <mergeCell ref="B558:C558"/>
    <mergeCell ref="D558:E558"/>
    <mergeCell ref="F558:G558"/>
    <mergeCell ref="H558:I558"/>
    <mergeCell ref="J558:K558"/>
    <mergeCell ref="N558:O558"/>
    <mergeCell ref="P558:Q558"/>
    <mergeCell ref="B564:C564"/>
    <mergeCell ref="D564:E564"/>
    <mergeCell ref="F564:G564"/>
    <mergeCell ref="H564:I564"/>
    <mergeCell ref="J564:K564"/>
    <mergeCell ref="N564:O564"/>
    <mergeCell ref="P564:Q564"/>
    <mergeCell ref="B559:C559"/>
    <mergeCell ref="D559:E559"/>
    <mergeCell ref="F559:G559"/>
    <mergeCell ref="H559:I559"/>
    <mergeCell ref="J559:K559"/>
    <mergeCell ref="N559:O559"/>
    <mergeCell ref="P559:Q559"/>
    <mergeCell ref="B561:C561"/>
    <mergeCell ref="D561:E561"/>
    <mergeCell ref="F561:G561"/>
    <mergeCell ref="H561:I561"/>
    <mergeCell ref="B563:C563"/>
    <mergeCell ref="D563:E563"/>
    <mergeCell ref="F563:G563"/>
    <mergeCell ref="H563:I563"/>
    <mergeCell ref="J557:K557"/>
    <mergeCell ref="N557:O557"/>
    <mergeCell ref="B565:C565"/>
    <mergeCell ref="D565:E565"/>
    <mergeCell ref="F565:G565"/>
    <mergeCell ref="H565:I565"/>
    <mergeCell ref="J565:K565"/>
    <mergeCell ref="N565:O565"/>
    <mergeCell ref="P565:Q565"/>
    <mergeCell ref="B566:C566"/>
    <mergeCell ref="D566:E566"/>
    <mergeCell ref="F566:G566"/>
    <mergeCell ref="H566:I566"/>
    <mergeCell ref="J566:K566"/>
    <mergeCell ref="N566:O566"/>
    <mergeCell ref="P566:Q566"/>
    <mergeCell ref="B567:C567"/>
    <mergeCell ref="D567:E567"/>
    <mergeCell ref="F567:G567"/>
    <mergeCell ref="H567:I567"/>
    <mergeCell ref="J567:K567"/>
    <mergeCell ref="N567:O567"/>
    <mergeCell ref="P567:Q567"/>
    <mergeCell ref="B568:C568"/>
    <mergeCell ref="D568:E568"/>
    <mergeCell ref="F568:G568"/>
    <mergeCell ref="H568:I568"/>
    <mergeCell ref="J568:K568"/>
    <mergeCell ref="N568:O568"/>
    <mergeCell ref="P568:Q568"/>
    <mergeCell ref="B569:C569"/>
    <mergeCell ref="D569:E569"/>
    <mergeCell ref="F569:G569"/>
    <mergeCell ref="H569:I569"/>
    <mergeCell ref="J569:K569"/>
    <mergeCell ref="N569:O569"/>
    <mergeCell ref="P569:Q569"/>
    <mergeCell ref="B570:C570"/>
    <mergeCell ref="D570:E570"/>
    <mergeCell ref="F570:G570"/>
    <mergeCell ref="H570:I570"/>
    <mergeCell ref="J570:K570"/>
    <mergeCell ref="N570:O570"/>
    <mergeCell ref="P570:Q570"/>
    <mergeCell ref="B571:C571"/>
    <mergeCell ref="D571:E571"/>
    <mergeCell ref="F571:G571"/>
    <mergeCell ref="H571:I571"/>
    <mergeCell ref="J571:K571"/>
    <mergeCell ref="N571:O571"/>
    <mergeCell ref="P571:Q571"/>
    <mergeCell ref="B572:C572"/>
    <mergeCell ref="D572:E572"/>
    <mergeCell ref="F572:G572"/>
    <mergeCell ref="H572:I572"/>
    <mergeCell ref="J572:K572"/>
    <mergeCell ref="N572:O572"/>
    <mergeCell ref="P572:Q572"/>
    <mergeCell ref="B573:C573"/>
    <mergeCell ref="D573:E573"/>
    <mergeCell ref="F573:G573"/>
    <mergeCell ref="H573:I573"/>
    <mergeCell ref="J573:K573"/>
    <mergeCell ref="N573:O573"/>
    <mergeCell ref="P573:Q573"/>
    <mergeCell ref="B574:C574"/>
    <mergeCell ref="D574:E574"/>
    <mergeCell ref="F574:G574"/>
    <mergeCell ref="H574:I574"/>
    <mergeCell ref="J574:K574"/>
    <mergeCell ref="N574:O574"/>
    <mergeCell ref="P574:Q574"/>
    <mergeCell ref="B575:C575"/>
    <mergeCell ref="D575:E575"/>
    <mergeCell ref="F575:G575"/>
    <mergeCell ref="H575:I575"/>
    <mergeCell ref="J575:K575"/>
    <mergeCell ref="N575:O575"/>
    <mergeCell ref="P575:Q575"/>
    <mergeCell ref="B576:C576"/>
    <mergeCell ref="D576:E576"/>
    <mergeCell ref="F576:G576"/>
    <mergeCell ref="H576:I576"/>
    <mergeCell ref="J576:K576"/>
    <mergeCell ref="N576:O576"/>
    <mergeCell ref="P576:Q576"/>
    <mergeCell ref="B577:C577"/>
    <mergeCell ref="D577:E577"/>
    <mergeCell ref="F577:G577"/>
    <mergeCell ref="H577:I577"/>
    <mergeCell ref="J577:K577"/>
    <mergeCell ref="N577:O577"/>
    <mergeCell ref="P577:Q577"/>
    <mergeCell ref="B578:C578"/>
    <mergeCell ref="D578:E578"/>
    <mergeCell ref="F578:G578"/>
    <mergeCell ref="H578:I578"/>
    <mergeCell ref="J578:K578"/>
    <mergeCell ref="N578:O578"/>
    <mergeCell ref="P578:Q578"/>
    <mergeCell ref="B579:C579"/>
    <mergeCell ref="D579:E579"/>
    <mergeCell ref="F579:G579"/>
    <mergeCell ref="H579:I579"/>
    <mergeCell ref="J579:K579"/>
    <mergeCell ref="N579:O579"/>
    <mergeCell ref="P579:Q579"/>
    <mergeCell ref="B592:C592"/>
    <mergeCell ref="D592:E592"/>
    <mergeCell ref="F592:G592"/>
    <mergeCell ref="H592:I592"/>
    <mergeCell ref="B585:C585"/>
    <mergeCell ref="D585:E585"/>
    <mergeCell ref="F585:G585"/>
    <mergeCell ref="H585:I585"/>
    <mergeCell ref="J585:K585"/>
    <mergeCell ref="N585:O585"/>
    <mergeCell ref="P585:Q585"/>
    <mergeCell ref="B586:C586"/>
    <mergeCell ref="D586:E586"/>
    <mergeCell ref="F586:G586"/>
    <mergeCell ref="H586:I586"/>
    <mergeCell ref="J586:K586"/>
    <mergeCell ref="N586:O586"/>
    <mergeCell ref="P586:Q586"/>
    <mergeCell ref="B587:C587"/>
    <mergeCell ref="D587:E587"/>
    <mergeCell ref="F587:G587"/>
    <mergeCell ref="H587:I587"/>
    <mergeCell ref="J587:K587"/>
    <mergeCell ref="N587:O587"/>
    <mergeCell ref="P587:Q587"/>
    <mergeCell ref="B591:C591"/>
    <mergeCell ref="D591:E591"/>
    <mergeCell ref="F591:G591"/>
    <mergeCell ref="H591:I591"/>
    <mergeCell ref="J591:K591"/>
    <mergeCell ref="N591:O591"/>
    <mergeCell ref="P591:Q591"/>
    <mergeCell ref="B589:C589"/>
    <mergeCell ref="D589:E589"/>
    <mergeCell ref="F589:G589"/>
    <mergeCell ref="H589:I589"/>
    <mergeCell ref="J589:K589"/>
    <mergeCell ref="N589:O589"/>
    <mergeCell ref="P589:Q589"/>
    <mergeCell ref="B590:C590"/>
    <mergeCell ref="D590:E590"/>
    <mergeCell ref="F590:G590"/>
    <mergeCell ref="H590:I590"/>
    <mergeCell ref="J590:K590"/>
    <mergeCell ref="N590:O590"/>
    <mergeCell ref="P590:Q590"/>
    <mergeCell ref="D588:E588"/>
    <mergeCell ref="F588:G588"/>
    <mergeCell ref="H588:I588"/>
    <mergeCell ref="J110:K110"/>
    <mergeCell ref="N110:O110"/>
    <mergeCell ref="P110:Q110"/>
    <mergeCell ref="D111:E111"/>
    <mergeCell ref="F111:G111"/>
    <mergeCell ref="N126:O126"/>
    <mergeCell ref="P126:Q126"/>
    <mergeCell ref="D141:E141"/>
    <mergeCell ref="F141:G141"/>
    <mergeCell ref="H141:I141"/>
    <mergeCell ref="J141:K141"/>
    <mergeCell ref="N141:O141"/>
    <mergeCell ref="P141:Q141"/>
    <mergeCell ref="H127:I127"/>
    <mergeCell ref="J127:K127"/>
    <mergeCell ref="N127:O127"/>
    <mergeCell ref="P127:Q127"/>
    <mergeCell ref="D128:E128"/>
    <mergeCell ref="D129:E129"/>
    <mergeCell ref="F128:G128"/>
    <mergeCell ref="H128:I128"/>
    <mergeCell ref="J128:K128"/>
    <mergeCell ref="N128:O128"/>
    <mergeCell ref="P128:Q128"/>
    <mergeCell ref="F129:G129"/>
    <mergeCell ref="H129:I129"/>
    <mergeCell ref="J129:K129"/>
    <mergeCell ref="N129:O129"/>
    <mergeCell ref="P129:Q129"/>
    <mergeCell ref="D130:E130"/>
    <mergeCell ref="F130:G130"/>
    <mergeCell ref="H130:I130"/>
    <mergeCell ref="H139:I139"/>
    <mergeCell ref="J139:K139"/>
    <mergeCell ref="N139:O139"/>
    <mergeCell ref="D135:E135"/>
    <mergeCell ref="P135:Q135"/>
    <mergeCell ref="D134:E134"/>
    <mergeCell ref="F134:G134"/>
    <mergeCell ref="H134:I134"/>
    <mergeCell ref="J134:K134"/>
    <mergeCell ref="N134:O134"/>
    <mergeCell ref="P134:Q134"/>
    <mergeCell ref="J268:K268"/>
    <mergeCell ref="N268:O268"/>
    <mergeCell ref="P268:Q268"/>
    <mergeCell ref="B265:C265"/>
    <mergeCell ref="D265:E265"/>
    <mergeCell ref="F265:G265"/>
    <mergeCell ref="H265:I265"/>
    <mergeCell ref="J265:K265"/>
    <mergeCell ref="P192:Q192"/>
    <mergeCell ref="D213:E213"/>
    <mergeCell ref="F213:G213"/>
    <mergeCell ref="H213:I213"/>
    <mergeCell ref="J213:K213"/>
    <mergeCell ref="N213:O213"/>
    <mergeCell ref="P213:Q213"/>
    <mergeCell ref="B248:C248"/>
    <mergeCell ref="D248:E248"/>
    <mergeCell ref="F248:G248"/>
    <mergeCell ref="H248:I248"/>
    <mergeCell ref="J248:K248"/>
    <mergeCell ref="N248:O248"/>
    <mergeCell ref="F261:G261"/>
    <mergeCell ref="H261:I261"/>
    <mergeCell ref="J261:K261"/>
    <mergeCell ref="N261:O261"/>
    <mergeCell ref="P261:Q261"/>
    <mergeCell ref="A222:Q222"/>
    <mergeCell ref="P224:Q224"/>
    <mergeCell ref="N224:O224"/>
    <mergeCell ref="J224:K224"/>
    <mergeCell ref="H224:I224"/>
    <mergeCell ref="F224:G224"/>
    <mergeCell ref="D224:E224"/>
    <mergeCell ref="B224:C224"/>
    <mergeCell ref="D211:E211"/>
    <mergeCell ref="D234:E234"/>
    <mergeCell ref="F234:G234"/>
    <mergeCell ref="H234:I234"/>
    <mergeCell ref="J234:K234"/>
    <mergeCell ref="N234:O234"/>
    <mergeCell ref="P234:Q234"/>
    <mergeCell ref="B231:C231"/>
    <mergeCell ref="D231:E231"/>
    <mergeCell ref="F231:G231"/>
    <mergeCell ref="H231:I231"/>
    <mergeCell ref="J231:K231"/>
    <mergeCell ref="N231:O231"/>
    <mergeCell ref="P231:Q231"/>
    <mergeCell ref="B232:C232"/>
    <mergeCell ref="D232:E232"/>
    <mergeCell ref="F232:G232"/>
    <mergeCell ref="H232:I232"/>
    <mergeCell ref="J232:K232"/>
    <mergeCell ref="P207:Q207"/>
    <mergeCell ref="F208:G208"/>
    <mergeCell ref="F268:G268"/>
    <mergeCell ref="H268:I268"/>
    <mergeCell ref="B262:C262"/>
    <mergeCell ref="D262:E262"/>
    <mergeCell ref="F262:G262"/>
    <mergeCell ref="H262:I262"/>
    <mergeCell ref="J262:K262"/>
    <mergeCell ref="N262:O262"/>
    <mergeCell ref="P262:Q262"/>
    <mergeCell ref="B263:C263"/>
    <mergeCell ref="D263:E263"/>
    <mergeCell ref="F263:G263"/>
    <mergeCell ref="H263:I263"/>
    <mergeCell ref="J263:K263"/>
    <mergeCell ref="N263:O263"/>
    <mergeCell ref="P263:Q263"/>
    <mergeCell ref="B264:C264"/>
    <mergeCell ref="D264:E264"/>
    <mergeCell ref="F264:G264"/>
    <mergeCell ref="H264:I264"/>
    <mergeCell ref="J264:K264"/>
    <mergeCell ref="N264:O264"/>
    <mergeCell ref="P264:Q264"/>
    <mergeCell ref="N265:O265"/>
    <mergeCell ref="P265:Q265"/>
    <mergeCell ref="B266:C266"/>
    <mergeCell ref="D266:E266"/>
    <mergeCell ref="F266:G266"/>
    <mergeCell ref="H266:I266"/>
    <mergeCell ref="J266:K266"/>
    <mergeCell ref="N266:O266"/>
    <mergeCell ref="P266:Q266"/>
    <mergeCell ref="B300:C300"/>
    <mergeCell ref="D300:E300"/>
    <mergeCell ref="F300:G300"/>
    <mergeCell ref="H300:I300"/>
    <mergeCell ref="J300:K300"/>
    <mergeCell ref="N300:O300"/>
    <mergeCell ref="P300:Q300"/>
    <mergeCell ref="B329:C329"/>
    <mergeCell ref="D329:E329"/>
    <mergeCell ref="F329:G329"/>
    <mergeCell ref="H329:I329"/>
    <mergeCell ref="J329:K329"/>
    <mergeCell ref="N329:O329"/>
    <mergeCell ref="P329:Q329"/>
    <mergeCell ref="B271:C271"/>
    <mergeCell ref="D271:E271"/>
    <mergeCell ref="F271:G271"/>
    <mergeCell ref="H271:I271"/>
    <mergeCell ref="J271:K271"/>
    <mergeCell ref="N271:O271"/>
    <mergeCell ref="P271:Q271"/>
    <mergeCell ref="B272:C272"/>
    <mergeCell ref="D272:E272"/>
    <mergeCell ref="F272:G272"/>
    <mergeCell ref="H272:I272"/>
    <mergeCell ref="J272:K272"/>
    <mergeCell ref="N272:O272"/>
    <mergeCell ref="P272:Q272"/>
    <mergeCell ref="B269:C269"/>
    <mergeCell ref="D269:E269"/>
    <mergeCell ref="B359:C359"/>
    <mergeCell ref="D359:E359"/>
    <mergeCell ref="F359:G359"/>
    <mergeCell ref="H359:I359"/>
    <mergeCell ref="J359:K359"/>
    <mergeCell ref="F356:G356"/>
    <mergeCell ref="H356:I356"/>
    <mergeCell ref="J356:K356"/>
    <mergeCell ref="N356:O356"/>
    <mergeCell ref="P356:Q356"/>
    <mergeCell ref="P358:Q358"/>
    <mergeCell ref="N358:O358"/>
    <mergeCell ref="J358:K358"/>
    <mergeCell ref="H358:I358"/>
    <mergeCell ref="F358:G358"/>
    <mergeCell ref="N359:O359"/>
    <mergeCell ref="P359:Q359"/>
    <mergeCell ref="D360:E360"/>
    <mergeCell ref="F360:G360"/>
    <mergeCell ref="H360:I360"/>
    <mergeCell ref="J360:K360"/>
    <mergeCell ref="N360:O360"/>
    <mergeCell ref="P360:Q360"/>
    <mergeCell ref="B362:C362"/>
    <mergeCell ref="D362:E362"/>
    <mergeCell ref="F362:G362"/>
    <mergeCell ref="H362:I362"/>
    <mergeCell ref="J362:K362"/>
    <mergeCell ref="N362:O362"/>
    <mergeCell ref="N394:O394"/>
    <mergeCell ref="P394:Q394"/>
    <mergeCell ref="B377:C377"/>
    <mergeCell ref="D377:E377"/>
    <mergeCell ref="F377:G377"/>
    <mergeCell ref="H377:I377"/>
    <mergeCell ref="J377:K377"/>
    <mergeCell ref="N377:O377"/>
    <mergeCell ref="P377:Q377"/>
    <mergeCell ref="H378:I378"/>
    <mergeCell ref="J378:K378"/>
    <mergeCell ref="N378:O378"/>
    <mergeCell ref="P378:Q378"/>
    <mergeCell ref="B379:C379"/>
    <mergeCell ref="D379:E379"/>
    <mergeCell ref="F379:G379"/>
    <mergeCell ref="H379:I379"/>
    <mergeCell ref="J379:K379"/>
    <mergeCell ref="N379:O379"/>
    <mergeCell ref="B372:C372"/>
    <mergeCell ref="P379:Q379"/>
    <mergeCell ref="B384:C384"/>
    <mergeCell ref="D384:E384"/>
    <mergeCell ref="F384:G384"/>
    <mergeCell ref="H384:I384"/>
    <mergeCell ref="J384:K384"/>
    <mergeCell ref="N384:O384"/>
    <mergeCell ref="P384:Q384"/>
    <mergeCell ref="B386:C386"/>
    <mergeCell ref="D386:E386"/>
    <mergeCell ref="F386:G386"/>
    <mergeCell ref="H386:I386"/>
    <mergeCell ref="J386:K386"/>
    <mergeCell ref="H493:I493"/>
    <mergeCell ref="J493:K493"/>
    <mergeCell ref="N493:O493"/>
    <mergeCell ref="P493:Q493"/>
    <mergeCell ref="J447:K447"/>
    <mergeCell ref="N447:O447"/>
    <mergeCell ref="P447:Q447"/>
    <mergeCell ref="B482:C482"/>
    <mergeCell ref="D482:E482"/>
    <mergeCell ref="F482:G482"/>
    <mergeCell ref="H482:I482"/>
    <mergeCell ref="J482:K482"/>
    <mergeCell ref="N482:O482"/>
    <mergeCell ref="P482:Q482"/>
    <mergeCell ref="B484:C484"/>
    <mergeCell ref="D484:E484"/>
    <mergeCell ref="B485:C485"/>
    <mergeCell ref="D485:E485"/>
    <mergeCell ref="B483:C483"/>
    <mergeCell ref="B557:C557"/>
    <mergeCell ref="D557:E557"/>
    <mergeCell ref="F557:G557"/>
    <mergeCell ref="H557:I557"/>
    <mergeCell ref="B560:C560"/>
    <mergeCell ref="D560:E560"/>
    <mergeCell ref="F560:G560"/>
    <mergeCell ref="H560:I560"/>
    <mergeCell ref="B443:C443"/>
    <mergeCell ref="D443:E443"/>
    <mergeCell ref="F443:G443"/>
    <mergeCell ref="H443:I443"/>
    <mergeCell ref="J443:K443"/>
    <mergeCell ref="N443:O443"/>
    <mergeCell ref="P443:Q443"/>
    <mergeCell ref="B444:C444"/>
    <mergeCell ref="D444:E444"/>
    <mergeCell ref="F444:G444"/>
    <mergeCell ref="H444:I444"/>
    <mergeCell ref="J444:K444"/>
    <mergeCell ref="N444:O444"/>
    <mergeCell ref="P444:Q444"/>
    <mergeCell ref="B445:C445"/>
    <mergeCell ref="D445:E445"/>
    <mergeCell ref="F445:G445"/>
    <mergeCell ref="H445:I445"/>
    <mergeCell ref="J445:K445"/>
    <mergeCell ref="N445:O445"/>
    <mergeCell ref="B447:C447"/>
    <mergeCell ref="D447:E447"/>
    <mergeCell ref="F447:G447"/>
    <mergeCell ref="H447:I447"/>
    <mergeCell ref="A1:Q2"/>
    <mergeCell ref="A4:Q4"/>
    <mergeCell ref="A5:Q5"/>
    <mergeCell ref="A7:Q7"/>
    <mergeCell ref="A8:Q8"/>
    <mergeCell ref="A10:Q10"/>
    <mergeCell ref="A11:Q11"/>
    <mergeCell ref="A219:Q219"/>
    <mergeCell ref="A220:Q220"/>
    <mergeCell ref="J563:K563"/>
    <mergeCell ref="N563:O563"/>
    <mergeCell ref="P563:Q563"/>
    <mergeCell ref="B449:C449"/>
    <mergeCell ref="D449:E449"/>
    <mergeCell ref="F449:G449"/>
    <mergeCell ref="H449:I449"/>
    <mergeCell ref="J449:K449"/>
    <mergeCell ref="N449:O449"/>
    <mergeCell ref="P449:Q449"/>
    <mergeCell ref="B450:C450"/>
    <mergeCell ref="D450:E450"/>
    <mergeCell ref="F450:G450"/>
    <mergeCell ref="H450:I450"/>
    <mergeCell ref="J450:K450"/>
    <mergeCell ref="N450:O450"/>
    <mergeCell ref="P450:Q450"/>
    <mergeCell ref="B493:C493"/>
    <mergeCell ref="D493:E493"/>
    <mergeCell ref="F493:G493"/>
    <mergeCell ref="N122:O122"/>
    <mergeCell ref="P122:Q122"/>
    <mergeCell ref="D114:E114"/>
    <mergeCell ref="A690:Q690"/>
    <mergeCell ref="A693:E693"/>
    <mergeCell ref="A694:E694"/>
    <mergeCell ref="A695:E695"/>
    <mergeCell ref="J696:P696"/>
    <mergeCell ref="J697:P697"/>
    <mergeCell ref="J698:P698"/>
    <mergeCell ref="J560:K560"/>
    <mergeCell ref="N560:O560"/>
    <mergeCell ref="P560:Q560"/>
    <mergeCell ref="J561:K561"/>
    <mergeCell ref="N561:O561"/>
    <mergeCell ref="P561:Q561"/>
    <mergeCell ref="B562:C562"/>
    <mergeCell ref="D562:E562"/>
    <mergeCell ref="F562:G562"/>
    <mergeCell ref="H562:I562"/>
    <mergeCell ref="J562:K562"/>
    <mergeCell ref="N562:O562"/>
    <mergeCell ref="P562:Q562"/>
    <mergeCell ref="B597:C597"/>
    <mergeCell ref="D597:E597"/>
    <mergeCell ref="F597:G597"/>
    <mergeCell ref="H597:I597"/>
    <mergeCell ref="J597:K597"/>
    <mergeCell ref="N597:O597"/>
    <mergeCell ref="P597:Q597"/>
    <mergeCell ref="B588:C588"/>
    <mergeCell ref="J588:K588"/>
    <mergeCell ref="N588:O588"/>
    <mergeCell ref="P588:Q588"/>
    <mergeCell ref="B580:C580"/>
    <mergeCell ref="J131:K131"/>
    <mergeCell ref="N131:O131"/>
    <mergeCell ref="P131:Q131"/>
    <mergeCell ref="D122:E122"/>
    <mergeCell ref="F122:G122"/>
    <mergeCell ref="H122:I122"/>
    <mergeCell ref="J122:K122"/>
    <mergeCell ref="B375:C375"/>
    <mergeCell ref="D375:E375"/>
    <mergeCell ref="F375:G375"/>
    <mergeCell ref="H375:I375"/>
    <mergeCell ref="J375:K375"/>
    <mergeCell ref="N375:O375"/>
    <mergeCell ref="P375:Q375"/>
    <mergeCell ref="B267:C267"/>
    <mergeCell ref="D267:E267"/>
    <mergeCell ref="F267:G267"/>
    <mergeCell ref="H267:I267"/>
    <mergeCell ref="J267:K267"/>
    <mergeCell ref="N267:O267"/>
    <mergeCell ref="P267:Q267"/>
    <mergeCell ref="B268:C268"/>
    <mergeCell ref="D268:E268"/>
    <mergeCell ref="J371:K371"/>
    <mergeCell ref="N371:O371"/>
    <mergeCell ref="P371:Q371"/>
    <mergeCell ref="D358:E358"/>
    <mergeCell ref="F363:G363"/>
    <mergeCell ref="H363:I363"/>
    <mergeCell ref="J363:K363"/>
    <mergeCell ref="B351:C351"/>
    <mergeCell ref="B360:C360"/>
    <mergeCell ref="D483:E483"/>
    <mergeCell ref="F483:G483"/>
    <mergeCell ref="H483:I483"/>
    <mergeCell ref="J483:K483"/>
    <mergeCell ref="N483:O483"/>
    <mergeCell ref="P483:Q483"/>
    <mergeCell ref="B479:C479"/>
    <mergeCell ref="D479:E479"/>
    <mergeCell ref="F479:G479"/>
    <mergeCell ref="H479:I479"/>
    <mergeCell ref="J479:K479"/>
    <mergeCell ref="N479:O479"/>
    <mergeCell ref="P479:Q479"/>
    <mergeCell ref="B486:C486"/>
    <mergeCell ref="D486:E486"/>
    <mergeCell ref="F484:G484"/>
    <mergeCell ref="H484:I484"/>
    <mergeCell ref="J484:K484"/>
    <mergeCell ref="N484:O484"/>
    <mergeCell ref="P484:Q484"/>
    <mergeCell ref="F485:G485"/>
    <mergeCell ref="H485:I485"/>
    <mergeCell ref="J485:K485"/>
    <mergeCell ref="N485:O485"/>
    <mergeCell ref="P485:Q485"/>
    <mergeCell ref="F486:G486"/>
    <mergeCell ref="H486:I486"/>
    <mergeCell ref="J486:K486"/>
    <mergeCell ref="N486:O486"/>
    <mergeCell ref="P486:Q486"/>
    <mergeCell ref="B480:C480"/>
    <mergeCell ref="D480:E480"/>
    <mergeCell ref="D580:E580"/>
    <mergeCell ref="F580:G580"/>
    <mergeCell ref="H580:I580"/>
    <mergeCell ref="J580:K580"/>
    <mergeCell ref="N580:O580"/>
    <mergeCell ref="P580:Q580"/>
    <mergeCell ref="B582:C582"/>
    <mergeCell ref="D582:E582"/>
    <mergeCell ref="B583:C583"/>
    <mergeCell ref="D583:E583"/>
    <mergeCell ref="B584:C584"/>
    <mergeCell ref="D584:E584"/>
    <mergeCell ref="F582:G582"/>
    <mergeCell ref="H582:I582"/>
    <mergeCell ref="J582:K582"/>
    <mergeCell ref="N582:O582"/>
    <mergeCell ref="P582:Q582"/>
    <mergeCell ref="F583:G583"/>
    <mergeCell ref="H583:I583"/>
    <mergeCell ref="J583:K583"/>
    <mergeCell ref="N583:O583"/>
    <mergeCell ref="P583:Q583"/>
    <mergeCell ref="F584:G584"/>
    <mergeCell ref="H584:I584"/>
    <mergeCell ref="J584:K584"/>
    <mergeCell ref="N584:O584"/>
    <mergeCell ref="P584:Q584"/>
    <mergeCell ref="B581:C581"/>
    <mergeCell ref="D581:E581"/>
    <mergeCell ref="F581:G581"/>
    <mergeCell ref="H581:I581"/>
    <mergeCell ref="D351:E351"/>
    <mergeCell ref="F351:G351"/>
    <mergeCell ref="H351:I351"/>
    <mergeCell ref="J351:K351"/>
    <mergeCell ref="P351:Q351"/>
    <mergeCell ref="N351:O351"/>
    <mergeCell ref="D94:E94"/>
    <mergeCell ref="F94:G94"/>
    <mergeCell ref="H94:I94"/>
    <mergeCell ref="J94:K94"/>
    <mergeCell ref="N94:O94"/>
    <mergeCell ref="P94:Q94"/>
    <mergeCell ref="D105:E105"/>
    <mergeCell ref="F105:G105"/>
    <mergeCell ref="H105:I105"/>
    <mergeCell ref="J105:K105"/>
    <mergeCell ref="N105:O105"/>
    <mergeCell ref="P105:Q105"/>
    <mergeCell ref="D117:E117"/>
    <mergeCell ref="F117:G117"/>
    <mergeCell ref="H117:I117"/>
    <mergeCell ref="J117:K117"/>
    <mergeCell ref="N117:O117"/>
    <mergeCell ref="P117:Q117"/>
    <mergeCell ref="D140:E140"/>
    <mergeCell ref="F140:G140"/>
    <mergeCell ref="H140:I140"/>
    <mergeCell ref="J140:K140"/>
    <mergeCell ref="N140:O140"/>
    <mergeCell ref="P140:Q140"/>
    <mergeCell ref="D131:E131"/>
    <mergeCell ref="H131:I1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2023-12-06T10:02:30Z</cp:lastPrinted>
  <dcterms:created xsi:type="dcterms:W3CDTF">2022-10-20T10:09:15Z</dcterms:created>
  <dcterms:modified xsi:type="dcterms:W3CDTF">2024-01-04T11:06:14Z</dcterms:modified>
</cp:coreProperties>
</file>