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PRORAČUN\"/>
    </mc:Choice>
  </mc:AlternateContent>
  <xr:revisionPtr revIDLastSave="0" documentId="13_ncr:1_{D87A1443-943A-4BE0-9B53-B4D886DD1D25}" xr6:coauthVersionLast="47" xr6:coauthVersionMax="47" xr10:uidLastSave="{00000000-0000-0000-0000-000000000000}"/>
  <bookViews>
    <workbookView xWindow="-120" yWindow="-120" windowWidth="29040" windowHeight="15720" xr2:uid="{1BE0F17D-46A9-4DFF-9F62-6C4AD17E7B9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3" i="1" l="1"/>
  <c r="N160" i="1"/>
  <c r="L160" i="1"/>
  <c r="J160" i="1"/>
  <c r="N575" i="1"/>
  <c r="N573" i="1" s="1"/>
  <c r="N572" i="1" s="1"/>
  <c r="L575" i="1"/>
  <c r="L573" i="1" s="1"/>
  <c r="L572" i="1" s="1"/>
  <c r="J575" i="1"/>
  <c r="J573" i="1" s="1"/>
  <c r="J572" i="1" s="1"/>
  <c r="H575" i="1"/>
  <c r="H573" i="1" s="1"/>
  <c r="H572" i="1" s="1"/>
  <c r="F575" i="1"/>
  <c r="F573" i="1" s="1"/>
  <c r="F572" i="1" s="1"/>
  <c r="N433" i="1"/>
  <c r="J168" i="1"/>
  <c r="J124" i="1"/>
  <c r="N179" i="1"/>
  <c r="L179" i="1"/>
  <c r="N178" i="1"/>
  <c r="L178" i="1"/>
  <c r="N177" i="1"/>
  <c r="L177" i="1"/>
  <c r="N176" i="1"/>
  <c r="L176" i="1"/>
  <c r="N174" i="1"/>
  <c r="L174" i="1"/>
  <c r="N173" i="1"/>
  <c r="L173" i="1"/>
  <c r="N170" i="1"/>
  <c r="L170" i="1"/>
  <c r="N169" i="1"/>
  <c r="L169" i="1"/>
  <c r="N168" i="1"/>
  <c r="L168" i="1"/>
  <c r="N167" i="1"/>
  <c r="L167" i="1"/>
  <c r="N165" i="1"/>
  <c r="L165" i="1"/>
  <c r="N162" i="1"/>
  <c r="L162" i="1"/>
  <c r="N161" i="1"/>
  <c r="L161" i="1"/>
  <c r="N158" i="1"/>
  <c r="L158" i="1"/>
  <c r="N157" i="1"/>
  <c r="L157" i="1"/>
  <c r="N155" i="1"/>
  <c r="L155" i="1"/>
  <c r="N154" i="1"/>
  <c r="L154" i="1"/>
  <c r="N152" i="1"/>
  <c r="L152" i="1"/>
  <c r="N150" i="1"/>
  <c r="L150" i="1"/>
  <c r="N149" i="1"/>
  <c r="L149" i="1"/>
  <c r="N148" i="1"/>
  <c r="L148" i="1"/>
  <c r="N145" i="1"/>
  <c r="L145" i="1"/>
  <c r="N144" i="1"/>
  <c r="L144" i="1"/>
  <c r="N141" i="1"/>
  <c r="L141" i="1"/>
  <c r="N140" i="1"/>
  <c r="L140" i="1"/>
  <c r="N124" i="1"/>
  <c r="L124" i="1"/>
  <c r="N116" i="1"/>
  <c r="L116" i="1"/>
  <c r="N111" i="1"/>
  <c r="L111" i="1"/>
  <c r="N103" i="1"/>
  <c r="L103" i="1"/>
  <c r="N100" i="1"/>
  <c r="L100" i="1"/>
  <c r="N97" i="1"/>
  <c r="L97" i="1"/>
  <c r="N93" i="1"/>
  <c r="L93" i="1"/>
  <c r="N85" i="1"/>
  <c r="L85" i="1"/>
  <c r="N82" i="1"/>
  <c r="L82" i="1"/>
  <c r="J179" i="1"/>
  <c r="J178" i="1"/>
  <c r="J177" i="1"/>
  <c r="J176" i="1"/>
  <c r="J174" i="1"/>
  <c r="J173" i="1"/>
  <c r="J170" i="1"/>
  <c r="J169" i="1"/>
  <c r="J167" i="1"/>
  <c r="J165" i="1"/>
  <c r="J162" i="1"/>
  <c r="J161" i="1"/>
  <c r="J158" i="1"/>
  <c r="J157" i="1"/>
  <c r="J155" i="1"/>
  <c r="J154" i="1"/>
  <c r="J152" i="1"/>
  <c r="J150" i="1"/>
  <c r="J149" i="1"/>
  <c r="J148" i="1"/>
  <c r="J145" i="1"/>
  <c r="J144" i="1"/>
  <c r="J141" i="1"/>
  <c r="J140" i="1"/>
  <c r="F317" i="1"/>
  <c r="J116" i="1"/>
  <c r="J111" i="1"/>
  <c r="J100" i="1"/>
  <c r="J97" i="1"/>
  <c r="J93" i="1"/>
  <c r="J85" i="1"/>
  <c r="J82" i="1"/>
  <c r="N650" i="1"/>
  <c r="L650" i="1"/>
  <c r="J650" i="1"/>
  <c r="H650" i="1"/>
  <c r="F650" i="1"/>
  <c r="F606" i="1"/>
  <c r="F604" i="1" s="1"/>
  <c r="H606" i="1"/>
  <c r="H604" i="1" s="1"/>
  <c r="J606" i="1"/>
  <c r="J604" i="1" s="1"/>
  <c r="L606" i="1"/>
  <c r="L604" i="1" s="1"/>
  <c r="N606" i="1"/>
  <c r="N604" i="1" s="1"/>
  <c r="L433" i="1"/>
  <c r="J433" i="1"/>
  <c r="H433" i="1"/>
  <c r="F433" i="1"/>
  <c r="J371" i="1"/>
  <c r="J368" i="1"/>
  <c r="N563" i="1"/>
  <c r="N561" i="1" s="1"/>
  <c r="L563" i="1"/>
  <c r="L561" i="1" s="1"/>
  <c r="J563" i="1"/>
  <c r="J561" i="1" s="1"/>
  <c r="H563" i="1"/>
  <c r="H561" i="1" s="1"/>
  <c r="F563" i="1"/>
  <c r="F561" i="1" s="1"/>
  <c r="H543" i="1"/>
  <c r="N464" i="1"/>
  <c r="N462" i="1" s="1"/>
  <c r="L464" i="1"/>
  <c r="L462" i="1" s="1"/>
  <c r="J464" i="1"/>
  <c r="J462" i="1" s="1"/>
  <c r="H464" i="1"/>
  <c r="H462" i="1" s="1"/>
  <c r="F464" i="1"/>
  <c r="F462" i="1" s="1"/>
  <c r="N425" i="1"/>
  <c r="L425" i="1"/>
  <c r="J425" i="1"/>
  <c r="H425" i="1"/>
  <c r="F425" i="1"/>
  <c r="N368" i="1"/>
  <c r="L368" i="1"/>
  <c r="H368" i="1"/>
  <c r="F368" i="1"/>
  <c r="N512" i="1"/>
  <c r="L512" i="1"/>
  <c r="J512" i="1"/>
  <c r="H512" i="1"/>
  <c r="F512" i="1"/>
  <c r="J81" i="1" l="1"/>
  <c r="J365" i="1"/>
  <c r="J110" i="1"/>
  <c r="J584" i="1"/>
  <c r="J492" i="1"/>
  <c r="J483" i="1"/>
  <c r="J440" i="1"/>
  <c r="J35" i="1"/>
  <c r="N402" i="1"/>
  <c r="L402" i="1"/>
  <c r="J402" i="1"/>
  <c r="H402" i="1"/>
  <c r="F402" i="1"/>
  <c r="J332" i="1"/>
  <c r="N332" i="1"/>
  <c r="L332" i="1"/>
  <c r="H332" i="1"/>
  <c r="F332" i="1"/>
  <c r="J131" i="1" l="1"/>
  <c r="F251" i="1"/>
  <c r="F209" i="1"/>
  <c r="N251" i="1" l="1"/>
  <c r="L251" i="1"/>
  <c r="J251" i="1"/>
  <c r="H251" i="1"/>
  <c r="F584" i="1"/>
  <c r="H584" i="1"/>
  <c r="L584" i="1"/>
  <c r="N584" i="1"/>
  <c r="N543" i="1"/>
  <c r="N540" i="1" s="1"/>
  <c r="L543" i="1"/>
  <c r="L540" i="1" s="1"/>
  <c r="J543" i="1"/>
  <c r="J540" i="1" s="1"/>
  <c r="H540" i="1"/>
  <c r="F543" i="1"/>
  <c r="F540" i="1" s="1"/>
  <c r="F506" i="1"/>
  <c r="N492" i="1"/>
  <c r="L492" i="1"/>
  <c r="H492" i="1"/>
  <c r="F492" i="1"/>
  <c r="N483" i="1"/>
  <c r="L483" i="1"/>
  <c r="H483" i="1"/>
  <c r="F483" i="1"/>
  <c r="N428" i="1"/>
  <c r="L428" i="1"/>
  <c r="J428" i="1"/>
  <c r="H428" i="1"/>
  <c r="F428" i="1"/>
  <c r="N371" i="1"/>
  <c r="L371" i="1"/>
  <c r="H371" i="1"/>
  <c r="F371" i="1"/>
  <c r="N241" i="1"/>
  <c r="N239" i="1" s="1"/>
  <c r="L241" i="1"/>
  <c r="L239" i="1" s="1"/>
  <c r="J241" i="1"/>
  <c r="J239" i="1" s="1"/>
  <c r="H241" i="1"/>
  <c r="H239" i="1" s="1"/>
  <c r="F241" i="1"/>
  <c r="F239" i="1" s="1"/>
  <c r="N224" i="1"/>
  <c r="L224" i="1"/>
  <c r="J224" i="1"/>
  <c r="H224" i="1"/>
  <c r="F224" i="1"/>
  <c r="N189" i="1"/>
  <c r="L189" i="1"/>
  <c r="J189" i="1"/>
  <c r="H189" i="1"/>
  <c r="N186" i="1"/>
  <c r="L186" i="1"/>
  <c r="J186" i="1"/>
  <c r="H186" i="1"/>
  <c r="F189" i="1"/>
  <c r="F186" i="1"/>
  <c r="N142" i="1"/>
  <c r="L142" i="1"/>
  <c r="J142" i="1"/>
  <c r="H142" i="1"/>
  <c r="F142" i="1"/>
  <c r="N175" i="1"/>
  <c r="L175" i="1"/>
  <c r="J175" i="1"/>
  <c r="H175" i="1"/>
  <c r="F175" i="1"/>
  <c r="N159" i="1"/>
  <c r="L159" i="1"/>
  <c r="J159" i="1"/>
  <c r="H159" i="1"/>
  <c r="F159" i="1"/>
  <c r="N153" i="1"/>
  <c r="L153" i="1"/>
  <c r="J153" i="1"/>
  <c r="H153" i="1"/>
  <c r="N146" i="1"/>
  <c r="L146" i="1"/>
  <c r="J146" i="1"/>
  <c r="H146" i="1"/>
  <c r="F146" i="1"/>
  <c r="F153" i="1"/>
  <c r="N139" i="1"/>
  <c r="L139" i="1"/>
  <c r="J139" i="1"/>
  <c r="H139" i="1"/>
  <c r="F139" i="1"/>
  <c r="N666" i="1" l="1"/>
  <c r="N662" i="1" s="1"/>
  <c r="N661" i="1" s="1"/>
  <c r="N660" i="1" s="1"/>
  <c r="N659" i="1" s="1"/>
  <c r="L666" i="1"/>
  <c r="L662" i="1" s="1"/>
  <c r="L661" i="1" s="1"/>
  <c r="L660" i="1" s="1"/>
  <c r="L659" i="1" s="1"/>
  <c r="J666" i="1"/>
  <c r="J662" i="1" s="1"/>
  <c r="J661" i="1" s="1"/>
  <c r="J660" i="1" s="1"/>
  <c r="J659" i="1" s="1"/>
  <c r="H666" i="1"/>
  <c r="H662" i="1" s="1"/>
  <c r="H661" i="1" s="1"/>
  <c r="H660" i="1" s="1"/>
  <c r="H659" i="1" s="1"/>
  <c r="F666" i="1"/>
  <c r="F662" i="1" s="1"/>
  <c r="F661" i="1" s="1"/>
  <c r="F660" i="1" s="1"/>
  <c r="F659" i="1" s="1"/>
  <c r="N657" i="1"/>
  <c r="N655" i="1" s="1"/>
  <c r="N654" i="1" s="1"/>
  <c r="N653" i="1" s="1"/>
  <c r="L657" i="1"/>
  <c r="L655" i="1" s="1"/>
  <c r="L654" i="1" s="1"/>
  <c r="L653" i="1" s="1"/>
  <c r="J657" i="1"/>
  <c r="J655" i="1" s="1"/>
  <c r="J654" i="1" s="1"/>
  <c r="J653" i="1" s="1"/>
  <c r="H657" i="1"/>
  <c r="H655" i="1" s="1"/>
  <c r="H654" i="1" s="1"/>
  <c r="H653" i="1" s="1"/>
  <c r="F657" i="1"/>
  <c r="F655" i="1" s="1"/>
  <c r="F654" i="1" s="1"/>
  <c r="F653" i="1" s="1"/>
  <c r="N646" i="1"/>
  <c r="L646" i="1"/>
  <c r="J646" i="1"/>
  <c r="H646" i="1"/>
  <c r="F646" i="1"/>
  <c r="N644" i="1"/>
  <c r="N641" i="1" s="1"/>
  <c r="L644" i="1"/>
  <c r="L641" i="1" s="1"/>
  <c r="J644" i="1"/>
  <c r="J641" i="1" s="1"/>
  <c r="H644" i="1"/>
  <c r="H641" i="1" s="1"/>
  <c r="F644" i="1"/>
  <c r="F641" i="1" s="1"/>
  <c r="N638" i="1"/>
  <c r="N635" i="1" s="1"/>
  <c r="L638" i="1"/>
  <c r="L635" i="1" s="1"/>
  <c r="J638" i="1"/>
  <c r="J635" i="1" s="1"/>
  <c r="H638" i="1"/>
  <c r="H635" i="1" s="1"/>
  <c r="F638" i="1"/>
  <c r="F635" i="1" s="1"/>
  <c r="N632" i="1"/>
  <c r="N630" i="1" s="1"/>
  <c r="L632" i="1"/>
  <c r="L630" i="1" s="1"/>
  <c r="J632" i="1"/>
  <c r="J630" i="1" s="1"/>
  <c r="H632" i="1"/>
  <c r="H630" i="1" s="1"/>
  <c r="F632" i="1"/>
  <c r="F630" i="1" s="1"/>
  <c r="N625" i="1"/>
  <c r="N623" i="1" s="1"/>
  <c r="N622" i="1" s="1"/>
  <c r="N621" i="1" s="1"/>
  <c r="L625" i="1"/>
  <c r="L623" i="1" s="1"/>
  <c r="L622" i="1" s="1"/>
  <c r="L621" i="1" s="1"/>
  <c r="J625" i="1"/>
  <c r="J623" i="1" s="1"/>
  <c r="J622" i="1" s="1"/>
  <c r="J621" i="1" s="1"/>
  <c r="H625" i="1"/>
  <c r="H623" i="1" s="1"/>
  <c r="H622" i="1" s="1"/>
  <c r="H621" i="1" s="1"/>
  <c r="F625" i="1"/>
  <c r="F623" i="1" s="1"/>
  <c r="F622" i="1" s="1"/>
  <c r="F621" i="1" s="1"/>
  <c r="N619" i="1"/>
  <c r="N614" i="1" s="1"/>
  <c r="N613" i="1" s="1"/>
  <c r="L619" i="1"/>
  <c r="L614" i="1" s="1"/>
  <c r="L613" i="1" s="1"/>
  <c r="J619" i="1"/>
  <c r="J614" i="1" s="1"/>
  <c r="J613" i="1" s="1"/>
  <c r="H619" i="1"/>
  <c r="H614" i="1" s="1"/>
  <c r="H613" i="1" s="1"/>
  <c r="F619" i="1"/>
  <c r="F614" i="1" s="1"/>
  <c r="F613" i="1" s="1"/>
  <c r="N611" i="1"/>
  <c r="N608" i="1" s="1"/>
  <c r="L611" i="1"/>
  <c r="L608" i="1" s="1"/>
  <c r="J611" i="1"/>
  <c r="J608" i="1" s="1"/>
  <c r="H611" i="1"/>
  <c r="H608" i="1" s="1"/>
  <c r="F611" i="1"/>
  <c r="F608" i="1" s="1"/>
  <c r="F603" i="1" s="1"/>
  <c r="N601" i="1"/>
  <c r="N598" i="1" s="1"/>
  <c r="L601" i="1"/>
  <c r="L598" i="1" s="1"/>
  <c r="J601" i="1"/>
  <c r="J598" i="1" s="1"/>
  <c r="H601" i="1"/>
  <c r="H598" i="1" s="1"/>
  <c r="F601" i="1"/>
  <c r="F598" i="1" s="1"/>
  <c r="N596" i="1"/>
  <c r="N593" i="1" s="1"/>
  <c r="L596" i="1"/>
  <c r="L593" i="1" s="1"/>
  <c r="J596" i="1"/>
  <c r="J593" i="1" s="1"/>
  <c r="H596" i="1"/>
  <c r="H593" i="1" s="1"/>
  <c r="F596" i="1"/>
  <c r="F593" i="1" s="1"/>
  <c r="N590" i="1"/>
  <c r="N587" i="1" s="1"/>
  <c r="L590" i="1"/>
  <c r="L587" i="1" s="1"/>
  <c r="J590" i="1"/>
  <c r="J587" i="1" s="1"/>
  <c r="H590" i="1"/>
  <c r="H587" i="1" s="1"/>
  <c r="F590" i="1"/>
  <c r="F587" i="1" s="1"/>
  <c r="N580" i="1"/>
  <c r="L580" i="1"/>
  <c r="J580" i="1"/>
  <c r="H580" i="1"/>
  <c r="F580" i="1"/>
  <c r="N570" i="1"/>
  <c r="N567" i="1" s="1"/>
  <c r="N566" i="1" s="1"/>
  <c r="L570" i="1"/>
  <c r="L567" i="1" s="1"/>
  <c r="L566" i="1" s="1"/>
  <c r="J570" i="1"/>
  <c r="J567" i="1" s="1"/>
  <c r="J566" i="1" s="1"/>
  <c r="H570" i="1"/>
  <c r="H567" i="1" s="1"/>
  <c r="H566" i="1" s="1"/>
  <c r="F570" i="1"/>
  <c r="F567" i="1" s="1"/>
  <c r="F566" i="1" s="1"/>
  <c r="N559" i="1"/>
  <c r="N557" i="1" s="1"/>
  <c r="N556" i="1" s="1"/>
  <c r="L559" i="1"/>
  <c r="L557" i="1" s="1"/>
  <c r="L556" i="1" s="1"/>
  <c r="J559" i="1"/>
  <c r="J557" i="1" s="1"/>
  <c r="J556" i="1" s="1"/>
  <c r="H559" i="1"/>
  <c r="H557" i="1" s="1"/>
  <c r="H556" i="1" s="1"/>
  <c r="F559" i="1"/>
  <c r="F557" i="1" s="1"/>
  <c r="F556" i="1" s="1"/>
  <c r="N553" i="1"/>
  <c r="N551" i="1" s="1"/>
  <c r="L553" i="1"/>
  <c r="L551" i="1" s="1"/>
  <c r="J553" i="1"/>
  <c r="J551" i="1" s="1"/>
  <c r="H553" i="1"/>
  <c r="H551" i="1" s="1"/>
  <c r="F553" i="1"/>
  <c r="F551" i="1" s="1"/>
  <c r="N549" i="1"/>
  <c r="N546" i="1" s="1"/>
  <c r="L549" i="1"/>
  <c r="L546" i="1" s="1"/>
  <c r="J549" i="1"/>
  <c r="J546" i="1" s="1"/>
  <c r="H549" i="1"/>
  <c r="H546" i="1" s="1"/>
  <c r="F549" i="1"/>
  <c r="F546" i="1" s="1"/>
  <c r="N538" i="1"/>
  <c r="N536" i="1" s="1"/>
  <c r="N535" i="1" s="1"/>
  <c r="L538" i="1"/>
  <c r="L536" i="1" s="1"/>
  <c r="L535" i="1" s="1"/>
  <c r="J538" i="1"/>
  <c r="J536" i="1" s="1"/>
  <c r="J535" i="1" s="1"/>
  <c r="H538" i="1"/>
  <c r="H536" i="1" s="1"/>
  <c r="H535" i="1" s="1"/>
  <c r="F538" i="1"/>
  <c r="F536" i="1" s="1"/>
  <c r="F535" i="1" s="1"/>
  <c r="N533" i="1"/>
  <c r="N531" i="1" s="1"/>
  <c r="N530" i="1" s="1"/>
  <c r="L533" i="1"/>
  <c r="L531" i="1" s="1"/>
  <c r="L530" i="1" s="1"/>
  <c r="J533" i="1"/>
  <c r="J531" i="1" s="1"/>
  <c r="J530" i="1" s="1"/>
  <c r="H533" i="1"/>
  <c r="H531" i="1" s="1"/>
  <c r="H530" i="1" s="1"/>
  <c r="F533" i="1"/>
  <c r="F531" i="1" s="1"/>
  <c r="F530" i="1" s="1"/>
  <c r="N527" i="1"/>
  <c r="N523" i="1" s="1"/>
  <c r="N522" i="1" s="1"/>
  <c r="L527" i="1"/>
  <c r="L523" i="1" s="1"/>
  <c r="L522" i="1" s="1"/>
  <c r="J527" i="1"/>
  <c r="J523" i="1" s="1"/>
  <c r="J522" i="1" s="1"/>
  <c r="H527" i="1"/>
  <c r="H523" i="1" s="1"/>
  <c r="H522" i="1" s="1"/>
  <c r="F527" i="1"/>
  <c r="F523" i="1" s="1"/>
  <c r="F522" i="1" s="1"/>
  <c r="N520" i="1"/>
  <c r="N517" i="1" s="1"/>
  <c r="L520" i="1"/>
  <c r="L517" i="1" s="1"/>
  <c r="J520" i="1"/>
  <c r="J517" i="1" s="1"/>
  <c r="H520" i="1"/>
  <c r="H517" i="1" s="1"/>
  <c r="F520" i="1"/>
  <c r="F517" i="1" s="1"/>
  <c r="N515" i="1"/>
  <c r="L515" i="1"/>
  <c r="J515" i="1"/>
  <c r="H515" i="1"/>
  <c r="F515" i="1"/>
  <c r="N506" i="1"/>
  <c r="N504" i="1" s="1"/>
  <c r="L506" i="1"/>
  <c r="L504" i="1" s="1"/>
  <c r="J506" i="1"/>
  <c r="J504" i="1" s="1"/>
  <c r="H506" i="1"/>
  <c r="H504" i="1" s="1"/>
  <c r="F504" i="1"/>
  <c r="N502" i="1"/>
  <c r="N500" i="1" s="1"/>
  <c r="L502" i="1"/>
  <c r="L500" i="1" s="1"/>
  <c r="J502" i="1"/>
  <c r="J500" i="1" s="1"/>
  <c r="H502" i="1"/>
  <c r="H500" i="1" s="1"/>
  <c r="F502" i="1"/>
  <c r="F500" i="1" s="1"/>
  <c r="N498" i="1"/>
  <c r="N495" i="1" s="1"/>
  <c r="L498" i="1"/>
  <c r="L495" i="1" s="1"/>
  <c r="J498" i="1"/>
  <c r="J495" i="1" s="1"/>
  <c r="H498" i="1"/>
  <c r="H495" i="1" s="1"/>
  <c r="F498" i="1"/>
  <c r="F495" i="1" s="1"/>
  <c r="N488" i="1"/>
  <c r="L488" i="1"/>
  <c r="J488" i="1"/>
  <c r="H488" i="1"/>
  <c r="F488" i="1"/>
  <c r="N481" i="1"/>
  <c r="L481" i="1"/>
  <c r="J481" i="1"/>
  <c r="H481" i="1"/>
  <c r="F481" i="1"/>
  <c r="N479" i="1"/>
  <c r="N477" i="1" s="1"/>
  <c r="L479" i="1"/>
  <c r="L477" i="1" s="1"/>
  <c r="J479" i="1"/>
  <c r="J477" i="1" s="1"/>
  <c r="H479" i="1"/>
  <c r="H477" i="1" s="1"/>
  <c r="F479" i="1"/>
  <c r="F477" i="1" s="1"/>
  <c r="N475" i="1"/>
  <c r="N472" i="1" s="1"/>
  <c r="L475" i="1"/>
  <c r="L472" i="1" s="1"/>
  <c r="J475" i="1"/>
  <c r="J472" i="1" s="1"/>
  <c r="H475" i="1"/>
  <c r="H472" i="1" s="1"/>
  <c r="F475" i="1"/>
  <c r="F472" i="1" s="1"/>
  <c r="N470" i="1"/>
  <c r="N468" i="1" s="1"/>
  <c r="L470" i="1"/>
  <c r="L468" i="1" s="1"/>
  <c r="J470" i="1"/>
  <c r="J468" i="1" s="1"/>
  <c r="H470" i="1"/>
  <c r="H468" i="1" s="1"/>
  <c r="F470" i="1"/>
  <c r="F468" i="1" s="1"/>
  <c r="N460" i="1"/>
  <c r="N458" i="1" s="1"/>
  <c r="N457" i="1" s="1"/>
  <c r="L460" i="1"/>
  <c r="L458" i="1" s="1"/>
  <c r="L457" i="1" s="1"/>
  <c r="J460" i="1"/>
  <c r="J458" i="1" s="1"/>
  <c r="J457" i="1" s="1"/>
  <c r="H460" i="1"/>
  <c r="H458" i="1" s="1"/>
  <c r="H457" i="1" s="1"/>
  <c r="F460" i="1"/>
  <c r="F458" i="1" s="1"/>
  <c r="F457" i="1" s="1"/>
  <c r="N455" i="1"/>
  <c r="N453" i="1" s="1"/>
  <c r="L455" i="1"/>
  <c r="L453" i="1" s="1"/>
  <c r="J455" i="1"/>
  <c r="J453" i="1" s="1"/>
  <c r="H455" i="1"/>
  <c r="H453" i="1" s="1"/>
  <c r="F455" i="1"/>
  <c r="F453" i="1" s="1"/>
  <c r="N451" i="1"/>
  <c r="N449" i="1" s="1"/>
  <c r="L451" i="1"/>
  <c r="L449" i="1" s="1"/>
  <c r="J451" i="1"/>
  <c r="J449" i="1" s="1"/>
  <c r="H451" i="1"/>
  <c r="H449" i="1" s="1"/>
  <c r="F451" i="1"/>
  <c r="F449" i="1" s="1"/>
  <c r="N447" i="1"/>
  <c r="N445" i="1" s="1"/>
  <c r="L447" i="1"/>
  <c r="L445" i="1" s="1"/>
  <c r="J447" i="1"/>
  <c r="J445" i="1" s="1"/>
  <c r="H447" i="1"/>
  <c r="H445" i="1" s="1"/>
  <c r="F447" i="1"/>
  <c r="F445" i="1" s="1"/>
  <c r="N440" i="1"/>
  <c r="N438" i="1" s="1"/>
  <c r="N437" i="1" s="1"/>
  <c r="L440" i="1"/>
  <c r="L438" i="1" s="1"/>
  <c r="L437" i="1" s="1"/>
  <c r="J438" i="1"/>
  <c r="J437" i="1" s="1"/>
  <c r="H440" i="1"/>
  <c r="H438" i="1" s="1"/>
  <c r="H437" i="1" s="1"/>
  <c r="F440" i="1"/>
  <c r="F438" i="1" s="1"/>
  <c r="F437" i="1" s="1"/>
  <c r="N435" i="1"/>
  <c r="N430" i="1" s="1"/>
  <c r="L435" i="1"/>
  <c r="L430" i="1" s="1"/>
  <c r="J435" i="1"/>
  <c r="J430" i="1" s="1"/>
  <c r="H435" i="1"/>
  <c r="H430" i="1" s="1"/>
  <c r="F435" i="1"/>
  <c r="F430" i="1" s="1"/>
  <c r="N420" i="1"/>
  <c r="L420" i="1"/>
  <c r="J420" i="1"/>
  <c r="H420" i="1"/>
  <c r="F420" i="1"/>
  <c r="N416" i="1"/>
  <c r="N413" i="1" s="1"/>
  <c r="N412" i="1" s="1"/>
  <c r="L416" i="1"/>
  <c r="L413" i="1" s="1"/>
  <c r="L412" i="1" s="1"/>
  <c r="J416" i="1"/>
  <c r="J413" i="1" s="1"/>
  <c r="J412" i="1" s="1"/>
  <c r="H416" i="1"/>
  <c r="H413" i="1" s="1"/>
  <c r="H412" i="1" s="1"/>
  <c r="F416" i="1"/>
  <c r="F413" i="1" s="1"/>
  <c r="F412" i="1" s="1"/>
  <c r="N410" i="1"/>
  <c r="N408" i="1" s="1"/>
  <c r="L410" i="1"/>
  <c r="L408" i="1" s="1"/>
  <c r="J410" i="1"/>
  <c r="J408" i="1" s="1"/>
  <c r="H410" i="1"/>
  <c r="H408" i="1" s="1"/>
  <c r="F410" i="1"/>
  <c r="F408" i="1" s="1"/>
  <c r="N406" i="1"/>
  <c r="N404" i="1" s="1"/>
  <c r="L406" i="1"/>
  <c r="L404" i="1" s="1"/>
  <c r="J406" i="1"/>
  <c r="J404" i="1" s="1"/>
  <c r="H406" i="1"/>
  <c r="H404" i="1" s="1"/>
  <c r="F406" i="1"/>
  <c r="F404" i="1" s="1"/>
  <c r="N400" i="1"/>
  <c r="N397" i="1" s="1"/>
  <c r="L400" i="1"/>
  <c r="L397" i="1" s="1"/>
  <c r="J400" i="1"/>
  <c r="J397" i="1" s="1"/>
  <c r="H400" i="1"/>
  <c r="H397" i="1" s="1"/>
  <c r="F400" i="1"/>
  <c r="F397" i="1" s="1"/>
  <c r="N394" i="1"/>
  <c r="N392" i="1" s="1"/>
  <c r="N391" i="1" s="1"/>
  <c r="L394" i="1"/>
  <c r="L392" i="1" s="1"/>
  <c r="L391" i="1" s="1"/>
  <c r="J394" i="1"/>
  <c r="J392" i="1" s="1"/>
  <c r="J391" i="1" s="1"/>
  <c r="H394" i="1"/>
  <c r="H392" i="1" s="1"/>
  <c r="H391" i="1" s="1"/>
  <c r="F394" i="1"/>
  <c r="F392" i="1" s="1"/>
  <c r="F391" i="1" s="1"/>
  <c r="N389" i="1"/>
  <c r="N387" i="1" s="1"/>
  <c r="L389" i="1"/>
  <c r="L387" i="1" s="1"/>
  <c r="J389" i="1"/>
  <c r="J387" i="1" s="1"/>
  <c r="H389" i="1"/>
  <c r="H387" i="1" s="1"/>
  <c r="F389" i="1"/>
  <c r="F387" i="1" s="1"/>
  <c r="N385" i="1"/>
  <c r="L385" i="1"/>
  <c r="J385" i="1"/>
  <c r="J381" i="1" s="1"/>
  <c r="H385" i="1"/>
  <c r="H381" i="1" s="1"/>
  <c r="H380" i="1" s="1"/>
  <c r="F385" i="1"/>
  <c r="F381" i="1" s="1"/>
  <c r="N377" i="1"/>
  <c r="N375" i="1" s="1"/>
  <c r="N374" i="1" s="1"/>
  <c r="L377" i="1"/>
  <c r="L375" i="1" s="1"/>
  <c r="L374" i="1" s="1"/>
  <c r="J377" i="1"/>
  <c r="J375" i="1" s="1"/>
  <c r="J374" i="1" s="1"/>
  <c r="H377" i="1"/>
  <c r="H375" i="1" s="1"/>
  <c r="H374" i="1" s="1"/>
  <c r="F377" i="1"/>
  <c r="F375" i="1" s="1"/>
  <c r="F374" i="1" s="1"/>
  <c r="N362" i="1"/>
  <c r="L362" i="1"/>
  <c r="J362" i="1"/>
  <c r="H362" i="1"/>
  <c r="F362" i="1"/>
  <c r="N349" i="1"/>
  <c r="L349" i="1"/>
  <c r="J349" i="1"/>
  <c r="H349" i="1"/>
  <c r="F349" i="1"/>
  <c r="N360" i="1"/>
  <c r="L360" i="1"/>
  <c r="J360" i="1"/>
  <c r="H360" i="1"/>
  <c r="F360" i="1"/>
  <c r="N354" i="1"/>
  <c r="N351" i="1" s="1"/>
  <c r="L354" i="1"/>
  <c r="L351" i="1" s="1"/>
  <c r="J354" i="1"/>
  <c r="J351" i="1" s="1"/>
  <c r="H354" i="1"/>
  <c r="H351" i="1" s="1"/>
  <c r="F354" i="1"/>
  <c r="F351" i="1" s="1"/>
  <c r="N347" i="1"/>
  <c r="L347" i="1"/>
  <c r="J347" i="1"/>
  <c r="H347" i="1"/>
  <c r="F347" i="1"/>
  <c r="F336" i="1"/>
  <c r="H336" i="1"/>
  <c r="J336" i="1"/>
  <c r="L336" i="1"/>
  <c r="N336" i="1"/>
  <c r="N341" i="1"/>
  <c r="N338" i="1" s="1"/>
  <c r="L341" i="1"/>
  <c r="L338" i="1" s="1"/>
  <c r="J341" i="1"/>
  <c r="J338" i="1" s="1"/>
  <c r="H341" i="1"/>
  <c r="H338" i="1" s="1"/>
  <c r="F341" i="1"/>
  <c r="F338" i="1" s="1"/>
  <c r="N325" i="1"/>
  <c r="L325" i="1"/>
  <c r="J325" i="1"/>
  <c r="H325" i="1"/>
  <c r="N323" i="1"/>
  <c r="L323" i="1"/>
  <c r="J323" i="1"/>
  <c r="H323" i="1"/>
  <c r="F323" i="1"/>
  <c r="N319" i="1"/>
  <c r="L319" i="1"/>
  <c r="J319" i="1"/>
  <c r="H319" i="1"/>
  <c r="N317" i="1"/>
  <c r="L317" i="1"/>
  <c r="J317" i="1"/>
  <c r="H317" i="1"/>
  <c r="F325" i="1"/>
  <c r="F319" i="1"/>
  <c r="N310" i="1"/>
  <c r="L310" i="1"/>
  <c r="J310" i="1"/>
  <c r="H310" i="1"/>
  <c r="N308" i="1"/>
  <c r="L308" i="1"/>
  <c r="J308" i="1"/>
  <c r="H308" i="1"/>
  <c r="N301" i="1"/>
  <c r="L301" i="1"/>
  <c r="J301" i="1"/>
  <c r="H301" i="1"/>
  <c r="N299" i="1"/>
  <c r="L299" i="1"/>
  <c r="J299" i="1"/>
  <c r="H299" i="1"/>
  <c r="N294" i="1"/>
  <c r="N292" i="1" s="1"/>
  <c r="L294" i="1"/>
  <c r="L292" i="1" s="1"/>
  <c r="J294" i="1"/>
  <c r="J292" i="1" s="1"/>
  <c r="H294" i="1"/>
  <c r="H292" i="1" s="1"/>
  <c r="F294" i="1"/>
  <c r="F292" i="1" s="1"/>
  <c r="F299" i="1"/>
  <c r="F301" i="1"/>
  <c r="F308" i="1"/>
  <c r="F310" i="1"/>
  <c r="N288" i="1"/>
  <c r="L288" i="1"/>
  <c r="J288" i="1"/>
  <c r="H288" i="1"/>
  <c r="N286" i="1"/>
  <c r="L286" i="1"/>
  <c r="J286" i="1"/>
  <c r="H286" i="1"/>
  <c r="N278" i="1"/>
  <c r="N272" i="1" s="1"/>
  <c r="L278" i="1"/>
  <c r="L272" i="1" s="1"/>
  <c r="J278" i="1"/>
  <c r="J272" i="1" s="1"/>
  <c r="H278" i="1"/>
  <c r="H272" i="1" s="1"/>
  <c r="F288" i="1"/>
  <c r="F286" i="1"/>
  <c r="F278" i="1"/>
  <c r="F272" i="1" s="1"/>
  <c r="N269" i="1"/>
  <c r="L269" i="1"/>
  <c r="J269" i="1"/>
  <c r="H269" i="1"/>
  <c r="N267" i="1"/>
  <c r="L267" i="1"/>
  <c r="J267" i="1"/>
  <c r="H267" i="1"/>
  <c r="N263" i="1"/>
  <c r="N261" i="1" s="1"/>
  <c r="L263" i="1"/>
  <c r="L261" i="1" s="1"/>
  <c r="J263" i="1"/>
  <c r="J261" i="1" s="1"/>
  <c r="H263" i="1"/>
  <c r="H261" i="1" s="1"/>
  <c r="F269" i="1"/>
  <c r="F267" i="1"/>
  <c r="F263" i="1"/>
  <c r="F261" i="1" s="1"/>
  <c r="N257" i="1"/>
  <c r="N255" i="1" s="1"/>
  <c r="N254" i="1" s="1"/>
  <c r="L257" i="1"/>
  <c r="L255" i="1" s="1"/>
  <c r="L254" i="1" s="1"/>
  <c r="J257" i="1"/>
  <c r="J255" i="1" s="1"/>
  <c r="J254" i="1" s="1"/>
  <c r="H257" i="1"/>
  <c r="H255" i="1" s="1"/>
  <c r="H254" i="1" s="1"/>
  <c r="F257" i="1"/>
  <c r="F255" i="1" s="1"/>
  <c r="F254" i="1" s="1"/>
  <c r="N249" i="1"/>
  <c r="L249" i="1"/>
  <c r="J249" i="1"/>
  <c r="H249" i="1"/>
  <c r="F249" i="1"/>
  <c r="N245" i="1"/>
  <c r="N243" i="1" s="1"/>
  <c r="L245" i="1"/>
  <c r="L243" i="1" s="1"/>
  <c r="J245" i="1"/>
  <c r="H245" i="1"/>
  <c r="H243" i="1" s="1"/>
  <c r="F245" i="1"/>
  <c r="F243" i="1" s="1"/>
  <c r="N237" i="1"/>
  <c r="N235" i="1" s="1"/>
  <c r="L237" i="1"/>
  <c r="L235" i="1" s="1"/>
  <c r="J237" i="1"/>
  <c r="J235" i="1" s="1"/>
  <c r="H237" i="1"/>
  <c r="H235" i="1" s="1"/>
  <c r="F237" i="1"/>
  <c r="F235" i="1" s="1"/>
  <c r="N233" i="1"/>
  <c r="N231" i="1" s="1"/>
  <c r="L233" i="1"/>
  <c r="L231" i="1" s="1"/>
  <c r="J233" i="1"/>
  <c r="J231" i="1" s="1"/>
  <c r="H233" i="1"/>
  <c r="H231" i="1" s="1"/>
  <c r="F233" i="1"/>
  <c r="F231" i="1" s="1"/>
  <c r="N229" i="1"/>
  <c r="N227" i="1" s="1"/>
  <c r="L229" i="1"/>
  <c r="L227" i="1" s="1"/>
  <c r="J229" i="1"/>
  <c r="J227" i="1" s="1"/>
  <c r="H229" i="1"/>
  <c r="H227" i="1" s="1"/>
  <c r="F229" i="1"/>
  <c r="F227" i="1" s="1"/>
  <c r="N222" i="1"/>
  <c r="L222" i="1"/>
  <c r="J222" i="1"/>
  <c r="H222" i="1"/>
  <c r="F222" i="1"/>
  <c r="N217" i="1"/>
  <c r="N215" i="1" s="1"/>
  <c r="L217" i="1"/>
  <c r="L215" i="1" s="1"/>
  <c r="J217" i="1"/>
  <c r="J215" i="1" s="1"/>
  <c r="H217" i="1"/>
  <c r="H215" i="1" s="1"/>
  <c r="N213" i="1"/>
  <c r="N211" i="1" s="1"/>
  <c r="L213" i="1"/>
  <c r="L211" i="1" s="1"/>
  <c r="J213" i="1"/>
  <c r="J211" i="1" s="1"/>
  <c r="H213" i="1"/>
  <c r="H211" i="1" s="1"/>
  <c r="N209" i="1"/>
  <c r="N206" i="1" s="1"/>
  <c r="L209" i="1"/>
  <c r="L206" i="1" s="1"/>
  <c r="J209" i="1"/>
  <c r="H209" i="1"/>
  <c r="H206" i="1" s="1"/>
  <c r="F217" i="1"/>
  <c r="F215" i="1" s="1"/>
  <c r="F213" i="1"/>
  <c r="F211" i="1" s="1"/>
  <c r="F206" i="1"/>
  <c r="J555" i="1" l="1"/>
  <c r="J280" i="1"/>
  <c r="J271" i="1" s="1"/>
  <c r="J487" i="1"/>
  <c r="J629" i="1"/>
  <c r="J628" i="1" s="1"/>
  <c r="J627" i="1" s="1"/>
  <c r="J579" i="1"/>
  <c r="H555" i="1"/>
  <c r="F555" i="1"/>
  <c r="F344" i="1"/>
  <c r="H344" i="1"/>
  <c r="L555" i="1"/>
  <c r="N555" i="1"/>
  <c r="N280" i="1"/>
  <c r="N271" i="1" s="1"/>
  <c r="J545" i="1"/>
  <c r="J529" i="1" s="1"/>
  <c r="J206" i="1"/>
  <c r="J205" i="1" s="1"/>
  <c r="J204" i="1" s="1"/>
  <c r="J203" i="1" s="1"/>
  <c r="J243" i="1"/>
  <c r="J444" i="1"/>
  <c r="J467" i="1"/>
  <c r="J396" i="1"/>
  <c r="J419" i="1"/>
  <c r="J418" i="1" s="1"/>
  <c r="F365" i="1"/>
  <c r="F364" i="1" s="1"/>
  <c r="H365" i="1"/>
  <c r="H364" i="1" s="1"/>
  <c r="J364" i="1"/>
  <c r="L365" i="1"/>
  <c r="L364" i="1" s="1"/>
  <c r="N365" i="1"/>
  <c r="N364" i="1" s="1"/>
  <c r="N304" i="1"/>
  <c r="J314" i="1"/>
  <c r="J321" i="1"/>
  <c r="H296" i="1"/>
  <c r="H314" i="1"/>
  <c r="N321" i="1"/>
  <c r="N629" i="1"/>
  <c r="N628" i="1" s="1"/>
  <c r="N627" i="1" s="1"/>
  <c r="L629" i="1"/>
  <c r="L628" i="1" s="1"/>
  <c r="L627" i="1" s="1"/>
  <c r="H603" i="1"/>
  <c r="F629" i="1"/>
  <c r="F628" i="1" s="1"/>
  <c r="F627" i="1" s="1"/>
  <c r="H629" i="1"/>
  <c r="H628" i="1" s="1"/>
  <c r="H627" i="1" s="1"/>
  <c r="J603" i="1"/>
  <c r="H265" i="1"/>
  <c r="H260" i="1" s="1"/>
  <c r="H321" i="1"/>
  <c r="L579" i="1"/>
  <c r="N603" i="1"/>
  <c r="L603" i="1"/>
  <c r="N314" i="1"/>
  <c r="H579" i="1"/>
  <c r="L545" i="1"/>
  <c r="L529" i="1" s="1"/>
  <c r="F579" i="1"/>
  <c r="N579" i="1"/>
  <c r="F545" i="1"/>
  <c r="F529" i="1" s="1"/>
  <c r="N545" i="1"/>
  <c r="N529" i="1" s="1"/>
  <c r="H545" i="1"/>
  <c r="H529" i="1" s="1"/>
  <c r="J509" i="1"/>
  <c r="J508" i="1" s="1"/>
  <c r="H487" i="1"/>
  <c r="H509" i="1"/>
  <c r="H508" i="1" s="1"/>
  <c r="F509" i="1"/>
  <c r="F508" i="1" s="1"/>
  <c r="N509" i="1"/>
  <c r="N508" i="1" s="1"/>
  <c r="L509" i="1"/>
  <c r="L508" i="1" s="1"/>
  <c r="L487" i="1"/>
  <c r="H304" i="1"/>
  <c r="F487" i="1"/>
  <c r="N487" i="1"/>
  <c r="H444" i="1"/>
  <c r="N419" i="1"/>
  <c r="N418" i="1" s="1"/>
  <c r="H419" i="1"/>
  <c r="H418" i="1" s="1"/>
  <c r="N444" i="1"/>
  <c r="L304" i="1"/>
  <c r="F467" i="1"/>
  <c r="L467" i="1"/>
  <c r="H467" i="1"/>
  <c r="L444" i="1"/>
  <c r="F444" i="1"/>
  <c r="N467" i="1"/>
  <c r="L419" i="1"/>
  <c r="L418" i="1" s="1"/>
  <c r="F419" i="1"/>
  <c r="F418" i="1" s="1"/>
  <c r="J344" i="1"/>
  <c r="N296" i="1"/>
  <c r="L396" i="1"/>
  <c r="N396" i="1"/>
  <c r="H396" i="1"/>
  <c r="H379" i="1" s="1"/>
  <c r="F396" i="1"/>
  <c r="L381" i="1"/>
  <c r="L380" i="1" s="1"/>
  <c r="N381" i="1"/>
  <c r="N380" i="1" s="1"/>
  <c r="F380" i="1"/>
  <c r="N356" i="1"/>
  <c r="L321" i="1"/>
  <c r="J380" i="1"/>
  <c r="F356" i="1"/>
  <c r="J296" i="1"/>
  <c r="F328" i="1"/>
  <c r="F327" i="1" s="1"/>
  <c r="N328" i="1"/>
  <c r="N327" i="1" s="1"/>
  <c r="L356" i="1"/>
  <c r="J356" i="1"/>
  <c r="L344" i="1"/>
  <c r="N344" i="1"/>
  <c r="L296" i="1"/>
  <c r="H356" i="1"/>
  <c r="J328" i="1"/>
  <c r="J327" i="1" s="1"/>
  <c r="F296" i="1"/>
  <c r="H328" i="1"/>
  <c r="H327" i="1" s="1"/>
  <c r="J304" i="1"/>
  <c r="F265" i="1"/>
  <c r="F260" i="1" s="1"/>
  <c r="F280" i="1"/>
  <c r="F271" i="1" s="1"/>
  <c r="F321" i="1"/>
  <c r="J247" i="1"/>
  <c r="L328" i="1"/>
  <c r="L327" i="1" s="1"/>
  <c r="L314" i="1"/>
  <c r="N247" i="1"/>
  <c r="L247" i="1"/>
  <c r="L221" i="1" s="1"/>
  <c r="F314" i="1"/>
  <c r="H247" i="1"/>
  <c r="H221" i="1" s="1"/>
  <c r="H220" i="1" s="1"/>
  <c r="F304" i="1"/>
  <c r="H280" i="1"/>
  <c r="H271" i="1" s="1"/>
  <c r="J265" i="1"/>
  <c r="J260" i="1" s="1"/>
  <c r="L280" i="1"/>
  <c r="L271" i="1" s="1"/>
  <c r="L265" i="1"/>
  <c r="L260" i="1" s="1"/>
  <c r="N265" i="1"/>
  <c r="N260" i="1" s="1"/>
  <c r="F247" i="1"/>
  <c r="L205" i="1"/>
  <c r="L204" i="1" s="1"/>
  <c r="L203" i="1" s="1"/>
  <c r="N205" i="1"/>
  <c r="N204" i="1" s="1"/>
  <c r="N203" i="1" s="1"/>
  <c r="H205" i="1"/>
  <c r="H204" i="1" s="1"/>
  <c r="H203" i="1" s="1"/>
  <c r="F205" i="1"/>
  <c r="F204" i="1" s="1"/>
  <c r="F203" i="1" s="1"/>
  <c r="N164" i="1"/>
  <c r="L164" i="1"/>
  <c r="J164" i="1"/>
  <c r="H164" i="1"/>
  <c r="N166" i="1"/>
  <c r="L166" i="1"/>
  <c r="J166" i="1"/>
  <c r="H166" i="1"/>
  <c r="N172" i="1"/>
  <c r="L172" i="1"/>
  <c r="J172" i="1"/>
  <c r="H172" i="1"/>
  <c r="F172" i="1"/>
  <c r="F166" i="1"/>
  <c r="F164" i="1"/>
  <c r="N110" i="1"/>
  <c r="N27" i="1" s="1"/>
  <c r="L110" i="1"/>
  <c r="L27" i="1" s="1"/>
  <c r="J27" i="1"/>
  <c r="H110" i="1"/>
  <c r="H27" i="1" s="1"/>
  <c r="F110" i="1"/>
  <c r="F27" i="1" s="1"/>
  <c r="N81" i="1"/>
  <c r="L81" i="1"/>
  <c r="J26" i="1"/>
  <c r="H81" i="1"/>
  <c r="H26" i="1" s="1"/>
  <c r="F81" i="1"/>
  <c r="F26" i="1" s="1"/>
  <c r="N50" i="1"/>
  <c r="L50" i="1"/>
  <c r="J50" i="1"/>
  <c r="H50" i="1"/>
  <c r="N67" i="1"/>
  <c r="N24" i="1" s="1"/>
  <c r="L67" i="1"/>
  <c r="L24" i="1" s="1"/>
  <c r="J67" i="1"/>
  <c r="J24" i="1" s="1"/>
  <c r="H67" i="1"/>
  <c r="H24" i="1" s="1"/>
  <c r="F67" i="1"/>
  <c r="F24" i="1" s="1"/>
  <c r="F50" i="1"/>
  <c r="N36" i="1"/>
  <c r="L36" i="1"/>
  <c r="J36" i="1"/>
  <c r="H36" i="1"/>
  <c r="F36" i="1"/>
  <c r="J578" i="1" l="1"/>
  <c r="J577" i="1" s="1"/>
  <c r="F343" i="1"/>
  <c r="N343" i="1"/>
  <c r="L343" i="1"/>
  <c r="H343" i="1"/>
  <c r="J343" i="1"/>
  <c r="N23" i="1"/>
  <c r="N22" i="1" s="1"/>
  <c r="N70" i="1"/>
  <c r="L23" i="1"/>
  <c r="L22" i="1" s="1"/>
  <c r="L70" i="1"/>
  <c r="N26" i="1"/>
  <c r="N25" i="1" s="1"/>
  <c r="N131" i="1"/>
  <c r="L26" i="1"/>
  <c r="L25" i="1" s="1"/>
  <c r="L131" i="1"/>
  <c r="J221" i="1"/>
  <c r="J220" i="1" s="1"/>
  <c r="J291" i="1"/>
  <c r="J443" i="1"/>
  <c r="J313" i="1"/>
  <c r="J379" i="1"/>
  <c r="J486" i="1"/>
  <c r="J23" i="1"/>
  <c r="J22" i="1" s="1"/>
  <c r="J70" i="1"/>
  <c r="L220" i="1"/>
  <c r="N221" i="1"/>
  <c r="N220" i="1" s="1"/>
  <c r="J138" i="1"/>
  <c r="F131" i="1"/>
  <c r="N291" i="1"/>
  <c r="F221" i="1"/>
  <c r="F220" i="1" s="1"/>
  <c r="N138" i="1"/>
  <c r="L138" i="1"/>
  <c r="F138" i="1"/>
  <c r="H131" i="1"/>
  <c r="H138" i="1"/>
  <c r="H291" i="1"/>
  <c r="H578" i="1"/>
  <c r="H577" i="1" s="1"/>
  <c r="H313" i="1"/>
  <c r="N313" i="1"/>
  <c r="H23" i="1"/>
  <c r="H22" i="1" s="1"/>
  <c r="H70" i="1"/>
  <c r="F23" i="1"/>
  <c r="F22" i="1" s="1"/>
  <c r="F70" i="1"/>
  <c r="L578" i="1"/>
  <c r="L577" i="1" s="1"/>
  <c r="N578" i="1"/>
  <c r="N577" i="1" s="1"/>
  <c r="N379" i="1"/>
  <c r="L379" i="1"/>
  <c r="F578" i="1"/>
  <c r="F577" i="1" s="1"/>
  <c r="L486" i="1"/>
  <c r="N486" i="1"/>
  <c r="H443" i="1"/>
  <c r="H486" i="1"/>
  <c r="F486" i="1"/>
  <c r="L291" i="1"/>
  <c r="F443" i="1"/>
  <c r="N443" i="1"/>
  <c r="L443" i="1"/>
  <c r="F379" i="1"/>
  <c r="L313" i="1"/>
  <c r="F291" i="1"/>
  <c r="F313" i="1"/>
  <c r="J25" i="1"/>
  <c r="H25" i="1"/>
  <c r="F25" i="1"/>
  <c r="J259" i="1" l="1"/>
  <c r="J219" i="1" s="1"/>
  <c r="J669" i="1" s="1"/>
  <c r="F259" i="1"/>
  <c r="F219" i="1" s="1"/>
  <c r="F669" i="1" s="1"/>
  <c r="N259" i="1"/>
  <c r="N219" i="1" s="1"/>
  <c r="N669" i="1" s="1"/>
  <c r="H259" i="1"/>
  <c r="L259" i="1"/>
  <c r="L219" i="1" s="1"/>
  <c r="L669" i="1" s="1"/>
  <c r="H28" i="1"/>
  <c r="H43" i="1" s="1"/>
  <c r="L28" i="1"/>
  <c r="L43" i="1" s="1"/>
  <c r="J28" i="1"/>
  <c r="J43" i="1" s="1"/>
  <c r="N28" i="1"/>
  <c r="N43" i="1" s="1"/>
  <c r="F28" i="1"/>
  <c r="F43" i="1" s="1"/>
  <c r="H219" i="1" l="1"/>
  <c r="H669" i="1" s="1"/>
</calcChain>
</file>

<file path=xl/sharedStrings.xml><?xml version="1.0" encoding="utf-8"?>
<sst xmlns="http://schemas.openxmlformats.org/spreadsheetml/2006/main" count="1064" uniqueCount="414">
  <si>
    <t>I. OPĆI DIO</t>
  </si>
  <si>
    <t>A) SAŽETAK RAČUNA PRIHODA I RASHODA</t>
  </si>
  <si>
    <t>Projekcija proračuna za 2025.</t>
  </si>
  <si>
    <t>PRIHODI UKUPNO</t>
  </si>
  <si>
    <t>PRIHODI POSLOVANJA</t>
  </si>
  <si>
    <t>PRIHODI OD PRODAJE NEFINANCIJSKE IMOVINE</t>
  </si>
  <si>
    <t>RASHODI POSLOVANJA</t>
  </si>
  <si>
    <t>RASHODI UKUPNO</t>
  </si>
  <si>
    <t>RASHODI ZA NABAVU NEFINANCIJSKE IMOVINE</t>
  </si>
  <si>
    <t>RAZLIKA - VIŠAK/MANJAK</t>
  </si>
  <si>
    <t>B) SAŽETAK RAČUNA FINANCIRANJA</t>
  </si>
  <si>
    <t>PRIMICI OD FINANCIJSKE IMOVINE I ZADUŽIVANJA</t>
  </si>
  <si>
    <t>IZDACI ZA FINANCIJSKU IMOVINU I OTPLATU ZAJMOVA</t>
  </si>
  <si>
    <t>NETO FINANCIRANJE</t>
  </si>
  <si>
    <t>C) PRENESENI VIŠAK ILI PRENESENI MANJAK I VIŠEGODIŠNJI PLAN URAVNOTEŽENJA</t>
  </si>
  <si>
    <t>UKUPNI DONOS VIŠKA/MANJKA IZ PRETHODNIH GODINA</t>
  </si>
  <si>
    <t>VIŠAK/MANJAK IZ PRETHODNIH GODINA KOJI ĆE SE RASPOREDITI/POKRITI</t>
  </si>
  <si>
    <t>VIŠAK/MANJAK+NETO FINANCIRANJE</t>
  </si>
  <si>
    <t>A. RAČUN PRIHODA I RASHODA</t>
  </si>
  <si>
    <t>Razred</t>
  </si>
  <si>
    <t>Skupina</t>
  </si>
  <si>
    <t>Izvor</t>
  </si>
  <si>
    <t>Naziv prihoda</t>
  </si>
  <si>
    <t>Prihodi poslovanja</t>
  </si>
  <si>
    <t>Prihodi od poreza</t>
  </si>
  <si>
    <t>Opći prihodi i primici</t>
  </si>
  <si>
    <t>Pomoći iz inozemstva i od subjekata unutar općeg proračuna</t>
  </si>
  <si>
    <t>Ostale pomoći i darovnice</t>
  </si>
  <si>
    <t>Refundacije iz pomoći EU</t>
  </si>
  <si>
    <t>Prihodi od imovine</t>
  </si>
  <si>
    <t>Ostali prihodi za posebne namjene</t>
  </si>
  <si>
    <t>Prihodi od upravnih i administrativnih pristojbi, pristojbi po posebnim propisima i naknada</t>
  </si>
  <si>
    <t>Prihodi od prodaje proizvoda i robe te pruženih usluga i prihodi od donacija</t>
  </si>
  <si>
    <t>Vlastiti prihodi</t>
  </si>
  <si>
    <t>Donacije</t>
  </si>
  <si>
    <t>Kazne, upravne mjere i ostali prihodi</t>
  </si>
  <si>
    <t>Prihodi od prodaje nefinancijske imovine</t>
  </si>
  <si>
    <t>Prihodi od prodaje neproizvedene dugotrajne imovine</t>
  </si>
  <si>
    <t>Prihodi od prodaje ili zamjene nefinancijske imovine</t>
  </si>
  <si>
    <t>Rashodi poslovanja</t>
  </si>
  <si>
    <t>Rashodi za zaposlene</t>
  </si>
  <si>
    <t>Materijalni rashodi</t>
  </si>
  <si>
    <t>Financijski rashodi</t>
  </si>
  <si>
    <t>Subvencije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</si>
  <si>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</si>
  <si>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</si>
  <si>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</si>
  <si>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</si>
  <si>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</si>
  <si>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</si>
  <si>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Projekcija proračuna za 2026.</t>
  </si>
  <si>
    <t>UKUPNI RASHODI</t>
  </si>
  <si>
    <t>Rashodi za nabavu proizvedene dugotrajne imovine</t>
  </si>
  <si>
    <t>01 Opće javne usluge</t>
  </si>
  <si>
    <t>011 Izvršna i zakonodavna tijela, financijski i fisklani poslovi, vanjski poslovi</t>
  </si>
  <si>
    <t>013 Opće usluge</t>
  </si>
  <si>
    <t>03 Javni red i sigurnost</t>
  </si>
  <si>
    <t>031 Usluge policije</t>
  </si>
  <si>
    <t>032 Usluge protupožarne zaštite</t>
  </si>
  <si>
    <t>036 Rashodi za javni red i sigurnost koji nisu drugdje svrstani</t>
  </si>
  <si>
    <t>04 Ekonomski poslovi</t>
  </si>
  <si>
    <t>042 Poljoprivreda, šumarstvo, ribarstvo i lov</t>
  </si>
  <si>
    <t>043 Gorivo i energija</t>
  </si>
  <si>
    <t>045 Promet</t>
  </si>
  <si>
    <t>046 Komunikacije</t>
  </si>
  <si>
    <t>047 Ostale industrije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</si>
  <si>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</si>
  <si>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</si>
  <si>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</si>
  <si>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</si>
  <si>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</si>
  <si>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056 Poslovi i usluge zaštite okoliša koji nisu drugdje svrstani</t>
  </si>
  <si>
    <t>06 Usluge unaprjeđenja stanovanja i zajednice</t>
  </si>
  <si>
    <t>062 Razvoj zajednice</t>
  </si>
  <si>
    <t>063 Opskrba vodom</t>
  </si>
  <si>
    <t>064 Ulična rasvjeta</t>
  </si>
  <si>
    <t>07 Zdravstvo</t>
  </si>
  <si>
    <t>072 Službe za vanjske pacijente</t>
  </si>
  <si>
    <t>08 Rekreacija, kultura, religija</t>
  </si>
  <si>
    <t>081 Službe rekreacije i sporta</t>
  </si>
  <si>
    <t>082 Službe kulture</t>
  </si>
  <si>
    <t>083 Službe emitiranja i izdavanja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</si>
  <si>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</si>
  <si>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</si>
  <si>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</si>
  <si>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</si>
  <si>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095 Obrazovanje koje se ne može definirati po stupnju</t>
  </si>
  <si>
    <t>10 Socijalna zaštita</t>
  </si>
  <si>
    <t>101 Bolest i invaliditet</t>
  </si>
  <si>
    <t>102 Starost</t>
  </si>
  <si>
    <t>104 Obitelj i djeca</t>
  </si>
  <si>
    <t>106 Stanovanje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</si>
  <si>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</si>
  <si>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</si>
  <si>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</si>
  <si>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</si>
  <si>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</si>
  <si>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</si>
  <si>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</si>
  <si>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II. POSEBNI DIO</t>
  </si>
  <si>
    <t>Pozicija</t>
  </si>
  <si>
    <t>Šifra</t>
  </si>
  <si>
    <t>Razdjel 001</t>
  </si>
  <si>
    <t>OPĆINSKO VIJEĆE</t>
  </si>
  <si>
    <t>Glava 00101</t>
  </si>
  <si>
    <t>Općinsko vijeće</t>
  </si>
  <si>
    <t>Program 1000</t>
  </si>
  <si>
    <t>Aktivnost 100010</t>
  </si>
  <si>
    <t>Redovna djelatnost Općinskog vijeća</t>
  </si>
  <si>
    <t>Financiranje rada Općinskog vijeća</t>
  </si>
  <si>
    <t>Aktivnost 100020</t>
  </si>
  <si>
    <t>Izrada razvojnih planova</t>
  </si>
  <si>
    <t>Izvor 11</t>
  </si>
  <si>
    <t>Izvor 52</t>
  </si>
  <si>
    <t>Izvor 43</t>
  </si>
  <si>
    <t>Aktivnost 100030</t>
  </si>
  <si>
    <t>Financiranje političkih stranaka i članova izabranih sa liste grupe birača</t>
  </si>
  <si>
    <t>Razdjel 002</t>
  </si>
  <si>
    <t>JEDINSTVENI UPRAVNI ODJEL</t>
  </si>
  <si>
    <t>Glava 00201</t>
  </si>
  <si>
    <t>Poslovanje Jedinstvenog upravnog odjela</t>
  </si>
  <si>
    <t>Program 2000</t>
  </si>
  <si>
    <t>Redovna djelatnost Jedinstvenog upravnog odjela</t>
  </si>
  <si>
    <t>Aktivnost 200010</t>
  </si>
  <si>
    <t>Aktivnost 200020</t>
  </si>
  <si>
    <t>Rashodi za materijal i energiju</t>
  </si>
  <si>
    <t>Aktivnost 200030</t>
  </si>
  <si>
    <t>Rashodi za usluge</t>
  </si>
  <si>
    <t>Aktivnost 200040</t>
  </si>
  <si>
    <t>Tekući projekt 200010</t>
  </si>
  <si>
    <t>Nabava nefinancijske imovine za rad</t>
  </si>
  <si>
    <t>Kapitalni projekt 200010</t>
  </si>
  <si>
    <t>Rashodi za dodatna ulaganja na nefinancijskoj imovini</t>
  </si>
  <si>
    <t>Program 3000</t>
  </si>
  <si>
    <t>Razvoj civilnog društva</t>
  </si>
  <si>
    <t>Aktivnost 300010</t>
  </si>
  <si>
    <t>Tekuće donacije udugama i neprofitnim organizacijama</t>
  </si>
  <si>
    <t>Glava 00202</t>
  </si>
  <si>
    <t>Komunalna infrastruktura</t>
  </si>
  <si>
    <t>Program 4000</t>
  </si>
  <si>
    <t>Javna rasvjeta</t>
  </si>
  <si>
    <t>Aktivnost 400010</t>
  </si>
  <si>
    <t>Potrošnja i održavanje javne rasvjete</t>
  </si>
  <si>
    <t>Izgradnja i unapređenje sustava javne rasvjete</t>
  </si>
  <si>
    <t>Program 4100</t>
  </si>
  <si>
    <t>Nerazvrstane ceste i putovi</t>
  </si>
  <si>
    <t>Aktivnost 410010</t>
  </si>
  <si>
    <t>Izvor 55</t>
  </si>
  <si>
    <t>Kapitalni projekt 410010</t>
  </si>
  <si>
    <t>Program 4200</t>
  </si>
  <si>
    <t>Aktivnost 420010</t>
  </si>
  <si>
    <t>Kapitalni projekt 420010</t>
  </si>
  <si>
    <t>Aktivnost 420020</t>
  </si>
  <si>
    <t>Izvor 71</t>
  </si>
  <si>
    <t>Izvor 61</t>
  </si>
  <si>
    <t>Program 4300</t>
  </si>
  <si>
    <t>Aktivnost 430010</t>
  </si>
  <si>
    <t>Javne i zelene površine</t>
  </si>
  <si>
    <t>Održavanje javnih i zelenih površina</t>
  </si>
  <si>
    <t>Javna parkirališta</t>
  </si>
  <si>
    <t>Dječja igrališta</t>
  </si>
  <si>
    <t>Groblja</t>
  </si>
  <si>
    <t>Izgradnja i održavanje groblja</t>
  </si>
  <si>
    <t>Kapitalni projekt 430010</t>
  </si>
  <si>
    <t>Program 4400</t>
  </si>
  <si>
    <t>Gospodarenje otpadom</t>
  </si>
  <si>
    <t>Aktivnost 440010</t>
  </si>
  <si>
    <t>Odvoz i zbrinjavanje otpada</t>
  </si>
  <si>
    <t>Aktivnost 440020</t>
  </si>
  <si>
    <t>Izrada Plana gospodarenja otpadom</t>
  </si>
  <si>
    <t>Program 4500</t>
  </si>
  <si>
    <t>Kapitalni projekt 450010</t>
  </si>
  <si>
    <t>Luka Sali</t>
  </si>
  <si>
    <t>Izdaci za otplatu glavnice primljenog kredita</t>
  </si>
  <si>
    <t>Tekući projekt 450010</t>
  </si>
  <si>
    <t>Uređenje riva i obale</t>
  </si>
  <si>
    <t>Tekući projekt 450020</t>
  </si>
  <si>
    <t>Turistička infrastruktura</t>
  </si>
  <si>
    <t>Program 4600</t>
  </si>
  <si>
    <t>Vodovod i odvodnja</t>
  </si>
  <si>
    <t>Kapitalni projekt 460010</t>
  </si>
  <si>
    <t>Program 4700</t>
  </si>
  <si>
    <t>Kapitalni projekt 470010</t>
  </si>
  <si>
    <t>Glava 00203</t>
  </si>
  <si>
    <t>Prostorno uređenje i zaštita okoliša</t>
  </si>
  <si>
    <t>Program 5000</t>
  </si>
  <si>
    <t>Prostorno planska dokumentacija</t>
  </si>
  <si>
    <t>Kapitalni projekt 500010</t>
  </si>
  <si>
    <t>Prostorni plan uređenja Općine Sali</t>
  </si>
  <si>
    <t>Kapitalni projekt 500020</t>
  </si>
  <si>
    <t>Urbanistički plan uređenja poduzetničke zone Brbinj (dio)</t>
  </si>
  <si>
    <t>Program 5100</t>
  </si>
  <si>
    <t>Katastar nekretnina</t>
  </si>
  <si>
    <t>Program 5300</t>
  </si>
  <si>
    <t>Zaštita okoliša</t>
  </si>
  <si>
    <t>Aktivnost 510010</t>
  </si>
  <si>
    <t>Izrada katastra nekretnina</t>
  </si>
  <si>
    <t>Aktivnost 530010</t>
  </si>
  <si>
    <t>Energetska obnova javnih zgrada</t>
  </si>
  <si>
    <t>Energetska tranzicija</t>
  </si>
  <si>
    <t>Aktivnost 530020</t>
  </si>
  <si>
    <t>Aktivnost 530030</t>
  </si>
  <si>
    <t>Digitalna infrastruktura</t>
  </si>
  <si>
    <t>Aktivnost 540010</t>
  </si>
  <si>
    <t>Digitalizacija</t>
  </si>
  <si>
    <t>Glava 00204</t>
  </si>
  <si>
    <t>Zaštita i spašavanje</t>
  </si>
  <si>
    <t>Program 6000</t>
  </si>
  <si>
    <t>Protupožarna zaštita</t>
  </si>
  <si>
    <t>Aktivnost 600010</t>
  </si>
  <si>
    <t>Kapitalni projekt 600010</t>
  </si>
  <si>
    <t>Zemljište</t>
  </si>
  <si>
    <t>Program 6100</t>
  </si>
  <si>
    <t>Civilna zaštita</t>
  </si>
  <si>
    <t>Aktivnost 610010</t>
  </si>
  <si>
    <t>Glava 00205</t>
  </si>
  <si>
    <t>Školstvo, zdravstvo i socijalna skrb</t>
  </si>
  <si>
    <t>Program 7000</t>
  </si>
  <si>
    <t>Javne potrebe u obrazovanju</t>
  </si>
  <si>
    <t>Aktivnost 700010</t>
  </si>
  <si>
    <t>Stipendije i školarine</t>
  </si>
  <si>
    <t>Naknade građanima i kućanstvima</t>
  </si>
  <si>
    <t>Aktivnost 700020</t>
  </si>
  <si>
    <t>Nabava radnog materijala za učenike O.Š. Petar Lorini Sali</t>
  </si>
  <si>
    <t>Aktivnost 700030</t>
  </si>
  <si>
    <t>Unapređenje školstva</t>
  </si>
  <si>
    <t>Program 7100</t>
  </si>
  <si>
    <t>Javne potrebe u zdravstvu</t>
  </si>
  <si>
    <t>Tekući projekt 710010</t>
  </si>
  <si>
    <t>Ljekarna Sali</t>
  </si>
  <si>
    <t>Program 7200</t>
  </si>
  <si>
    <t>Socijalna skrb</t>
  </si>
  <si>
    <t>Aktivnost 720010</t>
  </si>
  <si>
    <t>Pomoć i njega u kući</t>
  </si>
  <si>
    <t>Aktivnost 720020</t>
  </si>
  <si>
    <t>Sufinanciranje troškova stanovanja</t>
  </si>
  <si>
    <t>Aktivnost 720030</t>
  </si>
  <si>
    <t>Naknade za djecu</t>
  </si>
  <si>
    <t>Aktivnost 720040</t>
  </si>
  <si>
    <t xml:space="preserve">Ostale pomoći </t>
  </si>
  <si>
    <t>Glava 00206</t>
  </si>
  <si>
    <t>Kultura, sport, religija</t>
  </si>
  <si>
    <t>Program 8000</t>
  </si>
  <si>
    <t>Javne potrebe u kulturi</t>
  </si>
  <si>
    <t>Aktivnost 800010</t>
  </si>
  <si>
    <t>Financiranje kulturnih događanja</t>
  </si>
  <si>
    <t>Aktivnost 800020</t>
  </si>
  <si>
    <t>Očuvanje kulturne baštine</t>
  </si>
  <si>
    <t>Aktivnost 800030</t>
  </si>
  <si>
    <t>Pomoć za tiskanje knjiga</t>
  </si>
  <si>
    <t>Kapitalni projekt 800010</t>
  </si>
  <si>
    <t>Zavičajni muzej Dugi otok</t>
  </si>
  <si>
    <t>Program 8100</t>
  </si>
  <si>
    <t>Javne potrebe u sportu</t>
  </si>
  <si>
    <t>Aktivnost 810010</t>
  </si>
  <si>
    <t>Financiranje potreba u sportu</t>
  </si>
  <si>
    <t>Kapitalni projekt 810010</t>
  </si>
  <si>
    <t>Izgradnja sportske dvorane</t>
  </si>
  <si>
    <t>Program 8200</t>
  </si>
  <si>
    <t>Vjerske zajednice</t>
  </si>
  <si>
    <t>Aktivnost 820010</t>
  </si>
  <si>
    <t>Pomoći za crkvu</t>
  </si>
  <si>
    <t>Glava 00207</t>
  </si>
  <si>
    <t>Poljoprivreda</t>
  </si>
  <si>
    <t>Program 9000</t>
  </si>
  <si>
    <t>Subvencije u poljoprivredi</t>
  </si>
  <si>
    <t>Aktivnost 900010</t>
  </si>
  <si>
    <t>Subvencije poljoprivrenicima</t>
  </si>
  <si>
    <t>Program 9100</t>
  </si>
  <si>
    <t>Razvoj poljoprivrede</t>
  </si>
  <si>
    <t>Aktivnost 910010</t>
  </si>
  <si>
    <t>Komasacija</t>
  </si>
  <si>
    <t>Program 9200</t>
  </si>
  <si>
    <t>Zaštita životinja</t>
  </si>
  <si>
    <t>Aktivnost 920010</t>
  </si>
  <si>
    <t>Kapitalni projekt 920010</t>
  </si>
  <si>
    <t>Izgradnja i opremanje skloništa za životinje</t>
  </si>
  <si>
    <t>Glava 00208</t>
  </si>
  <si>
    <t>Subvencije i pomoći trgovačkim društvima i unutar općeg proračuna</t>
  </si>
  <si>
    <t>Program 4800</t>
  </si>
  <si>
    <t>Subvencije i pomoći za rad trgovačkim društvima u javnom sektoru</t>
  </si>
  <si>
    <t>Aktivnost 480010</t>
  </si>
  <si>
    <t>Subvencija za rad poštanskih ureda</t>
  </si>
  <si>
    <t>Program 4900</t>
  </si>
  <si>
    <t>Poduzetnički inkubator</t>
  </si>
  <si>
    <t>Kapitalni projekt 490010</t>
  </si>
  <si>
    <t>Razdjel 003</t>
  </si>
  <si>
    <t>PREDŠKOLSKI ODGOJ</t>
  </si>
  <si>
    <t>Glava 00301</t>
  </si>
  <si>
    <t>Program 7300</t>
  </si>
  <si>
    <t>Aktivnost 730010</t>
  </si>
  <si>
    <t>Izvor 31</t>
  </si>
  <si>
    <t>Rashodi za troškove redovnog poslovanja</t>
  </si>
  <si>
    <t>Aktivnost 730020</t>
  </si>
  <si>
    <t>Tekući projekt 730010</t>
  </si>
  <si>
    <t>Održavanje prostora</t>
  </si>
  <si>
    <t>Tekući projekt 730020</t>
  </si>
  <si>
    <t>Nabava opreme</t>
  </si>
  <si>
    <t>Program 7400</t>
  </si>
  <si>
    <t>Financiranje programa za djecu i mlade</t>
  </si>
  <si>
    <t>Aktivnost 740010</t>
  </si>
  <si>
    <t>Naknada za podmirenje troškova boravka u vrtiću</t>
  </si>
  <si>
    <t>Aktivnost 740020</t>
  </si>
  <si>
    <t>Program 7500</t>
  </si>
  <si>
    <t>Izgradnja objekta dječjeg vftića</t>
  </si>
  <si>
    <t>Kapitalni projekt 750010</t>
  </si>
  <si>
    <t>Izgradnja vrtića</t>
  </si>
  <si>
    <t>Glava 00302</t>
  </si>
  <si>
    <t>Dječji vrtić "Latica" Zadar</t>
  </si>
  <si>
    <t>Dječji vrtić "Orkulice" Sali</t>
  </si>
  <si>
    <t>Program 7600</t>
  </si>
  <si>
    <t>Sufinanciranje rada vrtića Latica</t>
  </si>
  <si>
    <t>Razdjel 004</t>
  </si>
  <si>
    <t>KNJIŽNICA</t>
  </si>
  <si>
    <t>Glava 00401</t>
  </si>
  <si>
    <t>Hrvatska knjižnica i čitaonica Sali</t>
  </si>
  <si>
    <t>Program 8300</t>
  </si>
  <si>
    <t>Redovna djelatnost knjižnice</t>
  </si>
  <si>
    <t>Aktivnost 830010</t>
  </si>
  <si>
    <t>Aktivnost 830020</t>
  </si>
  <si>
    <t>Tekući projekt 830010</t>
  </si>
  <si>
    <t>Aktivnost 760010</t>
  </si>
  <si>
    <t>Kapitalni projekt 830010</t>
  </si>
  <si>
    <t>Proširenje i opremanje knjižnice u Salima</t>
  </si>
  <si>
    <t>Glava 00402</t>
  </si>
  <si>
    <t>Gradska knjižnica Zadar</t>
  </si>
  <si>
    <t>Program 8400</t>
  </si>
  <si>
    <t>Bibliobus</t>
  </si>
  <si>
    <t>Aktivnost 840010</t>
  </si>
  <si>
    <t>Sufinanciranje bibliobusa</t>
  </si>
  <si>
    <t>Razdjel 005</t>
  </si>
  <si>
    <t>MJESNA SAMOUPRAVA</t>
  </si>
  <si>
    <t>Glava 00501</t>
  </si>
  <si>
    <t>Mjesni odbori</t>
  </si>
  <si>
    <t>Rad mjesnih odbora</t>
  </si>
  <si>
    <t>Financiranje troškova mjesnih odbora</t>
  </si>
  <si>
    <t>UKUPNO</t>
  </si>
  <si>
    <t>041 Opći ekonomski, trgovački i poslovi vezani uz rad</t>
  </si>
  <si>
    <t>066 Rashodi vez.uz stanov.i kom.pogod.koji nisu drugd.svrstani</t>
  </si>
  <si>
    <t>109 Aktivnosti socijal.zašt.koje nisu drugdje svrstane</t>
  </si>
  <si>
    <t>Aktivnost 200050</t>
  </si>
  <si>
    <t>Proračunska zaliha</t>
  </si>
  <si>
    <t>Održavanje i uređenje općinskih zgrada i prostora</t>
  </si>
  <si>
    <t>Izvor 8</t>
  </si>
  <si>
    <t>Namjenski primici</t>
  </si>
  <si>
    <t>Mrtvačnica</t>
  </si>
  <si>
    <t>Kapitalni projekt 910010</t>
  </si>
  <si>
    <t>Strategija razvoja poljoprivrede</t>
  </si>
  <si>
    <t>Članak 1.</t>
  </si>
  <si>
    <t>Članak 2.</t>
  </si>
  <si>
    <t>Prihodi i rashodi te primici i izdaci iskazani po ekonomskoj klasifikaciji prikazani su u Općem dijelu kako slijedi:</t>
  </si>
  <si>
    <t>Članak 3.</t>
  </si>
  <si>
    <t>Članak 4.</t>
  </si>
  <si>
    <t>Općinsko vijeće Općine Sali</t>
  </si>
  <si>
    <t>Predsjednica</t>
  </si>
  <si>
    <t>Ivana Kirinić Frka</t>
  </si>
  <si>
    <t xml:space="preserve">Održavanje nerazvrstanih cesta i putova </t>
  </si>
  <si>
    <t>Izgradnja i rekonstrukcija nerazvrstanih cesta i putova i prateće prometne infrastrukture</t>
  </si>
  <si>
    <t>Dodatna ulaganja na nefinancijskoj imovini</t>
  </si>
  <si>
    <t>Funkcija</t>
  </si>
  <si>
    <t>011</t>
  </si>
  <si>
    <t>013</t>
  </si>
  <si>
    <t>062</t>
  </si>
  <si>
    <t>064</t>
  </si>
  <si>
    <t>045</t>
  </si>
  <si>
    <t>104</t>
  </si>
  <si>
    <t>051</t>
  </si>
  <si>
    <t>063</t>
  </si>
  <si>
    <t>056</t>
  </si>
  <si>
    <t>054</t>
  </si>
  <si>
    <t>032</t>
  </si>
  <si>
    <t>036</t>
  </si>
  <si>
    <t>095</t>
  </si>
  <si>
    <t>091</t>
  </si>
  <si>
    <t>072</t>
  </si>
  <si>
    <t>102</t>
  </si>
  <si>
    <t>106</t>
  </si>
  <si>
    <t>101</t>
  </si>
  <si>
    <t>082</t>
  </si>
  <si>
    <t>081</t>
  </si>
  <si>
    <t>084</t>
  </si>
  <si>
    <t>042</t>
  </si>
  <si>
    <t>047</t>
  </si>
  <si>
    <t>043</t>
  </si>
  <si>
    <t>Prihodi za posebne namjene</t>
  </si>
  <si>
    <t>Program 5200</t>
  </si>
  <si>
    <t>Izgradnja aerodroma</t>
  </si>
  <si>
    <t>Zračni promet</t>
  </si>
  <si>
    <t>Temeljem članka 166. Zakona o proračunu (NN 144/21) i članka 30. Statuta Općine Sali (Službeni glasnik Općine Sali" br. 2/2016 - pročišćeni tekst), Općinsko vijeće Općine Sali na _____ sjednici održanoj dana ______________ godine donosi</t>
  </si>
  <si>
    <t>sa projekcijama za 2025. i 2026. godinu</t>
  </si>
  <si>
    <t>Proračun Općine Sali za 2024. godinu sa projekcijama za 2025. i 2026. godinu sastoje se od Općeg i Posebnog dijela.</t>
  </si>
  <si>
    <t>Izvršenje 2022.</t>
  </si>
  <si>
    <t>Plan 2023.</t>
  </si>
  <si>
    <t>Proračun za 2024.</t>
  </si>
  <si>
    <t>U posebnom dijelu Proračuna Općine Sali za 2024. godinu rashodi i izdaci iskazani su prema proračunskoj klasifikaciji i raspoređuju se po programima, aktivnostima, korisnicima i namjnama kako slijedi:</t>
  </si>
  <si>
    <t>Tekući projekt 710020</t>
  </si>
  <si>
    <t>Pomoći za zdravstvo</t>
  </si>
  <si>
    <t>Aktivnost 480020</t>
  </si>
  <si>
    <t>Subvencija za prijevoz putnika</t>
  </si>
  <si>
    <t>Redovna djelatnost DV Orkulice Sali</t>
  </si>
  <si>
    <t>Uređenje luka, pristaništa i plaža</t>
  </si>
  <si>
    <t xml:space="preserve">KLASA: </t>
  </si>
  <si>
    <t xml:space="preserve">URBROJ: </t>
  </si>
  <si>
    <t xml:space="preserve">Sali, </t>
  </si>
  <si>
    <t>Protupožarni putovi</t>
  </si>
  <si>
    <t xml:space="preserve">Nabava nefinancijske imovine </t>
  </si>
  <si>
    <t>052</t>
  </si>
  <si>
    <t>083</t>
  </si>
  <si>
    <t>Proračun Općine Sali za 2024. godinu sa projekcijama za 2025. i 2026. godinu objaviti će se u "Službenom glasniku Općine Sali", a stupa na snagu 01.01.2024. godine</t>
  </si>
  <si>
    <t>Program 4901</t>
  </si>
  <si>
    <t>Pomoći unutar općeg proračuna</t>
  </si>
  <si>
    <t>Aktivnost 490110</t>
  </si>
  <si>
    <t xml:space="preserve"> PRORAČUN OPĆINE SALI ZA 2024. GODINU</t>
  </si>
  <si>
    <t>PRIJEDLOG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</si>
</sst>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16" xfId="0" applyBorder="1"/>
    <xf numFmtId="0" fontId="0" fillId="0" borderId="29" xfId="0" applyBorder="1"/>
    <xf numFmtId="0" fontId="0" fillId="0" borderId="1" xfId="0" applyBorder="1"/>
    <xf numFmtId="0" fontId="5" fillId="0" borderId="1" xfId="0" applyFont="1" applyBorder="1"/>
    <xf numFmtId="0" fontId="5" fillId="0" borderId="29" xfId="0" applyFont="1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13" xfId="0" applyBorder="1"/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30" xfId="0" applyFont="1" applyBorder="1"/>
    <xf numFmtId="0" fontId="1" fillId="0" borderId="0" xfId="0" applyFont="1"/>
    <xf numFmtId="0" fontId="1" fillId="0" borderId="29" xfId="0" applyFont="1" applyBorder="1"/>
    <xf numFmtId="0" fontId="4" fillId="0" borderId="35" xfId="0" applyFont="1" applyBorder="1"/>
    <xf numFmtId="0" fontId="4" fillId="0" borderId="27" xfId="0" applyFont="1" applyBorder="1"/>
    <xf numFmtId="0" fontId="4" fillId="0" borderId="36" xfId="0" applyFont="1" applyBorder="1"/>
    <xf numFmtId="0" fontId="1" fillId="0" borderId="31" xfId="0" applyFont="1" applyBorder="1"/>
    <xf numFmtId="0" fontId="1" fillId="0" borderId="16" xfId="0" applyFont="1" applyBorder="1"/>
    <xf numFmtId="0" fontId="1" fillId="0" borderId="1" xfId="0" applyFont="1" applyBorder="1"/>
    <xf numFmtId="0" fontId="0" fillId="0" borderId="47" xfId="0" applyBorder="1"/>
    <xf numFmtId="0" fontId="0" fillId="0" borderId="45" xfId="0" applyBorder="1"/>
    <xf numFmtId="0" fontId="5" fillId="0" borderId="48" xfId="0" applyFont="1" applyBorder="1"/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164" fontId="9" fillId="0" borderId="0" xfId="0" applyNumberFormat="1" applyFont="1"/>
    <xf numFmtId="4" fontId="0" fillId="0" borderId="0" xfId="0" applyNumberFormat="1"/>
    <xf numFmtId="0" fontId="6" fillId="0" borderId="0" xfId="0" applyFon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3" borderId="49" xfId="0" applyFont="1" applyFill="1" applyBorder="1" applyAlignment="1">
      <alignment vertical="center"/>
    </xf>
    <xf numFmtId="0" fontId="4" fillId="3" borderId="53" xfId="0" applyFont="1" applyFill="1" applyBorder="1" applyAlignment="1">
      <alignment wrapText="1"/>
    </xf>
    <xf numFmtId="0" fontId="0" fillId="4" borderId="15" xfId="0" applyFill="1" applyBorder="1"/>
    <xf numFmtId="49" fontId="0" fillId="4" borderId="54" xfId="0" applyNumberFormat="1" applyFill="1" applyBorder="1" applyAlignment="1">
      <alignment horizontal="right"/>
    </xf>
    <xf numFmtId="0" fontId="0" fillId="6" borderId="39" xfId="0" applyFill="1" applyBorder="1"/>
    <xf numFmtId="49" fontId="0" fillId="6" borderId="54" xfId="0" applyNumberFormat="1" applyFill="1" applyBorder="1" applyAlignment="1">
      <alignment horizontal="right"/>
    </xf>
    <xf numFmtId="0" fontId="0" fillId="5" borderId="15" xfId="0" applyFill="1" applyBorder="1"/>
    <xf numFmtId="49" fontId="0" fillId="5" borderId="54" xfId="0" applyNumberFormat="1" applyFill="1" applyBorder="1" applyAlignment="1">
      <alignment horizontal="right"/>
    </xf>
    <xf numFmtId="0" fontId="1" fillId="0" borderId="39" xfId="0" applyFont="1" applyBorder="1"/>
    <xf numFmtId="49" fontId="0" fillId="0" borderId="54" xfId="0" applyNumberFormat="1" applyBorder="1" applyAlignment="1">
      <alignment horizontal="right"/>
    </xf>
    <xf numFmtId="0" fontId="0" fillId="0" borderId="15" xfId="0" applyBorder="1"/>
    <xf numFmtId="0" fontId="0" fillId="0" borderId="39" xfId="0" applyBorder="1"/>
    <xf numFmtId="0" fontId="1" fillId="0" borderId="15" xfId="0" applyFont="1" applyBorder="1"/>
    <xf numFmtId="0" fontId="1" fillId="4" borderId="15" xfId="0" applyFont="1" applyFill="1" applyBorder="1"/>
    <xf numFmtId="0" fontId="1" fillId="5" borderId="15" xfId="0" applyFont="1" applyFill="1" applyBorder="1"/>
    <xf numFmtId="0" fontId="0" fillId="6" borderId="15" xfId="0" applyFill="1" applyBorder="1"/>
    <xf numFmtId="0" fontId="1" fillId="5" borderId="39" xfId="0" applyFont="1" applyFill="1" applyBorder="1"/>
    <xf numFmtId="49" fontId="0" fillId="0" borderId="55" xfId="0" applyNumberFormat="1" applyBorder="1" applyAlignment="1">
      <alignment horizontal="right"/>
    </xf>
    <xf numFmtId="0" fontId="0" fillId="7" borderId="56" xfId="0" applyFill="1" applyBorder="1" applyAlignment="1">
      <alignment horizontal="right"/>
    </xf>
    <xf numFmtId="0" fontId="0" fillId="8" borderId="31" xfId="0" applyFill="1" applyBorder="1"/>
    <xf numFmtId="0" fontId="0" fillId="8" borderId="16" xfId="0" applyFill="1" applyBorder="1"/>
    <xf numFmtId="0" fontId="5" fillId="8" borderId="1" xfId="0" applyFont="1" applyFill="1" applyBorder="1"/>
    <xf numFmtId="164" fontId="5" fillId="8" borderId="17" xfId="0" applyNumberFormat="1" applyFont="1" applyFill="1" applyBorder="1" applyAlignment="1">
      <alignment horizontal="right"/>
    </xf>
    <xf numFmtId="164" fontId="5" fillId="8" borderId="18" xfId="0" applyNumberFormat="1" applyFont="1" applyFill="1" applyBorder="1" applyAlignment="1">
      <alignment horizontal="right"/>
    </xf>
    <xf numFmtId="164" fontId="5" fillId="8" borderId="16" xfId="0" applyNumberFormat="1" applyFont="1" applyFill="1" applyBorder="1" applyAlignment="1">
      <alignment horizontal="right"/>
    </xf>
    <xf numFmtId="164" fontId="5" fillId="8" borderId="19" xfId="0" applyNumberFormat="1" applyFont="1" applyFill="1" applyBorder="1" applyAlignment="1">
      <alignment horizontal="right"/>
    </xf>
    <xf numFmtId="0" fontId="0" fillId="8" borderId="30" xfId="0" applyFill="1" applyBorder="1"/>
    <xf numFmtId="0" fontId="0" fillId="8" borderId="0" xfId="0" applyFill="1"/>
    <xf numFmtId="0" fontId="5" fillId="8" borderId="29" xfId="0" applyFont="1" applyFill="1" applyBorder="1"/>
    <xf numFmtId="0" fontId="0" fillId="8" borderId="18" xfId="0" applyFill="1" applyBorder="1"/>
    <xf numFmtId="0" fontId="0" fillId="8" borderId="33" xfId="0" applyFill="1" applyBorder="1"/>
    <xf numFmtId="0" fontId="0" fillId="8" borderId="13" xfId="0" applyFill="1" applyBorder="1"/>
    <xf numFmtId="0" fontId="0" fillId="8" borderId="1" xfId="0" applyFill="1" applyBorder="1"/>
    <xf numFmtId="0" fontId="0" fillId="8" borderId="12" xfId="0" applyFill="1" applyBorder="1"/>
    <xf numFmtId="0" fontId="0" fillId="8" borderId="34" xfId="0" applyFill="1" applyBorder="1"/>
    <xf numFmtId="0" fontId="0" fillId="8" borderId="29" xfId="0" applyFill="1" applyBorder="1"/>
    <xf numFmtId="0" fontId="0" fillId="8" borderId="15" xfId="0" applyFill="1" applyBorder="1"/>
    <xf numFmtId="49" fontId="0" fillId="8" borderId="54" xfId="0" applyNumberFormat="1" applyFill="1" applyBorder="1" applyAlignment="1">
      <alignment horizontal="right"/>
    </xf>
    <xf numFmtId="0" fontId="0" fillId="8" borderId="39" xfId="0" applyFill="1" applyBorder="1"/>
    <xf numFmtId="0" fontId="1" fillId="8" borderId="15" xfId="0" applyFont="1" applyFill="1" applyBorder="1"/>
    <xf numFmtId="0" fontId="1" fillId="8" borderId="31" xfId="0" applyFont="1" applyFill="1" applyBorder="1"/>
    <xf numFmtId="49" fontId="5" fillId="8" borderId="54" xfId="0" applyNumberFormat="1" applyFont="1" applyFill="1" applyBorder="1" applyAlignment="1">
      <alignment horizontal="right"/>
    </xf>
    <xf numFmtId="49" fontId="1" fillId="0" borderId="54" xfId="0" applyNumberFormat="1" applyFont="1" applyBorder="1" applyAlignment="1">
      <alignment horizontal="right"/>
    </xf>
    <xf numFmtId="0" fontId="0" fillId="8" borderId="20" xfId="0" applyFill="1" applyBorder="1"/>
    <xf numFmtId="0" fontId="0" fillId="8" borderId="22" xfId="0" applyFill="1" applyBorder="1"/>
    <xf numFmtId="0" fontId="5" fillId="8" borderId="32" xfId="0" applyFont="1" applyFill="1" applyBorder="1"/>
    <xf numFmtId="49" fontId="1" fillId="5" borderId="54" xfId="0" applyNumberFormat="1" applyFont="1" applyFill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17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1" fillId="0" borderId="17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0" fontId="5" fillId="8" borderId="17" xfId="0" applyFont="1" applyFill="1" applyBorder="1" applyAlignment="1">
      <alignment horizontal="left" wrapText="1"/>
    </xf>
    <xf numFmtId="0" fontId="5" fillId="8" borderId="18" xfId="0" applyFont="1" applyFill="1" applyBorder="1" applyAlignment="1">
      <alignment horizontal="left" wrapText="1"/>
    </xf>
    <xf numFmtId="0" fontId="5" fillId="8" borderId="16" xfId="0" applyFont="1" applyFill="1" applyBorder="1" applyAlignment="1">
      <alignment horizontal="left" wrapText="1"/>
    </xf>
    <xf numFmtId="164" fontId="0" fillId="8" borderId="17" xfId="0" applyNumberFormat="1" applyFill="1" applyBorder="1" applyAlignment="1">
      <alignment horizontal="right"/>
    </xf>
    <xf numFmtId="164" fontId="0" fillId="8" borderId="18" xfId="0" applyNumberFormat="1" applyFill="1" applyBorder="1" applyAlignment="1">
      <alignment horizontal="right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5" fillId="8" borderId="16" xfId="0" applyFont="1" applyFill="1" applyBorder="1" applyAlignment="1">
      <alignment horizontal="left"/>
    </xf>
    <xf numFmtId="164" fontId="5" fillId="8" borderId="17" xfId="0" applyNumberFormat="1" applyFont="1" applyFill="1" applyBorder="1" applyAlignment="1">
      <alignment horizontal="right"/>
    </xf>
    <xf numFmtId="164" fontId="5" fillId="8" borderId="18" xfId="0" applyNumberFormat="1" applyFont="1" applyFill="1" applyBorder="1" applyAlignment="1">
      <alignment horizontal="right"/>
    </xf>
    <xf numFmtId="164" fontId="5" fillId="8" borderId="16" xfId="0" applyNumberFormat="1" applyFont="1" applyFill="1" applyBorder="1" applyAlignment="1">
      <alignment horizontal="right"/>
    </xf>
    <xf numFmtId="164" fontId="5" fillId="8" borderId="19" xfId="0" applyNumberFormat="1" applyFont="1" applyFill="1" applyBorder="1" applyAlignment="1">
      <alignment horizontal="right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5" fillId="8" borderId="18" xfId="0" applyFont="1" applyFill="1" applyBorder="1" applyAlignment="1">
      <alignment horizontal="left"/>
    </xf>
    <xf numFmtId="0" fontId="5" fillId="8" borderId="17" xfId="0" applyFont="1" applyFill="1" applyBorder="1" applyAlignment="1">
      <alignment horizontal="left"/>
    </xf>
    <xf numFmtId="164" fontId="0" fillId="0" borderId="16" xfId="0" applyNumberFormat="1" applyBorder="1" applyAlignment="1">
      <alignment horizontal="right"/>
    </xf>
    <xf numFmtId="0" fontId="5" fillId="8" borderId="0" xfId="0" applyFont="1" applyFill="1" applyAlignment="1">
      <alignment horizontal="left"/>
    </xf>
    <xf numFmtId="164" fontId="5" fillId="8" borderId="4" xfId="0" applyNumberFormat="1" applyFont="1" applyFill="1" applyBorder="1" applyAlignment="1">
      <alignment horizontal="right"/>
    </xf>
    <xf numFmtId="164" fontId="5" fillId="8" borderId="5" xfId="0" applyNumberFormat="1" applyFont="1" applyFill="1" applyBorder="1" applyAlignment="1">
      <alignment horizontal="right"/>
    </xf>
    <xf numFmtId="164" fontId="5" fillId="8" borderId="0" xfId="0" applyNumberFormat="1" applyFont="1" applyFill="1" applyAlignment="1">
      <alignment horizontal="right"/>
    </xf>
    <xf numFmtId="0" fontId="5" fillId="0" borderId="16" xfId="0" applyFont="1" applyBorder="1" applyAlignment="1">
      <alignment horizontal="left"/>
    </xf>
    <xf numFmtId="164" fontId="5" fillId="0" borderId="17" xfId="0" applyNumberFormat="1" applyFont="1" applyBorder="1" applyAlignment="1">
      <alignment horizontal="right"/>
    </xf>
    <xf numFmtId="164" fontId="5" fillId="0" borderId="18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" fontId="0" fillId="0" borderId="0" xfId="0" applyNumberFormat="1" applyAlignment="1">
      <alignment horizontal="center"/>
    </xf>
    <xf numFmtId="0" fontId="5" fillId="8" borderId="1" xfId="0" applyFont="1" applyFill="1" applyBorder="1" applyAlignment="1">
      <alignment horizontal="left" wrapText="1"/>
    </xf>
    <xf numFmtId="164" fontId="5" fillId="8" borderId="1" xfId="0" applyNumberFormat="1" applyFont="1" applyFill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164" fontId="0" fillId="0" borderId="40" xfId="0" applyNumberFormat="1" applyBorder="1" applyAlignment="1">
      <alignment horizontal="right"/>
    </xf>
    <xf numFmtId="164" fontId="0" fillId="0" borderId="41" xfId="0" applyNumberFormat="1" applyBorder="1" applyAlignment="1">
      <alignment horizontal="right"/>
    </xf>
    <xf numFmtId="0" fontId="1" fillId="5" borderId="17" xfId="0" applyFont="1" applyFill="1" applyBorder="1" applyAlignment="1">
      <alignment horizontal="left" wrapText="1"/>
    </xf>
    <xf numFmtId="0" fontId="1" fillId="5" borderId="18" xfId="0" applyFont="1" applyFill="1" applyBorder="1" applyAlignment="1">
      <alignment horizontal="left" wrapText="1"/>
    </xf>
    <xf numFmtId="0" fontId="1" fillId="5" borderId="16" xfId="0" applyFont="1" applyFill="1" applyBorder="1" applyAlignment="1">
      <alignment horizontal="left" wrapText="1"/>
    </xf>
    <xf numFmtId="164" fontId="1" fillId="5" borderId="17" xfId="0" applyNumberFormat="1" applyFont="1" applyFill="1" applyBorder="1" applyAlignment="1">
      <alignment horizontal="right"/>
    </xf>
    <xf numFmtId="164" fontId="1" fillId="5" borderId="18" xfId="0" applyNumberFormat="1" applyFont="1" applyFill="1" applyBorder="1" applyAlignment="1">
      <alignment horizontal="right"/>
    </xf>
    <xf numFmtId="164" fontId="1" fillId="4" borderId="17" xfId="0" applyNumberFormat="1" applyFont="1" applyFill="1" applyBorder="1" applyAlignment="1">
      <alignment horizontal="right"/>
    </xf>
    <xf numFmtId="164" fontId="1" fillId="4" borderId="18" xfId="0" applyNumberFormat="1" applyFont="1" applyFill="1" applyBorder="1" applyAlignment="1">
      <alignment horizontal="right"/>
    </xf>
    <xf numFmtId="0" fontId="1" fillId="6" borderId="17" xfId="0" applyFont="1" applyFill="1" applyBorder="1" applyAlignment="1">
      <alignment horizontal="left" wrapText="1"/>
    </xf>
    <xf numFmtId="0" fontId="1" fillId="6" borderId="18" xfId="0" applyFont="1" applyFill="1" applyBorder="1" applyAlignment="1">
      <alignment horizontal="left" wrapText="1"/>
    </xf>
    <xf numFmtId="0" fontId="1" fillId="6" borderId="16" xfId="0" applyFont="1" applyFill="1" applyBorder="1" applyAlignment="1">
      <alignment horizontal="left" wrapText="1"/>
    </xf>
    <xf numFmtId="164" fontId="1" fillId="6" borderId="17" xfId="0" applyNumberFormat="1" applyFont="1" applyFill="1" applyBorder="1" applyAlignment="1">
      <alignment horizontal="right"/>
    </xf>
    <xf numFmtId="164" fontId="1" fillId="6" borderId="18" xfId="0" applyNumberFormat="1" applyFont="1" applyFill="1" applyBorder="1" applyAlignment="1">
      <alignment horizontal="right"/>
    </xf>
    <xf numFmtId="0" fontId="0" fillId="7" borderId="21" xfId="0" applyFill="1" applyBorder="1" applyAlignment="1">
      <alignment horizontal="right"/>
    </xf>
    <xf numFmtId="0" fontId="0" fillId="7" borderId="22" xfId="0" applyFill="1" applyBorder="1" applyAlignment="1">
      <alignment horizontal="right"/>
    </xf>
    <xf numFmtId="0" fontId="0" fillId="7" borderId="24" xfId="0" applyFill="1" applyBorder="1" applyAlignment="1">
      <alignment horizontal="right"/>
    </xf>
    <xf numFmtId="164" fontId="0" fillId="7" borderId="23" xfId="0" applyNumberFormat="1" applyFill="1" applyBorder="1" applyAlignment="1">
      <alignment horizontal="right"/>
    </xf>
    <xf numFmtId="164" fontId="0" fillId="7" borderId="24" xfId="0" applyNumberFormat="1" applyFill="1" applyBorder="1" applyAlignment="1">
      <alignment horizontal="right"/>
    </xf>
    <xf numFmtId="0" fontId="1" fillId="4" borderId="17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5" fillId="8" borderId="4" xfId="0" applyFont="1" applyFill="1" applyBorder="1" applyAlignment="1">
      <alignment horizontal="left" wrapText="1"/>
    </xf>
    <xf numFmtId="0" fontId="5" fillId="8" borderId="5" xfId="0" applyFont="1" applyFill="1" applyBorder="1" applyAlignment="1">
      <alignment horizontal="left" wrapText="1"/>
    </xf>
    <xf numFmtId="0" fontId="5" fillId="8" borderId="0" xfId="0" applyFont="1" applyFill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5" borderId="0" xfId="0" applyFont="1" applyFill="1" applyAlignment="1">
      <alignment horizontal="left" wrapText="1"/>
    </xf>
    <xf numFmtId="164" fontId="1" fillId="5" borderId="2" xfId="0" applyNumberFormat="1" applyFont="1" applyFill="1" applyBorder="1" applyAlignment="1">
      <alignment horizontal="right"/>
    </xf>
    <xf numFmtId="164" fontId="1" fillId="5" borderId="3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5" borderId="16" xfId="0" applyNumberFormat="1" applyFont="1" applyFill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left"/>
    </xf>
    <xf numFmtId="0" fontId="1" fillId="5" borderId="4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wrapText="1"/>
    </xf>
    <xf numFmtId="164" fontId="1" fillId="5" borderId="4" xfId="0" applyNumberFormat="1" applyFont="1" applyFill="1" applyBorder="1" applyAlignment="1">
      <alignment horizontal="right"/>
    </xf>
    <xf numFmtId="164" fontId="1" fillId="5" borderId="5" xfId="0" applyNumberFormat="1" applyFont="1" applyFill="1" applyBorder="1" applyAlignment="1">
      <alignment horizontal="right"/>
    </xf>
    <xf numFmtId="164" fontId="1" fillId="5" borderId="0" xfId="0" applyNumberFormat="1" applyFont="1" applyFill="1" applyAlignment="1">
      <alignment horizontal="right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left" wrapText="1"/>
    </xf>
    <xf numFmtId="0" fontId="1" fillId="6" borderId="0" xfId="0" applyFont="1" applyFill="1" applyAlignment="1">
      <alignment horizontal="left" wrapText="1"/>
    </xf>
    <xf numFmtId="164" fontId="1" fillId="6" borderId="4" xfId="0" applyNumberFormat="1" applyFont="1" applyFill="1" applyBorder="1" applyAlignment="1">
      <alignment horizontal="right"/>
    </xf>
    <xf numFmtId="164" fontId="1" fillId="6" borderId="5" xfId="0" applyNumberFormat="1" applyFont="1" applyFill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4" fontId="0" fillId="0" borderId="0" xfId="0" applyNumberFormat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164" fontId="5" fillId="8" borderId="11" xfId="0" applyNumberFormat="1" applyFont="1" applyFill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5" fillId="8" borderId="23" xfId="0" applyNumberFormat="1" applyFont="1" applyFill="1" applyBorder="1" applyAlignment="1">
      <alignment horizontal="right"/>
    </xf>
    <xf numFmtId="164" fontId="5" fillId="8" borderId="24" xfId="0" applyNumberFormat="1" applyFont="1" applyFill="1" applyBorder="1" applyAlignment="1">
      <alignment horizontal="right"/>
    </xf>
    <xf numFmtId="164" fontId="5" fillId="8" borderId="22" xfId="0" applyNumberFormat="1" applyFont="1" applyFill="1" applyBorder="1" applyAlignment="1">
      <alignment horizontal="right"/>
    </xf>
    <xf numFmtId="164" fontId="5" fillId="8" borderId="25" xfId="0" applyNumberFormat="1" applyFont="1" applyFill="1" applyBorder="1" applyAlignment="1">
      <alignment horizontal="right"/>
    </xf>
    <xf numFmtId="164" fontId="0" fillId="5" borderId="27" xfId="0" applyNumberFormat="1" applyFill="1" applyBorder="1" applyAlignment="1">
      <alignment horizontal="right"/>
    </xf>
    <xf numFmtId="164" fontId="0" fillId="5" borderId="28" xfId="0" applyNumberFormat="1" applyFill="1" applyBorder="1" applyAlignment="1">
      <alignment horizontal="right"/>
    </xf>
    <xf numFmtId="164" fontId="0" fillId="5" borderId="38" xfId="0" applyNumberFormat="1" applyFill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5" fillId="8" borderId="22" xfId="0" applyFont="1" applyFill="1" applyBorder="1" applyAlignment="1">
      <alignment horizontal="left" wrapText="1"/>
    </xf>
    <xf numFmtId="164" fontId="0" fillId="0" borderId="28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38" xfId="0" applyNumberFormat="1" applyBorder="1" applyAlignment="1">
      <alignment horizontal="righ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165" fontId="10" fillId="0" borderId="28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164" fontId="2" fillId="0" borderId="23" xfId="0" applyNumberFormat="1" applyFont="1" applyBorder="1" applyAlignment="1">
      <alignment horizontal="right"/>
    </xf>
    <xf numFmtId="164" fontId="2" fillId="0" borderId="24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164" fontId="3" fillId="2" borderId="23" xfId="0" applyNumberFormat="1" applyFont="1" applyFill="1" applyBorder="1" applyAlignment="1">
      <alignment horizontal="right"/>
    </xf>
    <xf numFmtId="164" fontId="3" fillId="2" borderId="24" xfId="0" applyNumberFormat="1" applyFon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0" fillId="5" borderId="26" xfId="0" applyFill="1" applyBorder="1" applyAlignment="1">
      <alignment horizontal="right"/>
    </xf>
    <xf numFmtId="0" fontId="0" fillId="5" borderId="27" xfId="0" applyFill="1" applyBorder="1" applyAlignment="1">
      <alignment horizontal="right"/>
    </xf>
    <xf numFmtId="0" fontId="0" fillId="5" borderId="38" xfId="0" applyFill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6" fillId="8" borderId="17" xfId="0" applyNumberFormat="1" applyFont="1" applyFill="1" applyBorder="1" applyAlignment="1">
      <alignment horizontal="right"/>
    </xf>
    <xf numFmtId="164" fontId="6" fillId="8" borderId="18" xfId="0" applyNumberFormat="1" applyFont="1" applyFill="1" applyBorder="1" applyAlignment="1">
      <alignment horizontal="right"/>
    </xf>
    <xf numFmtId="164" fontId="6" fillId="8" borderId="19" xfId="0" applyNumberFormat="1" applyFont="1" applyFill="1" applyBorder="1" applyAlignment="1">
      <alignment horizontal="right"/>
    </xf>
    <xf numFmtId="0" fontId="5" fillId="0" borderId="15" xfId="0" applyFont="1" applyBorder="1" applyAlignment="1">
      <alignment horizontal="left"/>
    </xf>
    <xf numFmtId="164" fontId="4" fillId="0" borderId="27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 wrapText="1"/>
    </xf>
    <xf numFmtId="164" fontId="4" fillId="0" borderId="37" xfId="0" applyNumberFormat="1" applyFont="1" applyBorder="1" applyAlignment="1">
      <alignment horizontal="center" wrapText="1"/>
    </xf>
    <xf numFmtId="164" fontId="4" fillId="0" borderId="38" xfId="0" applyNumberFormat="1" applyFont="1" applyBorder="1" applyAlignment="1">
      <alignment horizontal="center" wrapText="1"/>
    </xf>
    <xf numFmtId="164" fontId="1" fillId="0" borderId="19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1" fillId="0" borderId="39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3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18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5" fillId="0" borderId="39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164" fontId="0" fillId="5" borderId="28" xfId="0" applyNumberFormat="1" applyFill="1" applyBorder="1"/>
    <xf numFmtId="0" fontId="0" fillId="5" borderId="27" xfId="0" applyFill="1" applyBorder="1"/>
    <xf numFmtId="0" fontId="0" fillId="5" borderId="38" xfId="0" applyFill="1" applyBorder="1"/>
    <xf numFmtId="0" fontId="5" fillId="0" borderId="44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164" fontId="5" fillId="0" borderId="42" xfId="0" applyNumberFormat="1" applyFont="1" applyBorder="1" applyAlignment="1">
      <alignment horizontal="right"/>
    </xf>
    <xf numFmtId="164" fontId="5" fillId="0" borderId="43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64" fontId="5" fillId="0" borderId="45" xfId="0" applyNumberFormat="1" applyFont="1" applyBorder="1" applyAlignment="1">
      <alignment horizontal="right"/>
    </xf>
    <xf numFmtId="164" fontId="5" fillId="0" borderId="46" xfId="0" applyNumberFormat="1" applyFont="1" applyBorder="1" applyAlignment="1">
      <alignment horizontal="right"/>
    </xf>
    <xf numFmtId="164" fontId="4" fillId="3" borderId="50" xfId="0" applyNumberFormat="1" applyFont="1" applyFill="1" applyBorder="1" applyAlignment="1">
      <alignment horizontal="center" vertical="center" wrapText="1"/>
    </xf>
    <xf numFmtId="164" fontId="4" fillId="3" borderId="51" xfId="0" applyNumberFormat="1" applyFont="1" applyFill="1" applyBorder="1" applyAlignment="1">
      <alignment horizontal="center" vertical="center" wrapText="1"/>
    </xf>
    <xf numFmtId="164" fontId="4" fillId="3" borderId="52" xfId="0" applyNumberFormat="1" applyFont="1" applyFill="1" applyBorder="1" applyAlignment="1">
      <alignment horizontal="center" vertical="center" wrapText="1"/>
    </xf>
    <xf numFmtId="164" fontId="4" fillId="3" borderId="50" xfId="0" applyNumberFormat="1" applyFont="1" applyFill="1" applyBorder="1" applyAlignment="1">
      <alignment horizontal="center" vertical="center"/>
    </xf>
    <xf numFmtId="164" fontId="4" fillId="3" borderId="51" xfId="0" applyNumberFormat="1" applyFont="1" applyFill="1" applyBorder="1" applyAlignment="1">
      <alignment horizontal="center" vertical="center"/>
    </xf>
    <xf numFmtId="164" fontId="4" fillId="3" borderId="52" xfId="0" applyNumberFormat="1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justify" wrapText="1"/>
    </xf>
    <xf numFmtId="0" fontId="0" fillId="0" borderId="0" xfId="0" applyAlignment="1">
      <alignment horizontal="justify"/>
    </xf>
    <xf numFmtId="164" fontId="10" fillId="0" borderId="0" xfId="0" applyNumberFormat="1" applyFont="1" applyAlignment="1">
      <alignment horizontal="center"/>
    </xf>
    <xf numFmtId="0" fontId="5" fillId="8" borderId="40" xfId="0" applyFont="1" applyFill="1" applyBorder="1" applyAlignment="1">
      <alignment horizontal="left" wrapText="1"/>
    </xf>
    <xf numFmtId="0" fontId="5" fillId="8" borderId="41" xfId="0" applyFont="1" applyFill="1" applyBorder="1" applyAlignment="1">
      <alignment horizontal="left" wrapText="1"/>
    </xf>
    <xf numFmtId="0" fontId="5" fillId="8" borderId="40" xfId="0" applyFont="1" applyFill="1" applyBorder="1" applyAlignment="1">
      <alignment horizontal="left"/>
    </xf>
    <xf numFmtId="0" fontId="5" fillId="8" borderId="41" xfId="0" applyFont="1" applyFill="1" applyBorder="1" applyAlignment="1">
      <alignment horizontal="left"/>
    </xf>
    <xf numFmtId="164" fontId="5" fillId="8" borderId="40" xfId="0" applyNumberFormat="1" applyFont="1" applyFill="1" applyBorder="1" applyAlignment="1">
      <alignment horizontal="right"/>
    </xf>
    <xf numFmtId="164" fontId="5" fillId="8" borderId="41" xfId="0" applyNumberFormat="1" applyFont="1" applyFill="1" applyBorder="1" applyAlignment="1">
      <alignment horizontal="right"/>
    </xf>
    <xf numFmtId="0" fontId="5" fillId="0" borderId="17" xfId="0" applyFont="1" applyBorder="1" applyAlignment="1">
      <alignment horizontal="left"/>
    </xf>
    <xf numFmtId="0" fontId="1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E8B2-F304-404B-87BF-CB79F31D88E1}">
  <dimension ref="A1:X680"/>
  <sheetViews>
    <sheetView tabSelected="1" workbookViewId="0">
      <selection activeCell="E1" sqref="E1"/>
    </sheetView>
  </sheetViews>
  <sheetFormatPr defaultRowHeight="15" x14ac:dyDescent="0.25"/>
  <cols>
    <col min="1" max="1" width="5.7109375" customWidth="1"/>
    <col min="2" max="2" width="6.5703125" customWidth="1"/>
    <col min="3" max="3" width="6.7109375" customWidth="1"/>
    <col min="5" max="5" width="22.140625" customWidth="1"/>
    <col min="7" max="7" width="5.42578125" customWidth="1"/>
    <col min="8" max="8" width="7.5703125" customWidth="1"/>
    <col min="9" max="9" width="7" customWidth="1"/>
    <col min="11" max="11" width="6.28515625" customWidth="1"/>
    <col min="12" max="12" width="8.28515625" customWidth="1"/>
    <col min="13" max="13" width="7" customWidth="1"/>
    <col min="14" max="14" width="8.140625" customWidth="1"/>
    <col min="15" max="15" width="8" customWidth="1"/>
    <col min="16" max="16" width="4.5703125" customWidth="1"/>
    <col min="17" max="17" width="10.5703125" bestFit="1" customWidth="1"/>
    <col min="18" max="18" width="12.140625" bestFit="1" customWidth="1"/>
    <col min="20" max="20" width="13.140625" customWidth="1"/>
    <col min="22" max="22" width="13.28515625" customWidth="1"/>
    <col min="24" max="24" width="11.85546875" customWidth="1"/>
  </cols>
  <sheetData>
    <row r="1" spans="1:15" ht="21" x14ac:dyDescent="0.35">
      <c r="A1" s="323" t="s">
        <v>413</v>
      </c>
      <c r="B1" s="323"/>
      <c r="C1" s="323"/>
      <c r="D1" s="323"/>
    </row>
    <row r="3" spans="1:15" ht="15" customHeight="1" x14ac:dyDescent="0.25">
      <c r="A3" s="311" t="s">
        <v>388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</row>
    <row r="4" spans="1:15" x14ac:dyDescent="0.25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3.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15.75" customHeight="1" x14ac:dyDescent="0.25">
      <c r="A7" s="312" t="s">
        <v>412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</row>
    <row r="8" spans="1:15" ht="15" customHeight="1" x14ac:dyDescent="0.25">
      <c r="A8" s="312" t="s">
        <v>389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</row>
    <row r="9" spans="1:15" ht="15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12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15" customHeight="1" x14ac:dyDescent="0.25">
      <c r="A11" s="312" t="s">
        <v>348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</row>
    <row r="12" spans="1:15" ht="15" customHeight="1" x14ac:dyDescent="0.25">
      <c r="A12" s="313" t="s">
        <v>390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</row>
    <row r="13" spans="1:15" ht="21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18" customHeight="1" x14ac:dyDescent="0.25">
      <c r="A14" s="312" t="s">
        <v>349</v>
      </c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</row>
    <row r="15" spans="1:15" ht="20.25" customHeight="1" x14ac:dyDescent="0.25">
      <c r="A15" s="311" t="s">
        <v>350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</row>
    <row r="16" spans="1:15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x14ac:dyDescent="0.25">
      <c r="A18" s="204" t="s">
        <v>0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</row>
    <row r="19" spans="1:15" ht="31.5" customHeight="1" x14ac:dyDescent="0.25">
      <c r="A19" s="204" t="s">
        <v>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</row>
    <row r="20" spans="1:15" ht="15.75" thickBot="1" x14ac:dyDescent="0.3"/>
    <row r="21" spans="1:15" ht="46.5" customHeight="1" x14ac:dyDescent="0.25">
      <c r="A21" s="221"/>
      <c r="B21" s="222"/>
      <c r="C21" s="222"/>
      <c r="D21" s="222"/>
      <c r="E21" s="222"/>
      <c r="F21" s="223" t="s">
        <v>391</v>
      </c>
      <c r="G21" s="224"/>
      <c r="H21" s="225" t="s">
        <v>392</v>
      </c>
      <c r="I21" s="225"/>
      <c r="J21" s="223" t="s">
        <v>393</v>
      </c>
      <c r="K21" s="224"/>
      <c r="L21" s="226" t="s">
        <v>2</v>
      </c>
      <c r="M21" s="226"/>
      <c r="N21" s="227" t="s">
        <v>50</v>
      </c>
      <c r="O21" s="228"/>
    </row>
    <row r="22" spans="1:15" x14ac:dyDescent="0.25">
      <c r="A22" s="249" t="s">
        <v>3</v>
      </c>
      <c r="B22" s="250"/>
      <c r="C22" s="250"/>
      <c r="D22" s="250"/>
      <c r="E22" s="250"/>
      <c r="F22" s="245">
        <f>SUM(F23:G24)</f>
        <v>1328556.24</v>
      </c>
      <c r="G22" s="246"/>
      <c r="H22" s="245">
        <f t="shared" ref="H22" si="0">SUM(H23:I24)</f>
        <v>2222535</v>
      </c>
      <c r="I22" s="246"/>
      <c r="J22" s="245">
        <f t="shared" ref="J22" si="1">SUM(J23:K24)</f>
        <v>6218400</v>
      </c>
      <c r="K22" s="246"/>
      <c r="L22" s="245">
        <f t="shared" ref="L22" si="2">SUM(L23:M24)</f>
        <v>3677900</v>
      </c>
      <c r="M22" s="246"/>
      <c r="N22" s="245">
        <f t="shared" ref="N22" si="3">SUM(N23:O24)</f>
        <v>3427400</v>
      </c>
      <c r="O22" s="246"/>
    </row>
    <row r="23" spans="1:15" x14ac:dyDescent="0.25">
      <c r="A23" s="229" t="s">
        <v>4</v>
      </c>
      <c r="B23" s="230"/>
      <c r="C23" s="230"/>
      <c r="D23" s="230"/>
      <c r="E23" s="230"/>
      <c r="F23" s="241">
        <f>F50</f>
        <v>1324156.48</v>
      </c>
      <c r="G23" s="242"/>
      <c r="H23" s="241">
        <f t="shared" ref="H23" si="4">H50</f>
        <v>2207535</v>
      </c>
      <c r="I23" s="242"/>
      <c r="J23" s="241">
        <f t="shared" ref="J23" si="5">J50</f>
        <v>6198400</v>
      </c>
      <c r="K23" s="242"/>
      <c r="L23" s="241">
        <f t="shared" ref="L23" si="6">L50</f>
        <v>3667900</v>
      </c>
      <c r="M23" s="242"/>
      <c r="N23" s="241">
        <f t="shared" ref="N23" si="7">N50</f>
        <v>3417400</v>
      </c>
      <c r="O23" s="242"/>
    </row>
    <row r="24" spans="1:15" x14ac:dyDescent="0.25">
      <c r="A24" s="229" t="s">
        <v>5</v>
      </c>
      <c r="B24" s="230"/>
      <c r="C24" s="230"/>
      <c r="D24" s="230"/>
      <c r="E24" s="230"/>
      <c r="F24" s="241">
        <f>F67</f>
        <v>4399.76</v>
      </c>
      <c r="G24" s="242"/>
      <c r="H24" s="241">
        <f t="shared" ref="H24" si="8">H67</f>
        <v>15000</v>
      </c>
      <c r="I24" s="242"/>
      <c r="J24" s="241">
        <f t="shared" ref="J24" si="9">J67</f>
        <v>20000</v>
      </c>
      <c r="K24" s="242"/>
      <c r="L24" s="241">
        <f t="shared" ref="L24" si="10">L67</f>
        <v>10000</v>
      </c>
      <c r="M24" s="242"/>
      <c r="N24" s="241">
        <f t="shared" ref="N24" si="11">N67</f>
        <v>10000</v>
      </c>
      <c r="O24" s="242"/>
    </row>
    <row r="25" spans="1:15" x14ac:dyDescent="0.25">
      <c r="A25" s="247" t="s">
        <v>7</v>
      </c>
      <c r="B25" s="248"/>
      <c r="C25" s="248"/>
      <c r="D25" s="248"/>
      <c r="E25" s="248"/>
      <c r="F25" s="243">
        <f>SUM(F26:G27)</f>
        <v>1190854.81</v>
      </c>
      <c r="G25" s="244"/>
      <c r="H25" s="243">
        <f t="shared" ref="H25" si="12">SUM(H26:I27)</f>
        <v>2172735</v>
      </c>
      <c r="I25" s="244"/>
      <c r="J25" s="243">
        <f t="shared" ref="J25" si="13">SUM(J26:K27)</f>
        <v>6168600</v>
      </c>
      <c r="K25" s="244"/>
      <c r="L25" s="243">
        <f t="shared" ref="L25" si="14">SUM(L26:M27)</f>
        <v>3628100</v>
      </c>
      <c r="M25" s="244"/>
      <c r="N25" s="243">
        <f t="shared" ref="N25" si="15">SUM(N26:O27)</f>
        <v>3377600</v>
      </c>
      <c r="O25" s="244"/>
    </row>
    <row r="26" spans="1:15" x14ac:dyDescent="0.25">
      <c r="A26" s="229" t="s">
        <v>6</v>
      </c>
      <c r="B26" s="230"/>
      <c r="C26" s="230"/>
      <c r="D26" s="230"/>
      <c r="E26" s="230"/>
      <c r="F26" s="241">
        <f>F81</f>
        <v>1005856.3500000001</v>
      </c>
      <c r="G26" s="242"/>
      <c r="H26" s="241">
        <f>H81</f>
        <v>1785110</v>
      </c>
      <c r="I26" s="242"/>
      <c r="J26" s="241">
        <f t="shared" ref="J26" si="16">J81</f>
        <v>2305100</v>
      </c>
      <c r="K26" s="242"/>
      <c r="L26" s="241">
        <f t="shared" ref="L26" si="17">L81</f>
        <v>1752600</v>
      </c>
      <c r="M26" s="242"/>
      <c r="N26" s="241">
        <f t="shared" ref="N26" si="18">N81</f>
        <v>1732100</v>
      </c>
      <c r="O26" s="242"/>
    </row>
    <row r="27" spans="1:15" x14ac:dyDescent="0.25">
      <c r="A27" s="229" t="s">
        <v>8</v>
      </c>
      <c r="B27" s="230"/>
      <c r="C27" s="230"/>
      <c r="D27" s="230"/>
      <c r="E27" s="230"/>
      <c r="F27" s="241">
        <f>F110</f>
        <v>184998.46</v>
      </c>
      <c r="G27" s="242"/>
      <c r="H27" s="241">
        <f>H110</f>
        <v>387625</v>
      </c>
      <c r="I27" s="242"/>
      <c r="J27" s="241">
        <f t="shared" ref="J27" si="19">J110</f>
        <v>3863500</v>
      </c>
      <c r="K27" s="242"/>
      <c r="L27" s="241">
        <f t="shared" ref="L27" si="20">L110</f>
        <v>1875500</v>
      </c>
      <c r="M27" s="242"/>
      <c r="N27" s="241">
        <f t="shared" ref="N27" si="21">N110</f>
        <v>1645500</v>
      </c>
      <c r="O27" s="242"/>
    </row>
    <row r="28" spans="1:15" ht="15.75" thickBot="1" x14ac:dyDescent="0.3">
      <c r="A28" s="235" t="s">
        <v>9</v>
      </c>
      <c r="B28" s="236"/>
      <c r="C28" s="236"/>
      <c r="D28" s="236"/>
      <c r="E28" s="236"/>
      <c r="F28" s="237">
        <f>F22-F25</f>
        <v>137701.42999999993</v>
      </c>
      <c r="G28" s="238"/>
      <c r="H28" s="237">
        <f t="shared" ref="H28" si="22">H22-H25</f>
        <v>49800</v>
      </c>
      <c r="I28" s="238"/>
      <c r="J28" s="237">
        <f t="shared" ref="J28" si="23">J22-J25</f>
        <v>49800</v>
      </c>
      <c r="K28" s="238"/>
      <c r="L28" s="237">
        <f t="shared" ref="L28" si="24">L22-L25</f>
        <v>49800</v>
      </c>
      <c r="M28" s="238"/>
      <c r="N28" s="237">
        <f t="shared" ref="N28" si="25">N22-N25</f>
        <v>49800</v>
      </c>
      <c r="O28" s="238"/>
    </row>
    <row r="31" spans="1:15" ht="27" customHeight="1" x14ac:dyDescent="0.25">
      <c r="A31" s="204" t="s">
        <v>10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</row>
    <row r="32" spans="1:15" ht="15.75" thickBot="1" x14ac:dyDescent="0.3"/>
    <row r="33" spans="1:15" ht="45" customHeight="1" x14ac:dyDescent="0.25">
      <c r="A33" s="221"/>
      <c r="B33" s="222"/>
      <c r="C33" s="222"/>
      <c r="D33" s="222"/>
      <c r="E33" s="222"/>
      <c r="F33" s="223" t="s">
        <v>391</v>
      </c>
      <c r="G33" s="224"/>
      <c r="H33" s="225" t="s">
        <v>392</v>
      </c>
      <c r="I33" s="225"/>
      <c r="J33" s="223" t="s">
        <v>393</v>
      </c>
      <c r="K33" s="224"/>
      <c r="L33" s="226" t="s">
        <v>2</v>
      </c>
      <c r="M33" s="226"/>
      <c r="N33" s="227" t="s">
        <v>50</v>
      </c>
      <c r="O33" s="228"/>
    </row>
    <row r="34" spans="1:15" x14ac:dyDescent="0.25">
      <c r="A34" s="229" t="s">
        <v>11</v>
      </c>
      <c r="B34" s="230"/>
      <c r="C34" s="230"/>
      <c r="D34" s="230"/>
      <c r="E34" s="230"/>
      <c r="F34" s="231">
        <v>0</v>
      </c>
      <c r="G34" s="232"/>
      <c r="H34" s="231">
        <v>0</v>
      </c>
      <c r="I34" s="232"/>
      <c r="J34" s="231"/>
      <c r="K34" s="232"/>
      <c r="L34" s="231"/>
      <c r="M34" s="232"/>
      <c r="N34" s="231"/>
      <c r="O34" s="233"/>
    </row>
    <row r="35" spans="1:15" x14ac:dyDescent="0.25">
      <c r="A35" s="229" t="s">
        <v>12</v>
      </c>
      <c r="B35" s="230"/>
      <c r="C35" s="230"/>
      <c r="D35" s="230"/>
      <c r="E35" s="230"/>
      <c r="F35" s="241">
        <v>102860.18</v>
      </c>
      <c r="G35" s="242"/>
      <c r="H35" s="254">
        <v>49800</v>
      </c>
      <c r="I35" s="254"/>
      <c r="J35" s="241">
        <f>J350</f>
        <v>49800</v>
      </c>
      <c r="K35" s="242"/>
      <c r="L35" s="255">
        <v>49800</v>
      </c>
      <c r="M35" s="255"/>
      <c r="N35" s="239">
        <v>49800</v>
      </c>
      <c r="O35" s="240"/>
    </row>
    <row r="36" spans="1:15" ht="15.75" thickBot="1" x14ac:dyDescent="0.3">
      <c r="A36" s="235" t="s">
        <v>13</v>
      </c>
      <c r="B36" s="236"/>
      <c r="C36" s="236"/>
      <c r="D36" s="236"/>
      <c r="E36" s="236"/>
      <c r="F36" s="237">
        <f>F34-F35</f>
        <v>-102860.18</v>
      </c>
      <c r="G36" s="238"/>
      <c r="H36" s="237">
        <f t="shared" ref="H36" si="26">H34-H35</f>
        <v>-49800</v>
      </c>
      <c r="I36" s="238"/>
      <c r="J36" s="237">
        <f t="shared" ref="J36" si="27">J34-J35</f>
        <v>-49800</v>
      </c>
      <c r="K36" s="238"/>
      <c r="L36" s="237">
        <f t="shared" ref="L36" si="28">L34-L35</f>
        <v>-49800</v>
      </c>
      <c r="M36" s="238"/>
      <c r="N36" s="237">
        <f t="shared" ref="N36" si="29">N34-N35</f>
        <v>-49800</v>
      </c>
      <c r="O36" s="238"/>
    </row>
    <row r="38" spans="1:15" x14ac:dyDescent="0.25">
      <c r="A38" s="204" t="s">
        <v>14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</row>
    <row r="39" spans="1:15" ht="15.75" thickBot="1" x14ac:dyDescent="0.3"/>
    <row r="40" spans="1:15" ht="42" customHeight="1" x14ac:dyDescent="0.25">
      <c r="A40" s="221"/>
      <c r="B40" s="222"/>
      <c r="C40" s="222"/>
      <c r="D40" s="222"/>
      <c r="E40" s="222"/>
      <c r="F40" s="223" t="s">
        <v>391</v>
      </c>
      <c r="G40" s="224"/>
      <c r="H40" s="225" t="s">
        <v>392</v>
      </c>
      <c r="I40" s="225"/>
      <c r="J40" s="223" t="s">
        <v>393</v>
      </c>
      <c r="K40" s="224"/>
      <c r="L40" s="226" t="s">
        <v>2</v>
      </c>
      <c r="M40" s="226"/>
      <c r="N40" s="227" t="s">
        <v>50</v>
      </c>
      <c r="O40" s="228"/>
    </row>
    <row r="41" spans="1:15" x14ac:dyDescent="0.25">
      <c r="A41" s="229" t="s">
        <v>15</v>
      </c>
      <c r="B41" s="230"/>
      <c r="C41" s="230"/>
      <c r="D41" s="230"/>
      <c r="E41" s="230"/>
      <c r="F41" s="231">
        <v>-48889.16</v>
      </c>
      <c r="G41" s="232"/>
      <c r="H41" s="231"/>
      <c r="I41" s="232"/>
      <c r="J41" s="231"/>
      <c r="K41" s="232"/>
      <c r="L41" s="231"/>
      <c r="M41" s="232"/>
      <c r="N41" s="231"/>
      <c r="O41" s="233"/>
    </row>
    <row r="42" spans="1:15" ht="28.5" customHeight="1" thickBot="1" x14ac:dyDescent="0.3">
      <c r="A42" s="213" t="s">
        <v>16</v>
      </c>
      <c r="B42" s="214"/>
      <c r="C42" s="214"/>
      <c r="D42" s="214"/>
      <c r="E42" s="214"/>
      <c r="F42" s="215"/>
      <c r="G42" s="216"/>
      <c r="H42" s="217"/>
      <c r="I42" s="217"/>
      <c r="J42" s="215"/>
      <c r="K42" s="216"/>
      <c r="L42" s="218"/>
      <c r="M42" s="218"/>
      <c r="N42" s="219"/>
      <c r="O42" s="220"/>
    </row>
    <row r="43" spans="1:15" ht="15.75" thickBot="1" x14ac:dyDescent="0.3">
      <c r="A43" s="209" t="s">
        <v>17</v>
      </c>
      <c r="B43" s="210"/>
      <c r="C43" s="210"/>
      <c r="D43" s="210"/>
      <c r="E43" s="210"/>
      <c r="F43" s="206">
        <f>F28+F36+F42</f>
        <v>34841.249999999942</v>
      </c>
      <c r="G43" s="207"/>
      <c r="H43" s="211">
        <f>H28+H36+H42</f>
        <v>0</v>
      </c>
      <c r="I43" s="212"/>
      <c r="J43" s="206">
        <f>J28+J36+J42</f>
        <v>0</v>
      </c>
      <c r="K43" s="207"/>
      <c r="L43" s="206">
        <f>L28+L36+L42</f>
        <v>0</v>
      </c>
      <c r="M43" s="207"/>
      <c r="N43" s="206">
        <f>N28+N36+N42</f>
        <v>0</v>
      </c>
      <c r="O43" s="208"/>
    </row>
    <row r="44" spans="1:15" ht="30.75" customHeight="1" x14ac:dyDescent="0.25"/>
    <row r="45" spans="1:15" ht="21" customHeight="1" x14ac:dyDescent="0.25">
      <c r="A45" s="204" t="s">
        <v>18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</row>
    <row r="46" spans="1:15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1.75" customHeight="1" x14ac:dyDescent="0.25">
      <c r="A47" s="204" t="s">
        <v>4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</row>
    <row r="48" spans="1:15" ht="15.7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22" ht="28.5" customHeight="1" thickBot="1" x14ac:dyDescent="0.3">
      <c r="A49" s="12" t="s">
        <v>19</v>
      </c>
      <c r="B49" s="13" t="s">
        <v>20</v>
      </c>
      <c r="C49" s="14" t="s">
        <v>21</v>
      </c>
      <c r="D49" s="188" t="s">
        <v>22</v>
      </c>
      <c r="E49" s="188"/>
      <c r="F49" s="186" t="s">
        <v>391</v>
      </c>
      <c r="G49" s="187"/>
      <c r="H49" s="188" t="s">
        <v>392</v>
      </c>
      <c r="I49" s="188"/>
      <c r="J49" s="186" t="s">
        <v>393</v>
      </c>
      <c r="K49" s="187"/>
      <c r="L49" s="189" t="s">
        <v>2</v>
      </c>
      <c r="M49" s="189"/>
      <c r="N49" s="190" t="s">
        <v>50</v>
      </c>
      <c r="O49" s="191"/>
      <c r="R49" s="2"/>
      <c r="T49" s="2"/>
      <c r="V49" s="2"/>
    </row>
    <row r="50" spans="1:22" x14ac:dyDescent="0.25">
      <c r="A50" s="15">
        <v>6</v>
      </c>
      <c r="B50" s="16"/>
      <c r="C50" s="17"/>
      <c r="D50" s="202" t="s">
        <v>23</v>
      </c>
      <c r="E50" s="202"/>
      <c r="F50" s="158">
        <f>F51+F53+F56+F59+F62+F65</f>
        <v>1324156.48</v>
      </c>
      <c r="G50" s="159"/>
      <c r="H50" s="158">
        <f>H51+H53+H56+H59+H62+H65</f>
        <v>2207535</v>
      </c>
      <c r="I50" s="159"/>
      <c r="J50" s="158">
        <f>J51+J53+J56+J59+J62+J65</f>
        <v>6198400</v>
      </c>
      <c r="K50" s="159"/>
      <c r="L50" s="158">
        <f>L51+L53+L56+L59+L62+L65</f>
        <v>3667900</v>
      </c>
      <c r="M50" s="159"/>
      <c r="N50" s="158">
        <f>N51+N53+N56+N59+N62+N65</f>
        <v>3417400</v>
      </c>
      <c r="O50" s="193"/>
      <c r="R50" s="30"/>
      <c r="T50" s="2"/>
      <c r="V50" s="2"/>
    </row>
    <row r="51" spans="1:22" ht="19.5" customHeight="1" x14ac:dyDescent="0.25">
      <c r="A51" s="9"/>
      <c r="B51" s="3">
        <v>61</v>
      </c>
      <c r="C51" s="5"/>
      <c r="D51" s="171" t="s">
        <v>24</v>
      </c>
      <c r="E51" s="171"/>
      <c r="F51" s="85">
        <v>725447.92</v>
      </c>
      <c r="G51" s="86"/>
      <c r="H51" s="113">
        <v>915735</v>
      </c>
      <c r="I51" s="113"/>
      <c r="J51" s="85">
        <v>1001500</v>
      </c>
      <c r="K51" s="86"/>
      <c r="L51" s="113">
        <v>970000</v>
      </c>
      <c r="M51" s="113"/>
      <c r="N51" s="85">
        <v>970000</v>
      </c>
      <c r="O51" s="184"/>
      <c r="R51" s="30"/>
      <c r="T51" s="2"/>
      <c r="V51" s="2"/>
    </row>
    <row r="52" spans="1:22" x14ac:dyDescent="0.25">
      <c r="A52" s="54"/>
      <c r="B52" s="55"/>
      <c r="C52" s="56">
        <v>11</v>
      </c>
      <c r="D52" s="102" t="s">
        <v>25</v>
      </c>
      <c r="E52" s="102"/>
      <c r="F52" s="103">
        <v>725447.92</v>
      </c>
      <c r="G52" s="104"/>
      <c r="H52" s="105">
        <v>915735</v>
      </c>
      <c r="I52" s="105"/>
      <c r="J52" s="103">
        <v>1001500</v>
      </c>
      <c r="K52" s="104"/>
      <c r="L52" s="105"/>
      <c r="M52" s="105"/>
      <c r="N52" s="103"/>
      <c r="O52" s="106"/>
      <c r="R52" s="30"/>
      <c r="T52" s="2"/>
      <c r="V52" s="2"/>
    </row>
    <row r="53" spans="1:22" ht="30" customHeight="1" x14ac:dyDescent="0.25">
      <c r="A53" s="9"/>
      <c r="B53" s="3">
        <v>63</v>
      </c>
      <c r="C53" s="5"/>
      <c r="D53" s="89" t="s">
        <v>26</v>
      </c>
      <c r="E53" s="89"/>
      <c r="F53" s="85">
        <v>126822.9</v>
      </c>
      <c r="G53" s="86"/>
      <c r="H53" s="113">
        <v>577400</v>
      </c>
      <c r="I53" s="113"/>
      <c r="J53" s="85">
        <v>4241564</v>
      </c>
      <c r="K53" s="86"/>
      <c r="L53" s="113">
        <v>1789600</v>
      </c>
      <c r="M53" s="113"/>
      <c r="N53" s="85">
        <v>1539100</v>
      </c>
      <c r="O53" s="184"/>
      <c r="R53" s="30"/>
      <c r="T53" s="2"/>
      <c r="V53" s="2"/>
    </row>
    <row r="54" spans="1:22" x14ac:dyDescent="0.25">
      <c r="A54" s="61"/>
      <c r="B54" s="62"/>
      <c r="C54" s="63">
        <v>52</v>
      </c>
      <c r="D54" s="114" t="s">
        <v>27</v>
      </c>
      <c r="E54" s="114"/>
      <c r="F54" s="115">
        <v>91918.98</v>
      </c>
      <c r="G54" s="116"/>
      <c r="H54" s="117">
        <v>370400</v>
      </c>
      <c r="I54" s="117"/>
      <c r="J54" s="115">
        <v>1588564</v>
      </c>
      <c r="K54" s="116"/>
      <c r="L54" s="117"/>
      <c r="M54" s="117"/>
      <c r="N54" s="115"/>
      <c r="O54" s="192"/>
      <c r="R54" s="30"/>
      <c r="T54" s="2"/>
      <c r="V54" s="2"/>
    </row>
    <row r="55" spans="1:22" x14ac:dyDescent="0.25">
      <c r="A55" s="54"/>
      <c r="B55" s="55"/>
      <c r="C55" s="56">
        <v>55</v>
      </c>
      <c r="D55" s="102" t="s">
        <v>28</v>
      </c>
      <c r="E55" s="102"/>
      <c r="F55" s="103">
        <v>34903.919999999998</v>
      </c>
      <c r="G55" s="104"/>
      <c r="H55" s="105">
        <v>207000</v>
      </c>
      <c r="I55" s="105"/>
      <c r="J55" s="103">
        <v>2653000</v>
      </c>
      <c r="K55" s="104"/>
      <c r="L55" s="105"/>
      <c r="M55" s="105"/>
      <c r="N55" s="103"/>
      <c r="O55" s="106"/>
      <c r="R55" s="30"/>
      <c r="T55" s="2"/>
      <c r="V55" s="2"/>
    </row>
    <row r="56" spans="1:22" x14ac:dyDescent="0.25">
      <c r="A56" s="8"/>
      <c r="B56">
        <v>64</v>
      </c>
      <c r="C56" s="4"/>
      <c r="D56" s="203" t="s">
        <v>29</v>
      </c>
      <c r="E56" s="203"/>
      <c r="F56" s="126">
        <v>188870.51</v>
      </c>
      <c r="G56" s="127"/>
      <c r="H56" s="128">
        <v>311700</v>
      </c>
      <c r="I56" s="128"/>
      <c r="J56" s="126">
        <v>368300</v>
      </c>
      <c r="K56" s="127"/>
      <c r="L56" s="128">
        <v>368300</v>
      </c>
      <c r="M56" s="128"/>
      <c r="N56" s="126">
        <v>368300</v>
      </c>
      <c r="O56" s="201"/>
      <c r="R56" s="30"/>
      <c r="T56" s="2"/>
    </row>
    <row r="57" spans="1:22" ht="17.25" customHeight="1" x14ac:dyDescent="0.25">
      <c r="A57" s="54"/>
      <c r="B57" s="55"/>
      <c r="C57" s="56">
        <v>11</v>
      </c>
      <c r="D57" s="102" t="s">
        <v>25</v>
      </c>
      <c r="E57" s="102"/>
      <c r="F57" s="103">
        <v>0.01</v>
      </c>
      <c r="G57" s="104"/>
      <c r="H57" s="105">
        <v>1000</v>
      </c>
      <c r="I57" s="105"/>
      <c r="J57" s="103">
        <v>1000</v>
      </c>
      <c r="K57" s="104"/>
      <c r="L57" s="105"/>
      <c r="M57" s="105"/>
      <c r="N57" s="103"/>
      <c r="O57" s="106"/>
      <c r="R57" s="30"/>
      <c r="T57" s="2"/>
      <c r="V57" s="2"/>
    </row>
    <row r="58" spans="1:22" ht="13.5" customHeight="1" x14ac:dyDescent="0.25">
      <c r="A58" s="61"/>
      <c r="B58" s="62"/>
      <c r="C58" s="63">
        <v>43</v>
      </c>
      <c r="D58" s="114" t="s">
        <v>30</v>
      </c>
      <c r="E58" s="114"/>
      <c r="F58" s="115">
        <v>188870.5</v>
      </c>
      <c r="G58" s="116"/>
      <c r="H58" s="117">
        <v>310700</v>
      </c>
      <c r="I58" s="117"/>
      <c r="J58" s="115">
        <v>367300</v>
      </c>
      <c r="K58" s="116"/>
      <c r="L58" s="117"/>
      <c r="M58" s="117"/>
      <c r="N58" s="115"/>
      <c r="O58" s="192"/>
      <c r="R58" s="30"/>
      <c r="T58" s="2"/>
      <c r="V58" s="2"/>
    </row>
    <row r="59" spans="1:22" ht="56.25" customHeight="1" x14ac:dyDescent="0.25">
      <c r="A59" s="9"/>
      <c r="B59" s="3">
        <v>65</v>
      </c>
      <c r="C59" s="5"/>
      <c r="D59" s="89" t="s">
        <v>31</v>
      </c>
      <c r="E59" s="89"/>
      <c r="F59" s="85">
        <v>263757.90999999997</v>
      </c>
      <c r="G59" s="86"/>
      <c r="H59" s="113">
        <v>332700</v>
      </c>
      <c r="I59" s="113"/>
      <c r="J59" s="85">
        <v>550000</v>
      </c>
      <c r="K59" s="86"/>
      <c r="L59" s="113">
        <v>500000</v>
      </c>
      <c r="M59" s="113"/>
      <c r="N59" s="85">
        <v>500000</v>
      </c>
      <c r="O59" s="184"/>
      <c r="R59" s="30"/>
      <c r="T59" s="2"/>
      <c r="V59" s="2"/>
    </row>
    <row r="60" spans="1:22" ht="18" customHeight="1" x14ac:dyDescent="0.25">
      <c r="A60" s="54"/>
      <c r="B60" s="55"/>
      <c r="C60" s="56">
        <v>11</v>
      </c>
      <c r="D60" s="102" t="s">
        <v>25</v>
      </c>
      <c r="E60" s="102"/>
      <c r="F60" s="103">
        <v>25716.23</v>
      </c>
      <c r="G60" s="104"/>
      <c r="H60" s="105">
        <v>50000</v>
      </c>
      <c r="I60" s="105"/>
      <c r="J60" s="103">
        <v>100000</v>
      </c>
      <c r="K60" s="104"/>
      <c r="L60" s="105"/>
      <c r="M60" s="105"/>
      <c r="N60" s="103"/>
      <c r="O60" s="106"/>
      <c r="R60" s="30"/>
    </row>
    <row r="61" spans="1:22" x14ac:dyDescent="0.25">
      <c r="A61" s="61"/>
      <c r="B61" s="62"/>
      <c r="C61" s="63">
        <v>43</v>
      </c>
      <c r="D61" s="114" t="s">
        <v>30</v>
      </c>
      <c r="E61" s="114"/>
      <c r="F61" s="115">
        <v>238041.68</v>
      </c>
      <c r="G61" s="116"/>
      <c r="H61" s="117">
        <v>282700</v>
      </c>
      <c r="I61" s="117"/>
      <c r="J61" s="115">
        <v>450000</v>
      </c>
      <c r="K61" s="116"/>
      <c r="L61" s="117"/>
      <c r="M61" s="117"/>
      <c r="N61" s="115"/>
      <c r="O61" s="192"/>
      <c r="R61" s="30"/>
    </row>
    <row r="62" spans="1:22" ht="42" customHeight="1" x14ac:dyDescent="0.25">
      <c r="A62" s="9"/>
      <c r="B62" s="3">
        <v>66</v>
      </c>
      <c r="C62" s="5"/>
      <c r="D62" s="89" t="s">
        <v>32</v>
      </c>
      <c r="E62" s="89"/>
      <c r="F62" s="85">
        <v>16712.599999999999</v>
      </c>
      <c r="G62" s="86"/>
      <c r="H62" s="113">
        <v>60000</v>
      </c>
      <c r="I62" s="113"/>
      <c r="J62" s="85">
        <v>27036</v>
      </c>
      <c r="K62" s="86"/>
      <c r="L62" s="113">
        <v>30000</v>
      </c>
      <c r="M62" s="113"/>
      <c r="N62" s="85">
        <v>30000</v>
      </c>
      <c r="O62" s="184"/>
      <c r="R62" s="30"/>
    </row>
    <row r="63" spans="1:22" ht="17.25" customHeight="1" x14ac:dyDescent="0.25">
      <c r="A63" s="61"/>
      <c r="B63" s="62"/>
      <c r="C63" s="63">
        <v>31</v>
      </c>
      <c r="D63" s="114" t="s">
        <v>33</v>
      </c>
      <c r="E63" s="114"/>
      <c r="F63" s="115">
        <v>15385.37</v>
      </c>
      <c r="G63" s="116"/>
      <c r="H63" s="117">
        <v>50000</v>
      </c>
      <c r="I63" s="117"/>
      <c r="J63" s="115">
        <v>17036</v>
      </c>
      <c r="K63" s="116"/>
      <c r="L63" s="117"/>
      <c r="M63" s="117"/>
      <c r="N63" s="115"/>
      <c r="O63" s="192"/>
      <c r="R63" s="30"/>
    </row>
    <row r="64" spans="1:22" x14ac:dyDescent="0.25">
      <c r="A64" s="54"/>
      <c r="B64" s="55"/>
      <c r="C64" s="56">
        <v>61</v>
      </c>
      <c r="D64" s="102" t="s">
        <v>34</v>
      </c>
      <c r="E64" s="102"/>
      <c r="F64" s="103">
        <v>1327.23</v>
      </c>
      <c r="G64" s="104"/>
      <c r="H64" s="105">
        <v>10000</v>
      </c>
      <c r="I64" s="105"/>
      <c r="J64" s="103">
        <v>10000</v>
      </c>
      <c r="K64" s="104"/>
      <c r="L64" s="105"/>
      <c r="M64" s="105"/>
      <c r="N64" s="103"/>
      <c r="O64" s="106"/>
      <c r="R64" s="30"/>
    </row>
    <row r="65" spans="1:18" ht="31.5" customHeight="1" x14ac:dyDescent="0.25">
      <c r="A65" s="8"/>
      <c r="B65">
        <v>68</v>
      </c>
      <c r="C65" s="4"/>
      <c r="D65" s="84" t="s">
        <v>35</v>
      </c>
      <c r="E65" s="84"/>
      <c r="F65" s="126">
        <v>2544.64</v>
      </c>
      <c r="G65" s="127"/>
      <c r="H65" s="128">
        <v>10000</v>
      </c>
      <c r="I65" s="128"/>
      <c r="J65" s="126">
        <v>10000</v>
      </c>
      <c r="K65" s="127"/>
      <c r="L65" s="128">
        <v>10000</v>
      </c>
      <c r="M65" s="128"/>
      <c r="N65" s="126">
        <v>10000</v>
      </c>
      <c r="O65" s="201"/>
      <c r="R65" s="30"/>
    </row>
    <row r="66" spans="1:18" ht="18.75" customHeight="1" x14ac:dyDescent="0.25">
      <c r="A66" s="54"/>
      <c r="B66" s="55"/>
      <c r="C66" s="56">
        <v>11</v>
      </c>
      <c r="D66" s="102" t="s">
        <v>25</v>
      </c>
      <c r="E66" s="102"/>
      <c r="F66" s="103">
        <v>2544.64</v>
      </c>
      <c r="G66" s="104"/>
      <c r="H66" s="105">
        <v>10000</v>
      </c>
      <c r="I66" s="105"/>
      <c r="J66" s="103">
        <v>10000</v>
      </c>
      <c r="K66" s="104"/>
      <c r="L66" s="105"/>
      <c r="M66" s="105"/>
      <c r="N66" s="103"/>
      <c r="O66" s="106"/>
      <c r="R66" s="30"/>
    </row>
    <row r="67" spans="1:18" ht="26.25" customHeight="1" x14ac:dyDescent="0.25">
      <c r="A67" s="15">
        <v>7</v>
      </c>
      <c r="B67" s="16"/>
      <c r="C67" s="17"/>
      <c r="D67" s="157" t="s">
        <v>36</v>
      </c>
      <c r="E67" s="157"/>
      <c r="F67" s="158">
        <f>F68</f>
        <v>4399.76</v>
      </c>
      <c r="G67" s="159"/>
      <c r="H67" s="158">
        <f t="shared" ref="H67" si="30">H68</f>
        <v>15000</v>
      </c>
      <c r="I67" s="159"/>
      <c r="J67" s="158">
        <f t="shared" ref="J67" si="31">J68</f>
        <v>20000</v>
      </c>
      <c r="K67" s="159"/>
      <c r="L67" s="158">
        <f t="shared" ref="L67" si="32">L68</f>
        <v>10000</v>
      </c>
      <c r="M67" s="159"/>
      <c r="N67" s="158">
        <f t="shared" ref="N67" si="33">N68</f>
        <v>10000</v>
      </c>
      <c r="O67" s="193"/>
      <c r="R67" s="30"/>
    </row>
    <row r="68" spans="1:18" ht="26.25" customHeight="1" x14ac:dyDescent="0.25">
      <c r="A68" s="9"/>
      <c r="B68" s="3">
        <v>71</v>
      </c>
      <c r="C68" s="5"/>
      <c r="D68" s="89" t="s">
        <v>37</v>
      </c>
      <c r="E68" s="89"/>
      <c r="F68" s="85">
        <v>4399.76</v>
      </c>
      <c r="G68" s="86"/>
      <c r="H68" s="113">
        <v>15000</v>
      </c>
      <c r="I68" s="113"/>
      <c r="J68" s="85">
        <v>20000</v>
      </c>
      <c r="K68" s="86"/>
      <c r="L68" s="113">
        <v>10000</v>
      </c>
      <c r="M68" s="113"/>
      <c r="N68" s="85">
        <v>10000</v>
      </c>
      <c r="O68" s="184"/>
      <c r="R68" s="30"/>
    </row>
    <row r="69" spans="1:18" ht="26.25" customHeight="1" thickBot="1" x14ac:dyDescent="0.3">
      <c r="A69" s="78"/>
      <c r="B69" s="79"/>
      <c r="C69" s="80">
        <v>71</v>
      </c>
      <c r="D69" s="205" t="s">
        <v>38</v>
      </c>
      <c r="E69" s="205"/>
      <c r="F69" s="194">
        <v>439976</v>
      </c>
      <c r="G69" s="195"/>
      <c r="H69" s="196">
        <v>15000</v>
      </c>
      <c r="I69" s="196"/>
      <c r="J69" s="194">
        <v>20000</v>
      </c>
      <c r="K69" s="195"/>
      <c r="L69" s="196"/>
      <c r="M69" s="196"/>
      <c r="N69" s="194"/>
      <c r="O69" s="197"/>
      <c r="Q69" s="31"/>
      <c r="R69" s="30"/>
    </row>
    <row r="70" spans="1:18" ht="15.75" thickBot="1" x14ac:dyDescent="0.3">
      <c r="A70" s="251" t="s">
        <v>336</v>
      </c>
      <c r="B70" s="252"/>
      <c r="C70" s="252"/>
      <c r="D70" s="252"/>
      <c r="E70" s="253"/>
      <c r="F70" s="198">
        <f>F50+F67</f>
        <v>1328556.24</v>
      </c>
      <c r="G70" s="198"/>
      <c r="H70" s="199">
        <f>H50+H67</f>
        <v>2222535</v>
      </c>
      <c r="I70" s="198"/>
      <c r="J70" s="199">
        <f>J50+J67</f>
        <v>6218400</v>
      </c>
      <c r="K70" s="198"/>
      <c r="L70" s="199">
        <f>L50+L67</f>
        <v>3677900</v>
      </c>
      <c r="M70" s="198"/>
      <c r="N70" s="199">
        <f>N50+N67</f>
        <v>3427400</v>
      </c>
      <c r="O70" s="200"/>
      <c r="R70" s="30"/>
    </row>
    <row r="71" spans="1:18" x14ac:dyDescent="0.25">
      <c r="D71" s="203"/>
      <c r="E71" s="203"/>
      <c r="F71" s="185"/>
      <c r="G71" s="185"/>
      <c r="H71" s="185"/>
      <c r="I71" s="185"/>
      <c r="J71" s="128"/>
      <c r="K71" s="128"/>
      <c r="L71" s="185"/>
      <c r="M71" s="185"/>
      <c r="N71" s="185"/>
      <c r="O71" s="185"/>
      <c r="R71" s="2"/>
    </row>
    <row r="72" spans="1:18" x14ac:dyDescent="0.25">
      <c r="D72" s="34"/>
      <c r="E72" s="34"/>
      <c r="F72" s="33"/>
      <c r="G72" s="33"/>
      <c r="H72" s="33"/>
      <c r="I72" s="33"/>
      <c r="J72" s="32"/>
      <c r="K72" s="32"/>
      <c r="L72" s="33"/>
      <c r="M72" s="33"/>
      <c r="N72" s="33"/>
      <c r="O72" s="33"/>
      <c r="R72" s="2"/>
    </row>
    <row r="73" spans="1:18" x14ac:dyDescent="0.25">
      <c r="D73" s="34"/>
      <c r="E73" s="34"/>
      <c r="F73" s="33"/>
      <c r="G73" s="33"/>
      <c r="H73" s="33"/>
      <c r="I73" s="33"/>
      <c r="J73" s="32"/>
      <c r="K73" s="32"/>
      <c r="L73" s="33"/>
      <c r="M73" s="33"/>
      <c r="N73" s="33"/>
      <c r="O73" s="33"/>
      <c r="R73" s="2"/>
    </row>
    <row r="74" spans="1:18" x14ac:dyDescent="0.25">
      <c r="D74" s="34"/>
      <c r="E74" s="34"/>
      <c r="F74" s="33"/>
      <c r="G74" s="33"/>
      <c r="H74" s="33"/>
      <c r="I74" s="33"/>
      <c r="J74" s="32"/>
      <c r="K74" s="32"/>
      <c r="L74" s="33"/>
      <c r="M74" s="33"/>
      <c r="N74" s="33"/>
      <c r="O74" s="33"/>
      <c r="R74" s="2"/>
    </row>
    <row r="75" spans="1:18" x14ac:dyDescent="0.25">
      <c r="D75" s="34"/>
      <c r="E75" s="34"/>
      <c r="F75" s="33"/>
      <c r="G75" s="33"/>
      <c r="H75" s="33"/>
      <c r="I75" s="33"/>
      <c r="J75" s="32"/>
      <c r="K75" s="32"/>
      <c r="L75" s="33"/>
      <c r="M75" s="33"/>
      <c r="N75" s="33"/>
      <c r="O75" s="33"/>
      <c r="R75" s="2"/>
    </row>
    <row r="76" spans="1:18" x14ac:dyDescent="0.25">
      <c r="D76" s="34"/>
      <c r="E76" s="34"/>
      <c r="F76" s="33"/>
      <c r="G76" s="33"/>
      <c r="H76" s="33"/>
      <c r="I76" s="33"/>
      <c r="J76" s="32"/>
      <c r="K76" s="32"/>
      <c r="L76" s="33"/>
      <c r="M76" s="33"/>
      <c r="N76" s="33"/>
      <c r="O76" s="33"/>
      <c r="R76" s="2"/>
    </row>
    <row r="77" spans="1:18" x14ac:dyDescent="0.25">
      <c r="D77" s="34"/>
      <c r="E77" s="34"/>
      <c r="F77" s="33"/>
      <c r="G77" s="33"/>
      <c r="H77" s="33"/>
      <c r="I77" s="33"/>
      <c r="J77" s="32"/>
      <c r="K77" s="32"/>
      <c r="L77" s="33"/>
      <c r="M77" s="33"/>
      <c r="N77" s="33"/>
      <c r="O77" s="33"/>
      <c r="R77" s="2"/>
    </row>
    <row r="78" spans="1:18" ht="19.5" customHeight="1" x14ac:dyDescent="0.25">
      <c r="A78" s="204" t="s">
        <v>6</v>
      </c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</row>
    <row r="79" spans="1:18" ht="15.75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8" ht="32.25" customHeight="1" thickBot="1" x14ac:dyDescent="0.3">
      <c r="A80" s="12" t="s">
        <v>19</v>
      </c>
      <c r="B80" s="13" t="s">
        <v>20</v>
      </c>
      <c r="C80" s="14" t="s">
        <v>21</v>
      </c>
      <c r="D80" s="188" t="s">
        <v>22</v>
      </c>
      <c r="E80" s="188"/>
      <c r="F80" s="186" t="s">
        <v>391</v>
      </c>
      <c r="G80" s="187"/>
      <c r="H80" s="188" t="s">
        <v>392</v>
      </c>
      <c r="I80" s="188"/>
      <c r="J80" s="186" t="s">
        <v>393</v>
      </c>
      <c r="K80" s="187"/>
      <c r="L80" s="189" t="s">
        <v>2</v>
      </c>
      <c r="M80" s="189"/>
      <c r="N80" s="190" t="s">
        <v>50</v>
      </c>
      <c r="O80" s="191"/>
    </row>
    <row r="81" spans="1:24" x14ac:dyDescent="0.25">
      <c r="A81" s="15">
        <v>3</v>
      </c>
      <c r="B81" s="16"/>
      <c r="C81" s="17"/>
      <c r="D81" s="202" t="s">
        <v>39</v>
      </c>
      <c r="E81" s="202"/>
      <c r="F81" s="158">
        <f>F82+F85+F93+F97+F100+F103</f>
        <v>1005856.3500000001</v>
      </c>
      <c r="G81" s="159"/>
      <c r="H81" s="158">
        <f>H82+H85+H93+H97+H100+H103</f>
        <v>1785110</v>
      </c>
      <c r="I81" s="159"/>
      <c r="J81" s="158">
        <f>J82+J85+J93+J97+J100+J103</f>
        <v>2305100</v>
      </c>
      <c r="K81" s="159"/>
      <c r="L81" s="158">
        <f>L82+L85+L93+L97+L100+L103</f>
        <v>1752600</v>
      </c>
      <c r="M81" s="159"/>
      <c r="N81" s="158">
        <f>N82+N85+N93+N97+N100+N103</f>
        <v>1732100</v>
      </c>
      <c r="O81" s="193"/>
      <c r="R81" s="2"/>
    </row>
    <row r="82" spans="1:24" x14ac:dyDescent="0.25">
      <c r="A82" s="9"/>
      <c r="B82" s="3">
        <v>31</v>
      </c>
      <c r="C82" s="5"/>
      <c r="D82" s="171" t="s">
        <v>40</v>
      </c>
      <c r="E82" s="171"/>
      <c r="F82" s="85">
        <v>303561.77</v>
      </c>
      <c r="G82" s="86"/>
      <c r="H82" s="113">
        <v>368450</v>
      </c>
      <c r="I82" s="113"/>
      <c r="J82" s="85">
        <f>J225+J633+J585</f>
        <v>382200</v>
      </c>
      <c r="K82" s="86"/>
      <c r="L82" s="85">
        <f>L225+L633+L585</f>
        <v>382200</v>
      </c>
      <c r="M82" s="86"/>
      <c r="N82" s="85">
        <f>N225+N633+N585</f>
        <v>382200</v>
      </c>
      <c r="O82" s="86"/>
    </row>
    <row r="83" spans="1:24" x14ac:dyDescent="0.25">
      <c r="A83" s="54"/>
      <c r="B83" s="55"/>
      <c r="C83" s="56">
        <v>11</v>
      </c>
      <c r="D83" s="102" t="s">
        <v>25</v>
      </c>
      <c r="E83" s="102"/>
      <c r="F83" s="103">
        <v>303561.77</v>
      </c>
      <c r="G83" s="104"/>
      <c r="H83" s="105">
        <v>348450</v>
      </c>
      <c r="I83" s="105"/>
      <c r="J83" s="103">
        <v>382200</v>
      </c>
      <c r="K83" s="104"/>
      <c r="L83" s="105"/>
      <c r="M83" s="105"/>
      <c r="N83" s="103"/>
      <c r="O83" s="106"/>
    </row>
    <row r="84" spans="1:24" x14ac:dyDescent="0.25">
      <c r="A84" s="54"/>
      <c r="B84" s="55"/>
      <c r="C84" s="56">
        <v>31</v>
      </c>
      <c r="D84" s="112" t="s">
        <v>33</v>
      </c>
      <c r="E84" s="111"/>
      <c r="F84" s="103">
        <v>0</v>
      </c>
      <c r="G84" s="104"/>
      <c r="H84" s="103">
        <v>20000</v>
      </c>
      <c r="I84" s="104"/>
      <c r="J84" s="103"/>
      <c r="K84" s="104"/>
      <c r="L84" s="59"/>
      <c r="M84" s="59"/>
      <c r="N84" s="57"/>
      <c r="O84" s="60"/>
    </row>
    <row r="85" spans="1:24" x14ac:dyDescent="0.25">
      <c r="A85" s="9"/>
      <c r="B85" s="3">
        <v>32</v>
      </c>
      <c r="C85" s="5"/>
      <c r="D85" s="89" t="s">
        <v>41</v>
      </c>
      <c r="E85" s="89"/>
      <c r="F85" s="85">
        <v>437607.4</v>
      </c>
      <c r="G85" s="86"/>
      <c r="H85" s="113">
        <v>1029060</v>
      </c>
      <c r="I85" s="113"/>
      <c r="J85" s="85">
        <f>J210+J214+J226+J230+J234+J242+J250+J264+J268+J279+J287+J295+J300+J309+J318+J324+J333+J342+J355+J361+J369+J395+J401+J407+J411+J417+J426+J434+J441+J465+J493+J513+J539+J544+J554+J586+J591+J597+J634+J639+J658+J667</f>
        <v>1429100</v>
      </c>
      <c r="K85" s="86"/>
      <c r="L85" s="85">
        <f>L210+L214+L226+L230+L234+L242+L250+L264+L268+L279+L287+L295+L300+L309+L318+L324+L333+L342+L355+L361+L369+L395+L401+L407+L411+L417+L426+L434+L441+L465+L493+L513+L539+L544+L554+L586+L591+L597+L634+L639+L658+L667</f>
        <v>969500</v>
      </c>
      <c r="M85" s="86"/>
      <c r="N85" s="85">
        <f>N210+N214+N226+N230+N234+N242+N250+N264+N268+N279+N287+N295+N300+N309+N318+N324+N333+N342+N355+N361+N369+N395+N401+N407+N411+N417+N426+N434+N441+N465+N493+N513+N539+N544+N554+N586+N591+N597+N634+N639+N658+N667</f>
        <v>949500</v>
      </c>
      <c r="O85" s="86"/>
      <c r="R85" s="2"/>
      <c r="V85" s="2"/>
      <c r="X85" s="2"/>
    </row>
    <row r="86" spans="1:24" x14ac:dyDescent="0.25">
      <c r="A86" s="54"/>
      <c r="B86" s="55"/>
      <c r="C86" s="56">
        <v>11</v>
      </c>
      <c r="D86" s="102" t="s">
        <v>25</v>
      </c>
      <c r="E86" s="102"/>
      <c r="F86" s="103">
        <v>155114.54</v>
      </c>
      <c r="G86" s="104"/>
      <c r="H86" s="105">
        <v>226860</v>
      </c>
      <c r="I86" s="105"/>
      <c r="J86" s="103">
        <v>217164</v>
      </c>
      <c r="K86" s="104"/>
      <c r="L86" s="105"/>
      <c r="M86" s="105"/>
      <c r="N86" s="103"/>
      <c r="O86" s="106"/>
      <c r="R86" s="2"/>
      <c r="V86" s="30"/>
      <c r="X86" s="2"/>
    </row>
    <row r="87" spans="1:24" x14ac:dyDescent="0.25">
      <c r="A87" s="54"/>
      <c r="B87" s="55"/>
      <c r="C87" s="56">
        <v>31</v>
      </c>
      <c r="D87" s="112" t="s">
        <v>33</v>
      </c>
      <c r="E87" s="111"/>
      <c r="F87" s="103">
        <v>15385.37</v>
      </c>
      <c r="G87" s="104"/>
      <c r="H87" s="103">
        <v>28300</v>
      </c>
      <c r="I87" s="104"/>
      <c r="J87" s="103">
        <v>16336</v>
      </c>
      <c r="K87" s="104"/>
      <c r="L87" s="103"/>
      <c r="M87" s="104"/>
      <c r="N87" s="103"/>
      <c r="O87" s="106"/>
      <c r="R87" s="2"/>
      <c r="V87" s="30"/>
      <c r="X87" s="2"/>
    </row>
    <row r="88" spans="1:24" x14ac:dyDescent="0.25">
      <c r="A88" s="54"/>
      <c r="B88" s="55"/>
      <c r="C88" s="56">
        <v>43</v>
      </c>
      <c r="D88" s="112" t="s">
        <v>30</v>
      </c>
      <c r="E88" s="111"/>
      <c r="F88" s="103">
        <v>233131.57</v>
      </c>
      <c r="G88" s="104"/>
      <c r="H88" s="103">
        <v>468400</v>
      </c>
      <c r="I88" s="104"/>
      <c r="J88" s="103">
        <v>459000</v>
      </c>
      <c r="K88" s="104"/>
      <c r="L88" s="103"/>
      <c r="M88" s="104"/>
      <c r="N88" s="103"/>
      <c r="O88" s="106"/>
      <c r="R88" s="2"/>
      <c r="V88" s="30"/>
      <c r="X88" s="2"/>
    </row>
    <row r="89" spans="1:24" x14ac:dyDescent="0.25">
      <c r="A89" s="61"/>
      <c r="B89" s="62"/>
      <c r="C89" s="63">
        <v>52</v>
      </c>
      <c r="D89" s="114" t="s">
        <v>27</v>
      </c>
      <c r="E89" s="114"/>
      <c r="F89" s="115">
        <v>33975.919999999998</v>
      </c>
      <c r="G89" s="116"/>
      <c r="H89" s="117">
        <v>320000</v>
      </c>
      <c r="I89" s="117"/>
      <c r="J89" s="115">
        <v>306600</v>
      </c>
      <c r="K89" s="116"/>
      <c r="L89" s="117"/>
      <c r="M89" s="117"/>
      <c r="N89" s="115"/>
      <c r="O89" s="192"/>
      <c r="R89" s="2"/>
      <c r="V89" s="30"/>
      <c r="X89" s="2"/>
    </row>
    <row r="90" spans="1:24" x14ac:dyDescent="0.25">
      <c r="A90" s="54"/>
      <c r="B90" s="55"/>
      <c r="C90" s="56">
        <v>55</v>
      </c>
      <c r="D90" s="102" t="s">
        <v>28</v>
      </c>
      <c r="E90" s="102"/>
      <c r="F90" s="103">
        <v>0</v>
      </c>
      <c r="G90" s="104"/>
      <c r="H90" s="105">
        <v>0</v>
      </c>
      <c r="I90" s="105"/>
      <c r="J90" s="103">
        <v>430000</v>
      </c>
      <c r="K90" s="104"/>
      <c r="L90" s="105"/>
      <c r="M90" s="105"/>
      <c r="N90" s="103"/>
      <c r="O90" s="106"/>
      <c r="R90" s="2"/>
      <c r="V90" s="30"/>
      <c r="X90" s="2"/>
    </row>
    <row r="91" spans="1:24" x14ac:dyDescent="0.25">
      <c r="A91" s="54"/>
      <c r="B91" s="55"/>
      <c r="C91" s="56">
        <v>61</v>
      </c>
      <c r="D91" s="102" t="s">
        <v>34</v>
      </c>
      <c r="E91" s="102"/>
      <c r="F91" s="103">
        <v>0</v>
      </c>
      <c r="G91" s="104"/>
      <c r="H91" s="103">
        <v>0</v>
      </c>
      <c r="I91" s="104"/>
      <c r="J91" s="103">
        <v>0</v>
      </c>
      <c r="K91" s="104"/>
      <c r="L91" s="103"/>
      <c r="M91" s="104"/>
      <c r="N91" s="103"/>
      <c r="O91" s="106"/>
      <c r="R91" s="2"/>
      <c r="V91" s="30"/>
      <c r="X91" s="2"/>
    </row>
    <row r="92" spans="1:24" ht="24.75" customHeight="1" x14ac:dyDescent="0.25">
      <c r="A92" s="54"/>
      <c r="B92" s="64"/>
      <c r="C92" s="56">
        <v>71</v>
      </c>
      <c r="D92" s="96" t="s">
        <v>38</v>
      </c>
      <c r="E92" s="95"/>
      <c r="F92" s="256">
        <v>0</v>
      </c>
      <c r="G92" s="257"/>
      <c r="H92" s="256">
        <v>0</v>
      </c>
      <c r="I92" s="257"/>
      <c r="J92" s="103">
        <v>0</v>
      </c>
      <c r="K92" s="104"/>
      <c r="L92" s="256"/>
      <c r="M92" s="257"/>
      <c r="N92" s="256"/>
      <c r="O92" s="258"/>
      <c r="R92" s="2"/>
      <c r="V92" s="30"/>
      <c r="X92" s="2"/>
    </row>
    <row r="93" spans="1:24" x14ac:dyDescent="0.25">
      <c r="A93" s="8"/>
      <c r="B93">
        <v>34</v>
      </c>
      <c r="C93" s="4"/>
      <c r="D93" s="203" t="s">
        <v>42</v>
      </c>
      <c r="E93" s="203"/>
      <c r="F93" s="126">
        <v>12116.41</v>
      </c>
      <c r="G93" s="127"/>
      <c r="H93" s="128">
        <v>11900</v>
      </c>
      <c r="I93" s="128"/>
      <c r="J93" s="126">
        <f>J238+J348+J592+J640</f>
        <v>13200</v>
      </c>
      <c r="K93" s="127"/>
      <c r="L93" s="126">
        <f>L238+L348+L592+L640</f>
        <v>13200</v>
      </c>
      <c r="M93" s="127"/>
      <c r="N93" s="126">
        <f>N238+N348+N592+N640</f>
        <v>12700</v>
      </c>
      <c r="O93" s="127"/>
      <c r="Q93" s="2"/>
      <c r="R93" s="2"/>
      <c r="V93" s="2"/>
      <c r="X93" s="2"/>
    </row>
    <row r="94" spans="1:24" x14ac:dyDescent="0.25">
      <c r="A94" s="54"/>
      <c r="B94" s="55"/>
      <c r="C94" s="56">
        <v>11</v>
      </c>
      <c r="D94" s="102" t="s">
        <v>25</v>
      </c>
      <c r="E94" s="102"/>
      <c r="F94" s="103">
        <v>7547.15</v>
      </c>
      <c r="G94" s="104"/>
      <c r="H94" s="105">
        <v>11200</v>
      </c>
      <c r="I94" s="105"/>
      <c r="J94" s="103">
        <v>9000</v>
      </c>
      <c r="K94" s="104"/>
      <c r="L94" s="105"/>
      <c r="M94" s="105"/>
      <c r="N94" s="103"/>
      <c r="O94" s="106"/>
      <c r="X94" s="2"/>
    </row>
    <row r="95" spans="1:24" x14ac:dyDescent="0.25">
      <c r="A95" s="54"/>
      <c r="B95" s="55"/>
      <c r="C95" s="56">
        <v>31</v>
      </c>
      <c r="D95" s="112" t="s">
        <v>33</v>
      </c>
      <c r="E95" s="111"/>
      <c r="F95" s="103">
        <v>0</v>
      </c>
      <c r="G95" s="104"/>
      <c r="H95" s="103">
        <v>700</v>
      </c>
      <c r="I95" s="104"/>
      <c r="J95" s="103">
        <v>700</v>
      </c>
      <c r="K95" s="104"/>
      <c r="L95" s="103"/>
      <c r="M95" s="104"/>
      <c r="N95" s="103"/>
      <c r="O95" s="106"/>
      <c r="X95" s="2"/>
    </row>
    <row r="96" spans="1:24" x14ac:dyDescent="0.25">
      <c r="A96" s="61"/>
      <c r="B96" s="62"/>
      <c r="C96" s="63">
        <v>43</v>
      </c>
      <c r="D96" s="114" t="s">
        <v>30</v>
      </c>
      <c r="E96" s="114"/>
      <c r="F96" s="115">
        <v>4569.26</v>
      </c>
      <c r="G96" s="116"/>
      <c r="H96" s="117">
        <v>0</v>
      </c>
      <c r="I96" s="117"/>
      <c r="J96" s="115">
        <v>3500</v>
      </c>
      <c r="K96" s="116"/>
      <c r="L96" s="117"/>
      <c r="M96" s="117"/>
      <c r="N96" s="115"/>
      <c r="O96" s="192"/>
      <c r="R96" s="2"/>
      <c r="X96" s="2"/>
    </row>
    <row r="97" spans="1:18" x14ac:dyDescent="0.25">
      <c r="A97" s="9"/>
      <c r="B97" s="3">
        <v>35</v>
      </c>
      <c r="C97" s="5"/>
      <c r="D97" s="89" t="s">
        <v>43</v>
      </c>
      <c r="E97" s="89"/>
      <c r="F97" s="85">
        <v>12213.25</v>
      </c>
      <c r="G97" s="86"/>
      <c r="H97" s="113">
        <v>15200</v>
      </c>
      <c r="I97" s="113"/>
      <c r="J97" s="85">
        <f>J334+J534+J560+J564</f>
        <v>20700</v>
      </c>
      <c r="K97" s="86"/>
      <c r="L97" s="85">
        <f t="shared" ref="L97" si="34">L334+L534+L560+L564</f>
        <v>22700</v>
      </c>
      <c r="M97" s="86"/>
      <c r="N97" s="85">
        <f t="shared" ref="N97" si="35">N334+N534+N560+N564</f>
        <v>22700</v>
      </c>
      <c r="O97" s="86"/>
    </row>
    <row r="98" spans="1:18" ht="16.5" customHeight="1" x14ac:dyDescent="0.25">
      <c r="A98" s="54"/>
      <c r="B98" s="55"/>
      <c r="C98" s="56">
        <v>11</v>
      </c>
      <c r="D98" s="102" t="s">
        <v>25</v>
      </c>
      <c r="E98" s="102"/>
      <c r="F98" s="103">
        <v>12213.25</v>
      </c>
      <c r="G98" s="104"/>
      <c r="H98" s="103">
        <v>14200</v>
      </c>
      <c r="I98" s="104"/>
      <c r="J98" s="103">
        <v>7700</v>
      </c>
      <c r="K98" s="104"/>
      <c r="L98" s="103"/>
      <c r="M98" s="104"/>
      <c r="N98" s="103"/>
      <c r="O98" s="106"/>
    </row>
    <row r="99" spans="1:18" x14ac:dyDescent="0.25">
      <c r="A99" s="61"/>
      <c r="B99" s="62"/>
      <c r="C99" s="63">
        <v>43</v>
      </c>
      <c r="D99" s="114" t="s">
        <v>30</v>
      </c>
      <c r="E99" s="114"/>
      <c r="F99" s="115">
        <v>0</v>
      </c>
      <c r="G99" s="116"/>
      <c r="H99" s="117">
        <v>1000</v>
      </c>
      <c r="I99" s="117"/>
      <c r="J99" s="115">
        <v>13000</v>
      </c>
      <c r="K99" s="116"/>
      <c r="L99" s="117"/>
      <c r="M99" s="117"/>
      <c r="N99" s="115"/>
      <c r="O99" s="192"/>
    </row>
    <row r="100" spans="1:18" ht="42" customHeight="1" x14ac:dyDescent="0.25">
      <c r="A100" s="9"/>
      <c r="B100" s="3">
        <v>37</v>
      </c>
      <c r="C100" s="5"/>
      <c r="D100" s="89" t="s">
        <v>44</v>
      </c>
      <c r="E100" s="89"/>
      <c r="F100" s="85">
        <v>159182.53</v>
      </c>
      <c r="G100" s="86"/>
      <c r="H100" s="113">
        <v>161000</v>
      </c>
      <c r="I100" s="113"/>
      <c r="J100" s="85">
        <f>J448+J452+J471+J476+J480+J484+J607</f>
        <v>170400</v>
      </c>
      <c r="K100" s="86"/>
      <c r="L100" s="85">
        <f t="shared" ref="L100" si="36">L448+L452+L471+L476+L480+L484+L607</f>
        <v>170500</v>
      </c>
      <c r="M100" s="86"/>
      <c r="N100" s="85">
        <f t="shared" ref="N100" si="37">N448+N452+N471+N476+N480+N484+N607</f>
        <v>170500</v>
      </c>
      <c r="O100" s="86"/>
    </row>
    <row r="101" spans="1:18" x14ac:dyDescent="0.25">
      <c r="A101" s="54"/>
      <c r="B101" s="55"/>
      <c r="C101" s="56">
        <v>11</v>
      </c>
      <c r="D101" s="102" t="s">
        <v>25</v>
      </c>
      <c r="E101" s="102"/>
      <c r="F101" s="103">
        <v>158903.81</v>
      </c>
      <c r="G101" s="104"/>
      <c r="H101" s="105">
        <v>161000</v>
      </c>
      <c r="I101" s="105"/>
      <c r="J101" s="103">
        <v>170400</v>
      </c>
      <c r="K101" s="104"/>
      <c r="L101" s="105"/>
      <c r="M101" s="105"/>
      <c r="N101" s="103"/>
      <c r="O101" s="106"/>
    </row>
    <row r="102" spans="1:18" x14ac:dyDescent="0.25">
      <c r="A102" s="54"/>
      <c r="B102" s="55"/>
      <c r="C102" s="56">
        <v>52</v>
      </c>
      <c r="D102" s="102" t="s">
        <v>27</v>
      </c>
      <c r="E102" s="111"/>
      <c r="F102" s="103">
        <v>278.72000000000003</v>
      </c>
      <c r="G102" s="104"/>
      <c r="H102" s="103">
        <v>0</v>
      </c>
      <c r="I102" s="104"/>
      <c r="J102" s="103">
        <v>0</v>
      </c>
      <c r="K102" s="104"/>
      <c r="L102" s="103"/>
      <c r="M102" s="104"/>
      <c r="N102" s="103"/>
      <c r="O102" s="106"/>
    </row>
    <row r="103" spans="1:18" x14ac:dyDescent="0.25">
      <c r="A103" s="8"/>
      <c r="B103">
        <v>38</v>
      </c>
      <c r="C103" s="4"/>
      <c r="D103" s="84" t="s">
        <v>45</v>
      </c>
      <c r="E103" s="84"/>
      <c r="F103" s="126">
        <v>81174.990000000005</v>
      </c>
      <c r="G103" s="127"/>
      <c r="H103" s="128">
        <v>199500</v>
      </c>
      <c r="I103" s="128"/>
      <c r="J103" s="126">
        <f>J218+J258+J335+J370+J427+J442+J456+J461+J466+J485+J494+J499+J503+J514+J528+J565+J576+J612+J626+J668</f>
        <v>289500</v>
      </c>
      <c r="K103" s="127"/>
      <c r="L103" s="126">
        <f>L218+L258+L335+L370+L427+L442+L456+L461+L466+L485+L494+L499+L503+L514+L528+L565+L612+L626+L668</f>
        <v>194500</v>
      </c>
      <c r="M103" s="127"/>
      <c r="N103" s="126">
        <f>N218+N258+N335+N370+N427+N442+N456+N461+N466+N485+N494+N499+N503+N514+N528+N565+N612+N626+N668</f>
        <v>194500</v>
      </c>
      <c r="O103" s="127"/>
    </row>
    <row r="104" spans="1:18" x14ac:dyDescent="0.25">
      <c r="A104" s="54"/>
      <c r="B104" s="55"/>
      <c r="C104" s="56">
        <v>11</v>
      </c>
      <c r="D104" s="102" t="s">
        <v>25</v>
      </c>
      <c r="E104" s="102"/>
      <c r="F104" s="103">
        <v>79847.759999999995</v>
      </c>
      <c r="G104" s="104"/>
      <c r="H104" s="105">
        <v>139100</v>
      </c>
      <c r="I104" s="105"/>
      <c r="J104" s="103">
        <v>194236</v>
      </c>
      <c r="K104" s="104"/>
      <c r="L104" s="105"/>
      <c r="M104" s="105"/>
      <c r="N104" s="103"/>
      <c r="O104" s="106"/>
    </row>
    <row r="105" spans="1:18" x14ac:dyDescent="0.25">
      <c r="A105" s="54"/>
      <c r="B105" s="64"/>
      <c r="C105" s="56">
        <v>31</v>
      </c>
      <c r="D105" s="112" t="s">
        <v>33</v>
      </c>
      <c r="E105" s="111"/>
      <c r="F105" s="103">
        <v>0</v>
      </c>
      <c r="G105" s="104"/>
      <c r="H105" s="103">
        <v>0</v>
      </c>
      <c r="I105" s="104"/>
      <c r="J105" s="103">
        <v>0</v>
      </c>
      <c r="K105" s="104"/>
      <c r="L105" s="103"/>
      <c r="M105" s="104"/>
      <c r="N105" s="103"/>
      <c r="O105" s="106"/>
    </row>
    <row r="106" spans="1:18" x14ac:dyDescent="0.25">
      <c r="A106" s="61"/>
      <c r="B106" s="62"/>
      <c r="C106" s="56">
        <v>43</v>
      </c>
      <c r="D106" s="102" t="s">
        <v>30</v>
      </c>
      <c r="E106" s="111"/>
      <c r="F106" s="115">
        <v>0</v>
      </c>
      <c r="G106" s="116"/>
      <c r="H106" s="117">
        <v>24000</v>
      </c>
      <c r="I106" s="117"/>
      <c r="J106" s="115">
        <v>50000</v>
      </c>
      <c r="K106" s="116"/>
      <c r="L106" s="117"/>
      <c r="M106" s="117"/>
      <c r="N106" s="115"/>
      <c r="O106" s="192"/>
    </row>
    <row r="107" spans="1:18" ht="17.25" customHeight="1" x14ac:dyDescent="0.25">
      <c r="A107" s="65"/>
      <c r="B107" s="66"/>
      <c r="C107" s="63">
        <v>52</v>
      </c>
      <c r="D107" s="114" t="s">
        <v>27</v>
      </c>
      <c r="E107" s="114"/>
      <c r="F107" s="256">
        <v>0</v>
      </c>
      <c r="G107" s="257"/>
      <c r="H107" s="256">
        <v>1400</v>
      </c>
      <c r="I107" s="257"/>
      <c r="J107" s="256">
        <v>264</v>
      </c>
      <c r="K107" s="257"/>
      <c r="L107" s="256"/>
      <c r="M107" s="257"/>
      <c r="N107" s="256"/>
      <c r="O107" s="258"/>
    </row>
    <row r="108" spans="1:18" ht="18.75" customHeight="1" x14ac:dyDescent="0.25">
      <c r="A108" s="54"/>
      <c r="B108" s="55"/>
      <c r="C108" s="56">
        <v>61</v>
      </c>
      <c r="D108" s="102" t="s">
        <v>34</v>
      </c>
      <c r="E108" s="102"/>
      <c r="F108" s="103">
        <v>1327.23</v>
      </c>
      <c r="G108" s="104"/>
      <c r="H108" s="103">
        <v>10000</v>
      </c>
      <c r="I108" s="104"/>
      <c r="J108" s="103">
        <v>10000</v>
      </c>
      <c r="K108" s="104"/>
      <c r="L108" s="103"/>
      <c r="M108" s="104"/>
      <c r="N108" s="103"/>
      <c r="O108" s="106"/>
    </row>
    <row r="109" spans="1:18" ht="26.25" customHeight="1" x14ac:dyDescent="0.25">
      <c r="A109" s="54"/>
      <c r="B109" s="55"/>
      <c r="C109" s="56">
        <v>71</v>
      </c>
      <c r="D109" s="96" t="s">
        <v>38</v>
      </c>
      <c r="E109" s="95"/>
      <c r="F109" s="103">
        <v>0</v>
      </c>
      <c r="G109" s="104"/>
      <c r="H109" s="103">
        <v>10500</v>
      </c>
      <c r="I109" s="104"/>
      <c r="J109" s="103">
        <v>0</v>
      </c>
      <c r="K109" s="104"/>
      <c r="L109" s="57"/>
      <c r="M109" s="58"/>
      <c r="N109" s="103"/>
      <c r="O109" s="106"/>
    </row>
    <row r="110" spans="1:18" ht="26.25" customHeight="1" x14ac:dyDescent="0.25">
      <c r="A110" s="15">
        <v>4</v>
      </c>
      <c r="B110" s="16"/>
      <c r="C110" s="17"/>
      <c r="D110" s="157" t="s">
        <v>46</v>
      </c>
      <c r="E110" s="157"/>
      <c r="F110" s="158">
        <f>F111+F116+F124</f>
        <v>184998.46</v>
      </c>
      <c r="G110" s="159"/>
      <c r="H110" s="158">
        <f>H111+H116+H124</f>
        <v>387625</v>
      </c>
      <c r="I110" s="159"/>
      <c r="J110" s="158">
        <f>J111+J116+J124</f>
        <v>3863500</v>
      </c>
      <c r="K110" s="159"/>
      <c r="L110" s="158">
        <f>L111+L116+L124</f>
        <v>1875500</v>
      </c>
      <c r="M110" s="159"/>
      <c r="N110" s="158">
        <f>N111+N116+N124</f>
        <v>1645500</v>
      </c>
      <c r="O110" s="193"/>
      <c r="R110" s="2"/>
    </row>
    <row r="111" spans="1:18" ht="28.5" customHeight="1" x14ac:dyDescent="0.25">
      <c r="A111" s="9"/>
      <c r="B111" s="3">
        <v>41</v>
      </c>
      <c r="C111" s="5"/>
      <c r="D111" s="89" t="s">
        <v>47</v>
      </c>
      <c r="E111" s="89"/>
      <c r="F111" s="85">
        <v>2468.64</v>
      </c>
      <c r="G111" s="86"/>
      <c r="H111" s="113">
        <v>5500</v>
      </c>
      <c r="I111" s="113"/>
      <c r="J111" s="85">
        <f>J302+J320+J372</f>
        <v>115000</v>
      </c>
      <c r="K111" s="86"/>
      <c r="L111" s="85">
        <f t="shared" ref="L111" si="38">L302+L320+L372</f>
        <v>25000</v>
      </c>
      <c r="M111" s="86"/>
      <c r="N111" s="85">
        <f t="shared" ref="N111" si="39">N302+N320+N372</f>
        <v>25000</v>
      </c>
      <c r="O111" s="86"/>
      <c r="R111" s="2"/>
    </row>
    <row r="112" spans="1:18" ht="13.5" customHeight="1" x14ac:dyDescent="0.25">
      <c r="A112" s="65"/>
      <c r="B112" s="66"/>
      <c r="C112" s="56">
        <v>11</v>
      </c>
      <c r="D112" s="102" t="s">
        <v>25</v>
      </c>
      <c r="E112" s="102"/>
      <c r="F112" s="256">
        <v>0</v>
      </c>
      <c r="G112" s="257"/>
      <c r="H112" s="256">
        <v>0</v>
      </c>
      <c r="I112" s="257"/>
      <c r="J112" s="256">
        <v>0</v>
      </c>
      <c r="K112" s="257"/>
      <c r="L112" s="256"/>
      <c r="M112" s="257"/>
      <c r="N112" s="256"/>
      <c r="O112" s="258"/>
    </row>
    <row r="113" spans="1:15" ht="15" customHeight="1" x14ac:dyDescent="0.25">
      <c r="A113" s="65"/>
      <c r="B113" s="66"/>
      <c r="C113" s="56">
        <v>43</v>
      </c>
      <c r="D113" s="102" t="s">
        <v>30</v>
      </c>
      <c r="E113" s="111"/>
      <c r="F113" s="256">
        <v>0</v>
      </c>
      <c r="G113" s="257"/>
      <c r="H113" s="256">
        <v>1000</v>
      </c>
      <c r="I113" s="257"/>
      <c r="J113" s="256">
        <v>5000</v>
      </c>
      <c r="K113" s="257"/>
      <c r="L113" s="256"/>
      <c r="M113" s="257"/>
      <c r="N113" s="256"/>
      <c r="O113" s="258"/>
    </row>
    <row r="114" spans="1:15" ht="15" customHeight="1" x14ac:dyDescent="0.25">
      <c r="A114" s="65"/>
      <c r="B114" s="66"/>
      <c r="C114" s="63">
        <v>55</v>
      </c>
      <c r="D114" s="114" t="s">
        <v>28</v>
      </c>
      <c r="E114" s="114"/>
      <c r="F114" s="256">
        <v>0</v>
      </c>
      <c r="G114" s="257"/>
      <c r="H114" s="256">
        <v>0</v>
      </c>
      <c r="I114" s="257"/>
      <c r="J114" s="256">
        <v>100000</v>
      </c>
      <c r="K114" s="257"/>
      <c r="L114" s="256"/>
      <c r="M114" s="257"/>
      <c r="N114" s="256"/>
      <c r="O114" s="258"/>
    </row>
    <row r="115" spans="1:15" ht="25.5" customHeight="1" x14ac:dyDescent="0.25">
      <c r="A115" s="65"/>
      <c r="B115" s="66"/>
      <c r="C115" s="56">
        <v>71</v>
      </c>
      <c r="D115" s="96" t="s">
        <v>38</v>
      </c>
      <c r="E115" s="95"/>
      <c r="F115" s="256">
        <v>2468.64</v>
      </c>
      <c r="G115" s="257"/>
      <c r="H115" s="256">
        <v>4500</v>
      </c>
      <c r="I115" s="257"/>
      <c r="J115" s="256">
        <v>10000</v>
      </c>
      <c r="K115" s="257"/>
      <c r="L115" s="256"/>
      <c r="M115" s="257"/>
      <c r="N115" s="256"/>
      <c r="O115" s="258"/>
    </row>
    <row r="116" spans="1:15" ht="27" customHeight="1" x14ac:dyDescent="0.25">
      <c r="A116" s="10"/>
      <c r="B116" s="11">
        <v>42</v>
      </c>
      <c r="C116" s="6"/>
      <c r="D116" s="107" t="s">
        <v>52</v>
      </c>
      <c r="E116" s="108"/>
      <c r="F116" s="85">
        <v>174117.05</v>
      </c>
      <c r="G116" s="86"/>
      <c r="H116" s="85">
        <v>113125</v>
      </c>
      <c r="I116" s="86"/>
      <c r="J116" s="85">
        <f>J246+J252+J270+J289+J303+J311+J326+J337+J363+J373+J378+J386+J390+J436+J507+J521+J550+J571+J602+J620+J645+J651</f>
        <v>2138500</v>
      </c>
      <c r="K116" s="86"/>
      <c r="L116" s="85">
        <f>L246+L252+L270+L289+L303+L311+L326+L337+L363+L373+L378+L386+L390+L436+L507+L521+L550+L571+L602+L620+L645+L651</f>
        <v>1635500</v>
      </c>
      <c r="M116" s="86"/>
      <c r="N116" s="85">
        <f>N246+N252+N270+N289+N303+N311+N326+N337+N363+N373+N378+N386+N390+N436+N507+N521+N550+N571+N602+N620+N645+N651</f>
        <v>1405500</v>
      </c>
      <c r="O116" s="86"/>
    </row>
    <row r="117" spans="1:15" ht="13.5" customHeight="1" x14ac:dyDescent="0.25">
      <c r="A117" s="65"/>
      <c r="B117" s="66"/>
      <c r="C117" s="56">
        <v>11</v>
      </c>
      <c r="D117" s="102" t="s">
        <v>25</v>
      </c>
      <c r="E117" s="102"/>
      <c r="F117" s="103">
        <v>26900.05</v>
      </c>
      <c r="G117" s="104"/>
      <c r="H117" s="103">
        <v>21125</v>
      </c>
      <c r="I117" s="104"/>
      <c r="J117" s="103">
        <v>96800</v>
      </c>
      <c r="K117" s="104"/>
      <c r="L117" s="256"/>
      <c r="M117" s="257"/>
      <c r="N117" s="256"/>
      <c r="O117" s="258"/>
    </row>
    <row r="118" spans="1:15" ht="13.5" customHeight="1" x14ac:dyDescent="0.25">
      <c r="A118" s="54"/>
      <c r="B118" s="55"/>
      <c r="C118" s="56">
        <v>31</v>
      </c>
      <c r="D118" s="112" t="s">
        <v>33</v>
      </c>
      <c r="E118" s="111"/>
      <c r="F118" s="103">
        <v>0</v>
      </c>
      <c r="G118" s="104"/>
      <c r="H118" s="103">
        <v>1000</v>
      </c>
      <c r="I118" s="104"/>
      <c r="J118" s="103">
        <v>0</v>
      </c>
      <c r="K118" s="104"/>
      <c r="L118" s="103"/>
      <c r="M118" s="104"/>
      <c r="N118" s="103"/>
      <c r="O118" s="106"/>
    </row>
    <row r="119" spans="1:15" ht="13.5" customHeight="1" x14ac:dyDescent="0.25">
      <c r="A119" s="65"/>
      <c r="B119" s="66"/>
      <c r="C119" s="56">
        <v>43</v>
      </c>
      <c r="D119" s="102" t="s">
        <v>30</v>
      </c>
      <c r="E119" s="111"/>
      <c r="F119" s="103">
        <v>115888.69</v>
      </c>
      <c r="G119" s="104"/>
      <c r="H119" s="103">
        <v>56000</v>
      </c>
      <c r="I119" s="104"/>
      <c r="J119" s="103">
        <v>197000</v>
      </c>
      <c r="K119" s="104"/>
      <c r="L119" s="256"/>
      <c r="M119" s="257"/>
      <c r="N119" s="256"/>
      <c r="O119" s="258"/>
    </row>
    <row r="120" spans="1:15" ht="18" customHeight="1" x14ac:dyDescent="0.25">
      <c r="A120" s="65"/>
      <c r="B120" s="66"/>
      <c r="C120" s="63">
        <v>52</v>
      </c>
      <c r="D120" s="114" t="s">
        <v>27</v>
      </c>
      <c r="E120" s="114"/>
      <c r="F120" s="103">
        <v>29397.19</v>
      </c>
      <c r="G120" s="104"/>
      <c r="H120" s="103">
        <v>2000</v>
      </c>
      <c r="I120" s="104"/>
      <c r="J120" s="103">
        <v>981700</v>
      </c>
      <c r="K120" s="104"/>
      <c r="L120" s="256"/>
      <c r="M120" s="257"/>
      <c r="N120" s="256"/>
      <c r="O120" s="258"/>
    </row>
    <row r="121" spans="1:15" ht="15.75" customHeight="1" x14ac:dyDescent="0.25">
      <c r="A121" s="65"/>
      <c r="B121" s="66"/>
      <c r="C121" s="56">
        <v>55</v>
      </c>
      <c r="D121" s="102" t="s">
        <v>28</v>
      </c>
      <c r="E121" s="102"/>
      <c r="F121" s="103">
        <v>0</v>
      </c>
      <c r="G121" s="104"/>
      <c r="H121" s="103">
        <v>33000</v>
      </c>
      <c r="I121" s="104"/>
      <c r="J121" s="103">
        <v>853000</v>
      </c>
      <c r="K121" s="104"/>
      <c r="L121" s="256"/>
      <c r="M121" s="257"/>
      <c r="N121" s="256"/>
      <c r="O121" s="258"/>
    </row>
    <row r="122" spans="1:15" ht="15.75" customHeight="1" x14ac:dyDescent="0.25">
      <c r="A122" s="54"/>
      <c r="B122" s="55"/>
      <c r="C122" s="56">
        <v>61</v>
      </c>
      <c r="D122" s="102" t="s">
        <v>34</v>
      </c>
      <c r="E122" s="102"/>
      <c r="F122" s="103">
        <v>0</v>
      </c>
      <c r="G122" s="104"/>
      <c r="H122" s="103">
        <v>0</v>
      </c>
      <c r="I122" s="104"/>
      <c r="J122" s="103">
        <v>0</v>
      </c>
      <c r="K122" s="104"/>
      <c r="L122" s="103"/>
      <c r="M122" s="104"/>
      <c r="N122" s="103"/>
      <c r="O122" s="106"/>
    </row>
    <row r="123" spans="1:15" ht="27.75" customHeight="1" x14ac:dyDescent="0.25">
      <c r="A123" s="54"/>
      <c r="B123" s="55"/>
      <c r="C123" s="56">
        <v>71</v>
      </c>
      <c r="D123" s="96" t="s">
        <v>38</v>
      </c>
      <c r="E123" s="95"/>
      <c r="F123" s="103">
        <v>1931.12</v>
      </c>
      <c r="G123" s="104"/>
      <c r="H123" s="105">
        <v>0</v>
      </c>
      <c r="I123" s="105"/>
      <c r="J123" s="103">
        <v>10000</v>
      </c>
      <c r="K123" s="104"/>
      <c r="L123" s="105"/>
      <c r="M123" s="105"/>
      <c r="N123" s="103"/>
      <c r="O123" s="106"/>
    </row>
    <row r="124" spans="1:15" ht="26.25" customHeight="1" x14ac:dyDescent="0.25">
      <c r="A124" s="9"/>
      <c r="B124">
        <v>45</v>
      </c>
      <c r="C124" s="6"/>
      <c r="D124" s="107" t="s">
        <v>132</v>
      </c>
      <c r="E124" s="108"/>
      <c r="F124" s="85">
        <v>8412.77</v>
      </c>
      <c r="G124" s="86"/>
      <c r="H124" s="85">
        <v>269000</v>
      </c>
      <c r="I124" s="86"/>
      <c r="J124" s="85">
        <f>J253+J290+J312+J403+J429+J516+J652</f>
        <v>1610000</v>
      </c>
      <c r="K124" s="86"/>
      <c r="L124" s="85">
        <f t="shared" ref="L124" si="40">L253+L290+L312+L403+L429+L516+L652</f>
        <v>215000</v>
      </c>
      <c r="M124" s="86"/>
      <c r="N124" s="85">
        <f t="shared" ref="N124" si="41">N253+N290+N312+N403+N429+N516+N652</f>
        <v>215000</v>
      </c>
      <c r="O124" s="86"/>
    </row>
    <row r="125" spans="1:15" ht="15.75" customHeight="1" x14ac:dyDescent="0.25">
      <c r="A125" s="68"/>
      <c r="B125" s="69"/>
      <c r="C125" s="56">
        <v>11</v>
      </c>
      <c r="D125" s="102" t="s">
        <v>25</v>
      </c>
      <c r="E125" s="102"/>
      <c r="F125" s="256">
        <v>0</v>
      </c>
      <c r="G125" s="257"/>
      <c r="H125" s="256">
        <v>10000</v>
      </c>
      <c r="I125" s="257"/>
      <c r="J125" s="256">
        <v>0</v>
      </c>
      <c r="K125" s="257"/>
      <c r="L125" s="256"/>
      <c r="M125" s="257"/>
      <c r="N125" s="256"/>
      <c r="O125" s="258"/>
    </row>
    <row r="126" spans="1:15" ht="15" customHeight="1" x14ac:dyDescent="0.25">
      <c r="A126" s="68"/>
      <c r="B126" s="69"/>
      <c r="C126" s="56">
        <v>43</v>
      </c>
      <c r="D126" s="102" t="s">
        <v>30</v>
      </c>
      <c r="E126" s="111"/>
      <c r="F126" s="256">
        <v>8412.77</v>
      </c>
      <c r="G126" s="257"/>
      <c r="H126" s="256">
        <v>5000</v>
      </c>
      <c r="I126" s="257"/>
      <c r="J126" s="256">
        <v>40000</v>
      </c>
      <c r="K126" s="257"/>
      <c r="L126" s="256"/>
      <c r="M126" s="257"/>
      <c r="N126" s="256"/>
      <c r="O126" s="258"/>
    </row>
    <row r="127" spans="1:15" x14ac:dyDescent="0.25">
      <c r="A127" s="68"/>
      <c r="B127" s="69"/>
      <c r="C127" s="63">
        <v>52</v>
      </c>
      <c r="D127" s="114" t="s">
        <v>27</v>
      </c>
      <c r="E127" s="114"/>
      <c r="F127" s="256">
        <v>0</v>
      </c>
      <c r="G127" s="257"/>
      <c r="H127" s="256">
        <v>80000</v>
      </c>
      <c r="I127" s="257"/>
      <c r="J127" s="256">
        <v>300000</v>
      </c>
      <c r="K127" s="257"/>
      <c r="L127" s="256"/>
      <c r="M127" s="257"/>
      <c r="N127" s="256"/>
      <c r="O127" s="258"/>
    </row>
    <row r="128" spans="1:15" x14ac:dyDescent="0.25">
      <c r="A128" s="68"/>
      <c r="B128" s="69"/>
      <c r="C128" s="56">
        <v>55</v>
      </c>
      <c r="D128" s="102" t="s">
        <v>28</v>
      </c>
      <c r="E128" s="102"/>
      <c r="F128" s="256">
        <v>0</v>
      </c>
      <c r="G128" s="257"/>
      <c r="H128" s="256">
        <v>174000</v>
      </c>
      <c r="I128" s="257"/>
      <c r="J128" s="256">
        <v>1270000</v>
      </c>
      <c r="K128" s="257"/>
      <c r="L128" s="256"/>
      <c r="M128" s="257"/>
      <c r="N128" s="256"/>
      <c r="O128" s="258"/>
    </row>
    <row r="129" spans="1:18" ht="27" customHeight="1" x14ac:dyDescent="0.25">
      <c r="A129" s="54"/>
      <c r="B129" s="67"/>
      <c r="C129" s="56">
        <v>71</v>
      </c>
      <c r="D129" s="96" t="s">
        <v>38</v>
      </c>
      <c r="E129" s="95"/>
      <c r="F129" s="256">
        <v>0</v>
      </c>
      <c r="G129" s="257"/>
      <c r="H129" s="256">
        <v>0</v>
      </c>
      <c r="I129" s="257"/>
      <c r="J129" s="256">
        <v>0</v>
      </c>
      <c r="K129" s="257"/>
      <c r="L129" s="256"/>
      <c r="M129" s="257"/>
      <c r="N129" s="256"/>
      <c r="O129" s="258"/>
    </row>
    <row r="130" spans="1:18" ht="15.75" thickBot="1" x14ac:dyDescent="0.3">
      <c r="A130" s="61"/>
      <c r="B130" s="70"/>
      <c r="C130" s="63">
        <v>81</v>
      </c>
      <c r="D130" s="160" t="s">
        <v>96</v>
      </c>
      <c r="E130" s="161"/>
      <c r="F130" s="115">
        <v>0</v>
      </c>
      <c r="G130" s="116"/>
      <c r="H130" s="115">
        <v>0</v>
      </c>
      <c r="I130" s="116"/>
      <c r="J130" s="115">
        <v>0</v>
      </c>
      <c r="K130" s="116"/>
      <c r="L130" s="115"/>
      <c r="M130" s="116"/>
      <c r="N130" s="115"/>
      <c r="O130" s="192"/>
    </row>
    <row r="131" spans="1:18" ht="15.75" thickBot="1" x14ac:dyDescent="0.3">
      <c r="A131" s="251" t="s">
        <v>336</v>
      </c>
      <c r="B131" s="252"/>
      <c r="C131" s="252"/>
      <c r="D131" s="252"/>
      <c r="E131" s="252"/>
      <c r="F131" s="292">
        <f>F81+F110</f>
        <v>1190854.81</v>
      </c>
      <c r="G131" s="293"/>
      <c r="H131" s="292">
        <f>H81+H110</f>
        <v>2172735</v>
      </c>
      <c r="I131" s="293"/>
      <c r="J131" s="292">
        <f>J81+J110</f>
        <v>6168600</v>
      </c>
      <c r="K131" s="293"/>
      <c r="L131" s="292">
        <f>L81+L110</f>
        <v>3628100</v>
      </c>
      <c r="M131" s="293"/>
      <c r="N131" s="292">
        <f>N81+N110</f>
        <v>3377600</v>
      </c>
      <c r="O131" s="294"/>
      <c r="Q131" s="30"/>
      <c r="R131" s="2"/>
    </row>
    <row r="133" spans="1:18" x14ac:dyDescent="0.25">
      <c r="J133" s="123"/>
      <c r="K133" s="123"/>
    </row>
    <row r="135" spans="1:18" ht="28.5" customHeight="1" x14ac:dyDescent="0.25">
      <c r="A135" s="204" t="s">
        <v>48</v>
      </c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</row>
    <row r="137" spans="1:18" ht="26.25" customHeight="1" thickBot="1" x14ac:dyDescent="0.3">
      <c r="A137" s="289" t="s">
        <v>49</v>
      </c>
      <c r="B137" s="188"/>
      <c r="C137" s="188"/>
      <c r="D137" s="188"/>
      <c r="E137" s="188"/>
      <c r="F137" s="261" t="s">
        <v>391</v>
      </c>
      <c r="G137" s="262"/>
      <c r="H137" s="260" t="s">
        <v>392</v>
      </c>
      <c r="I137" s="260"/>
      <c r="J137" s="261" t="s">
        <v>393</v>
      </c>
      <c r="K137" s="262"/>
      <c r="L137" s="263" t="s">
        <v>2</v>
      </c>
      <c r="M137" s="264"/>
      <c r="N137" s="263" t="s">
        <v>50</v>
      </c>
      <c r="O137" s="265"/>
    </row>
    <row r="138" spans="1:18" ht="30" customHeight="1" x14ac:dyDescent="0.25">
      <c r="A138" s="270" t="s">
        <v>51</v>
      </c>
      <c r="B138" s="202"/>
      <c r="C138" s="202"/>
      <c r="D138" s="202"/>
      <c r="E138" s="202"/>
      <c r="F138" s="158">
        <f>F139+F142+F146+F153+F159+F164+F166+F172+F175</f>
        <v>1190854.8</v>
      </c>
      <c r="G138" s="159"/>
      <c r="H138" s="158">
        <f t="shared" ref="H138" si="42">H139+H142+H146+H153+H159+H164+H166+H172+H175</f>
        <v>2172735</v>
      </c>
      <c r="I138" s="159"/>
      <c r="J138" s="158">
        <f t="shared" ref="J138" si="43">J139+J142+J146+J153+J159+J164+J166+J172+J175</f>
        <v>6168600</v>
      </c>
      <c r="K138" s="159"/>
      <c r="L138" s="158">
        <f t="shared" ref="L138" si="44">L139+L142+L146+L153+L159+L164+L166+L172+L175</f>
        <v>3628100</v>
      </c>
      <c r="M138" s="159"/>
      <c r="N138" s="158">
        <f t="shared" ref="N138" si="45">N139+N142+N146+N153+N159+N164+N166+N172+N175</f>
        <v>3377600</v>
      </c>
      <c r="O138" s="193"/>
    </row>
    <row r="139" spans="1:18" x14ac:dyDescent="0.25">
      <c r="A139" s="271" t="s">
        <v>53</v>
      </c>
      <c r="B139" s="272"/>
      <c r="C139" s="272"/>
      <c r="D139" s="272"/>
      <c r="E139" s="272"/>
      <c r="F139" s="92">
        <f>SUM(F140:G141)</f>
        <v>308292.44</v>
      </c>
      <c r="G139" s="93"/>
      <c r="H139" s="92">
        <f t="shared" ref="H139" si="46">SUM(H140:I141)</f>
        <v>315310</v>
      </c>
      <c r="I139" s="93"/>
      <c r="J139" s="92">
        <f t="shared" ref="J139" si="47">SUM(J140:K141)</f>
        <v>360100</v>
      </c>
      <c r="K139" s="93"/>
      <c r="L139" s="92">
        <f t="shared" ref="L139" si="48">SUM(L140:M141)</f>
        <v>345100</v>
      </c>
      <c r="M139" s="93"/>
      <c r="N139" s="92">
        <f t="shared" ref="N139" si="49">SUM(N140:O141)</f>
        <v>335100</v>
      </c>
      <c r="O139" s="266"/>
    </row>
    <row r="140" spans="1:18" ht="28.5" customHeight="1" x14ac:dyDescent="0.25">
      <c r="A140" s="273" t="s">
        <v>54</v>
      </c>
      <c r="B140" s="274"/>
      <c r="C140" s="274"/>
      <c r="D140" s="274"/>
      <c r="E140" s="274"/>
      <c r="F140" s="119">
        <v>216166.66</v>
      </c>
      <c r="G140" s="120"/>
      <c r="H140" s="121">
        <v>235950</v>
      </c>
      <c r="I140" s="121"/>
      <c r="J140" s="119">
        <f>J210+J218+J225+J226+J230+J238+J242</f>
        <v>255600</v>
      </c>
      <c r="K140" s="120"/>
      <c r="L140" s="119">
        <f t="shared" ref="L140" si="50">L210+L218+L225+L226+L230+L238+L242</f>
        <v>265600</v>
      </c>
      <c r="M140" s="120"/>
      <c r="N140" s="119">
        <f t="shared" ref="N140" si="51">N210+N218+N225+N226+N230+N238+N242</f>
        <v>255600</v>
      </c>
      <c r="O140" s="120"/>
    </row>
    <row r="141" spans="1:18" x14ac:dyDescent="0.25">
      <c r="A141" s="275" t="s">
        <v>55</v>
      </c>
      <c r="B141" s="276"/>
      <c r="C141" s="276"/>
      <c r="D141" s="276"/>
      <c r="E141" s="276"/>
      <c r="F141" s="267">
        <v>92125.78</v>
      </c>
      <c r="G141" s="268"/>
      <c r="H141" s="269">
        <v>79360</v>
      </c>
      <c r="I141" s="269"/>
      <c r="J141" s="267">
        <f>J214+J234+J246</f>
        <v>104500</v>
      </c>
      <c r="K141" s="268"/>
      <c r="L141" s="267">
        <f t="shared" ref="L141" si="52">L214+L234+L246</f>
        <v>79500</v>
      </c>
      <c r="M141" s="268"/>
      <c r="N141" s="267">
        <f t="shared" ref="N141" si="53">N214+N234+N246</f>
        <v>79500</v>
      </c>
      <c r="O141" s="268"/>
    </row>
    <row r="142" spans="1:18" x14ac:dyDescent="0.25">
      <c r="A142" s="271" t="s">
        <v>56</v>
      </c>
      <c r="B142" s="272"/>
      <c r="C142" s="272"/>
      <c r="D142" s="272"/>
      <c r="E142" s="272"/>
      <c r="F142" s="92">
        <f>SUM(F143:G145)</f>
        <v>43465.97</v>
      </c>
      <c r="G142" s="93"/>
      <c r="H142" s="92">
        <f t="shared" ref="H142" si="54">SUM(H143:I145)</f>
        <v>61500</v>
      </c>
      <c r="I142" s="93"/>
      <c r="J142" s="92">
        <f t="shared" ref="J142" si="55">SUM(J143:K145)</f>
        <v>652000</v>
      </c>
      <c r="K142" s="93"/>
      <c r="L142" s="92">
        <f t="shared" ref="L142" si="56">SUM(L143:M145)</f>
        <v>442000</v>
      </c>
      <c r="M142" s="93"/>
      <c r="N142" s="92">
        <f t="shared" ref="N142" si="57">SUM(N143:O145)</f>
        <v>442000</v>
      </c>
      <c r="O142" s="266"/>
    </row>
    <row r="143" spans="1:18" ht="15" customHeight="1" x14ac:dyDescent="0.25">
      <c r="A143" s="275" t="s">
        <v>57</v>
      </c>
      <c r="B143" s="276"/>
      <c r="C143" s="276"/>
      <c r="D143" s="276"/>
      <c r="E143" s="276"/>
      <c r="F143" s="267">
        <v>1316.61</v>
      </c>
      <c r="G143" s="268"/>
      <c r="H143" s="269">
        <v>3300</v>
      </c>
      <c r="I143" s="269"/>
      <c r="J143" s="267">
        <v>0</v>
      </c>
      <c r="K143" s="268"/>
      <c r="L143" s="267">
        <v>0</v>
      </c>
      <c r="M143" s="268"/>
      <c r="N143" s="267">
        <v>0</v>
      </c>
      <c r="O143" s="268"/>
    </row>
    <row r="144" spans="1:18" x14ac:dyDescent="0.25">
      <c r="A144" s="259" t="s">
        <v>58</v>
      </c>
      <c r="B144" s="118"/>
      <c r="C144" s="118"/>
      <c r="D144" s="118"/>
      <c r="E144" s="118"/>
      <c r="F144" s="119">
        <v>39808.46</v>
      </c>
      <c r="G144" s="120"/>
      <c r="H144" s="121">
        <v>55500</v>
      </c>
      <c r="I144" s="121"/>
      <c r="J144" s="119">
        <f>J426+J427+J429+J434+J436</f>
        <v>646000</v>
      </c>
      <c r="K144" s="120"/>
      <c r="L144" s="119">
        <f t="shared" ref="L144" si="58">L426+L427+L429+L434+L436</f>
        <v>436000</v>
      </c>
      <c r="M144" s="120"/>
      <c r="N144" s="119">
        <f t="shared" ref="N144" si="59">N426+N427+N429+N434+N436</f>
        <v>436000</v>
      </c>
      <c r="O144" s="120"/>
    </row>
    <row r="145" spans="1:15" x14ac:dyDescent="0.25">
      <c r="A145" s="290" t="s">
        <v>59</v>
      </c>
      <c r="B145" s="291"/>
      <c r="C145" s="291"/>
      <c r="D145" s="291"/>
      <c r="E145" s="291"/>
      <c r="F145" s="267">
        <v>2340.9</v>
      </c>
      <c r="G145" s="268"/>
      <c r="H145" s="269">
        <v>2700</v>
      </c>
      <c r="I145" s="269"/>
      <c r="J145" s="267">
        <f>J441+J442</f>
        <v>6000</v>
      </c>
      <c r="K145" s="268"/>
      <c r="L145" s="267">
        <f t="shared" ref="L145" si="60">L441+L442</f>
        <v>6000</v>
      </c>
      <c r="M145" s="268"/>
      <c r="N145" s="267">
        <f t="shared" ref="N145" si="61">N441+N442</f>
        <v>6000</v>
      </c>
      <c r="O145" s="268"/>
    </row>
    <row r="146" spans="1:15" x14ac:dyDescent="0.25">
      <c r="A146" s="271" t="s">
        <v>60</v>
      </c>
      <c r="B146" s="272"/>
      <c r="C146" s="272"/>
      <c r="D146" s="272"/>
      <c r="E146" s="272"/>
      <c r="F146" s="92">
        <f>SUM(F147:G152)</f>
        <v>111326.24</v>
      </c>
      <c r="G146" s="93"/>
      <c r="H146" s="92">
        <f t="shared" ref="H146" si="62">SUM(H147:I152)</f>
        <v>319000</v>
      </c>
      <c r="I146" s="93"/>
      <c r="J146" s="92">
        <f t="shared" ref="J146" si="63">SUM(J147:K152)</f>
        <v>818300</v>
      </c>
      <c r="K146" s="93"/>
      <c r="L146" s="92">
        <f t="shared" ref="L146" si="64">SUM(L147:M152)</f>
        <v>586400</v>
      </c>
      <c r="M146" s="93"/>
      <c r="N146" s="92">
        <f t="shared" ref="N146" si="65">SUM(N147:O152)</f>
        <v>456400</v>
      </c>
      <c r="O146" s="266"/>
    </row>
    <row r="147" spans="1:15" x14ac:dyDescent="0.25">
      <c r="A147" s="259" t="s">
        <v>337</v>
      </c>
      <c r="B147" s="118"/>
      <c r="C147" s="118"/>
      <c r="D147" s="118"/>
      <c r="E147" s="288"/>
      <c r="F147" s="119">
        <v>5336.29</v>
      </c>
      <c r="G147" s="120"/>
      <c r="H147" s="119">
        <v>0</v>
      </c>
      <c r="I147" s="120"/>
      <c r="J147" s="119">
        <v>0</v>
      </c>
      <c r="K147" s="120"/>
      <c r="L147" s="119">
        <v>0</v>
      </c>
      <c r="M147" s="120"/>
      <c r="N147" s="119">
        <v>0</v>
      </c>
      <c r="O147" s="120"/>
    </row>
    <row r="148" spans="1:15" x14ac:dyDescent="0.25">
      <c r="A148" s="275" t="s">
        <v>61</v>
      </c>
      <c r="B148" s="276"/>
      <c r="C148" s="276"/>
      <c r="D148" s="276"/>
      <c r="E148" s="276"/>
      <c r="F148" s="267">
        <v>8015.49</v>
      </c>
      <c r="G148" s="268"/>
      <c r="H148" s="269">
        <v>9400</v>
      </c>
      <c r="I148" s="269"/>
      <c r="J148" s="267">
        <f>J534+J539+J544+J550+J554</f>
        <v>35300</v>
      </c>
      <c r="K148" s="268"/>
      <c r="L148" s="267">
        <f t="shared" ref="L148" si="66">L534+L539+L544+L550+L554</f>
        <v>19400</v>
      </c>
      <c r="M148" s="268"/>
      <c r="N148" s="267">
        <f t="shared" ref="N148" si="67">N534+N539+N544+N550+N554</f>
        <v>9400</v>
      </c>
      <c r="O148" s="268"/>
    </row>
    <row r="149" spans="1:15" x14ac:dyDescent="0.25">
      <c r="A149" s="259" t="s">
        <v>62</v>
      </c>
      <c r="B149" s="118"/>
      <c r="C149" s="118"/>
      <c r="D149" s="118"/>
      <c r="E149" s="118"/>
      <c r="F149" s="119">
        <v>19051.05</v>
      </c>
      <c r="G149" s="120"/>
      <c r="H149" s="121">
        <v>27000</v>
      </c>
      <c r="I149" s="121"/>
      <c r="J149" s="119">
        <f>J667</f>
        <v>27000</v>
      </c>
      <c r="K149" s="120"/>
      <c r="L149" s="119">
        <f t="shared" ref="L149" si="68">L667</f>
        <v>27000</v>
      </c>
      <c r="M149" s="120"/>
      <c r="N149" s="119">
        <f t="shared" ref="N149" si="69">N667</f>
        <v>27000</v>
      </c>
      <c r="O149" s="120"/>
    </row>
    <row r="150" spans="1:15" x14ac:dyDescent="0.25">
      <c r="A150" s="275" t="s">
        <v>63</v>
      </c>
      <c r="B150" s="287"/>
      <c r="C150" s="287"/>
      <c r="D150" s="287"/>
      <c r="E150" s="287"/>
      <c r="F150" s="267">
        <v>78923.41</v>
      </c>
      <c r="G150" s="268"/>
      <c r="H150" s="269">
        <v>282600</v>
      </c>
      <c r="I150" s="269"/>
      <c r="J150" s="267">
        <f>J279+J287+J289+J290+J300+J302+J303+J378+J564+J565</f>
        <v>730000</v>
      </c>
      <c r="K150" s="268"/>
      <c r="L150" s="267">
        <f t="shared" ref="L150" si="70">L279+L287+L289+L290+L300+L302+L303+L378+L564+L565</f>
        <v>520000</v>
      </c>
      <c r="M150" s="268"/>
      <c r="N150" s="267">
        <f t="shared" ref="N150" si="71">N279+N287+N289+N290+N300+N302+N303+N378+N564+N565</f>
        <v>420000</v>
      </c>
      <c r="O150" s="268"/>
    </row>
    <row r="151" spans="1:15" x14ac:dyDescent="0.25">
      <c r="A151" s="259" t="s">
        <v>64</v>
      </c>
      <c r="B151" s="118"/>
      <c r="C151" s="118"/>
      <c r="D151" s="118"/>
      <c r="E151" s="118"/>
      <c r="F151" s="119">
        <v>0</v>
      </c>
      <c r="G151" s="120"/>
      <c r="H151" s="121">
        <v>0</v>
      </c>
      <c r="I151" s="121"/>
      <c r="J151" s="119">
        <v>0</v>
      </c>
      <c r="K151" s="120"/>
      <c r="L151" s="119">
        <v>0</v>
      </c>
      <c r="M151" s="120"/>
      <c r="N151" s="119">
        <v>0</v>
      </c>
      <c r="O151" s="120"/>
    </row>
    <row r="152" spans="1:15" x14ac:dyDescent="0.25">
      <c r="A152" s="275" t="s">
        <v>65</v>
      </c>
      <c r="B152" s="276"/>
      <c r="C152" s="276"/>
      <c r="D152" s="276"/>
      <c r="E152" s="276"/>
      <c r="F152" s="267">
        <v>0</v>
      </c>
      <c r="G152" s="268"/>
      <c r="H152" s="269">
        <v>0</v>
      </c>
      <c r="I152" s="269"/>
      <c r="J152" s="267">
        <f>J571</f>
        <v>26000</v>
      </c>
      <c r="K152" s="268"/>
      <c r="L152" s="267">
        <f t="shared" ref="L152" si="72">L571</f>
        <v>20000</v>
      </c>
      <c r="M152" s="268"/>
      <c r="N152" s="267">
        <f t="shared" ref="N152" si="73">N571</f>
        <v>0</v>
      </c>
      <c r="O152" s="268"/>
    </row>
    <row r="153" spans="1:15" x14ac:dyDescent="0.25">
      <c r="A153" s="271" t="s">
        <v>66</v>
      </c>
      <c r="B153" s="272"/>
      <c r="C153" s="272"/>
      <c r="D153" s="272"/>
      <c r="E153" s="272"/>
      <c r="F153" s="92">
        <f>SUM(F154:G158)</f>
        <v>54802.600000000006</v>
      </c>
      <c r="G153" s="93"/>
      <c r="H153" s="92">
        <f t="shared" ref="H153" si="74">SUM(H154:I158)</f>
        <v>402600</v>
      </c>
      <c r="I153" s="93"/>
      <c r="J153" s="92">
        <f t="shared" ref="J153" si="75">SUM(J154:K158)</f>
        <v>1718000</v>
      </c>
      <c r="K153" s="93"/>
      <c r="L153" s="92">
        <f t="shared" ref="L153" si="76">SUM(L154:M158)</f>
        <v>80000</v>
      </c>
      <c r="M153" s="93"/>
      <c r="N153" s="92">
        <f t="shared" ref="N153" si="77">SUM(N154:O158)</f>
        <v>80000</v>
      </c>
      <c r="O153" s="266"/>
    </row>
    <row r="154" spans="1:15" x14ac:dyDescent="0.25">
      <c r="A154" s="275" t="s">
        <v>67</v>
      </c>
      <c r="B154" s="276"/>
      <c r="C154" s="276"/>
      <c r="D154" s="276"/>
      <c r="E154" s="276"/>
      <c r="F154" s="267">
        <v>51006.73</v>
      </c>
      <c r="G154" s="268"/>
      <c r="H154" s="269">
        <v>400000</v>
      </c>
      <c r="I154" s="269"/>
      <c r="J154" s="267">
        <f>J333+J334+J335+J337+J342</f>
        <v>353000</v>
      </c>
      <c r="K154" s="268"/>
      <c r="L154" s="267">
        <f t="shared" ref="L154" si="78">L333+L334+L335+L337+L342</f>
        <v>25000</v>
      </c>
      <c r="M154" s="268"/>
      <c r="N154" s="267">
        <f t="shared" ref="N154" si="79">N333+N334+N335+N337+N342</f>
        <v>25000</v>
      </c>
      <c r="O154" s="268"/>
    </row>
    <row r="155" spans="1:15" x14ac:dyDescent="0.25">
      <c r="A155" s="259" t="s">
        <v>68</v>
      </c>
      <c r="B155" s="118"/>
      <c r="C155" s="118"/>
      <c r="D155" s="118"/>
      <c r="E155" s="118"/>
      <c r="F155" s="119">
        <v>2468.64</v>
      </c>
      <c r="G155" s="120"/>
      <c r="H155" s="121">
        <v>0</v>
      </c>
      <c r="I155" s="121"/>
      <c r="J155" s="119">
        <f>J369+J370</f>
        <v>40000</v>
      </c>
      <c r="K155" s="120"/>
      <c r="L155" s="119">
        <f t="shared" ref="L155" si="80">L369+L370</f>
        <v>30000</v>
      </c>
      <c r="M155" s="120"/>
      <c r="N155" s="119">
        <f t="shared" ref="N155" si="81">N369+N370</f>
        <v>30000</v>
      </c>
      <c r="O155" s="120"/>
    </row>
    <row r="156" spans="1:15" x14ac:dyDescent="0.25">
      <c r="A156" s="275" t="s">
        <v>69</v>
      </c>
      <c r="B156" s="276"/>
      <c r="C156" s="276"/>
      <c r="D156" s="276"/>
      <c r="E156" s="276"/>
      <c r="F156" s="267">
        <v>0</v>
      </c>
      <c r="G156" s="268"/>
      <c r="H156" s="269">
        <v>0</v>
      </c>
      <c r="I156" s="269"/>
      <c r="J156" s="267">
        <v>0</v>
      </c>
      <c r="K156" s="268"/>
      <c r="L156" s="267">
        <v>0</v>
      </c>
      <c r="M156" s="268"/>
      <c r="N156" s="267">
        <v>0</v>
      </c>
      <c r="O156" s="268"/>
    </row>
    <row r="157" spans="1:15" x14ac:dyDescent="0.25">
      <c r="A157" s="259" t="s">
        <v>70</v>
      </c>
      <c r="B157" s="118"/>
      <c r="C157" s="118"/>
      <c r="D157" s="118"/>
      <c r="E157" s="118"/>
      <c r="F157" s="119">
        <v>0</v>
      </c>
      <c r="G157" s="120"/>
      <c r="H157" s="121">
        <v>2600</v>
      </c>
      <c r="I157" s="121"/>
      <c r="J157" s="119">
        <f>J411</f>
        <v>5000</v>
      </c>
      <c r="K157" s="120"/>
      <c r="L157" s="119">
        <f t="shared" ref="L157" si="82">L411</f>
        <v>5000</v>
      </c>
      <c r="M157" s="120"/>
      <c r="N157" s="119">
        <f t="shared" ref="N157" si="83">N411</f>
        <v>5000</v>
      </c>
      <c r="O157" s="120"/>
    </row>
    <row r="158" spans="1:15" x14ac:dyDescent="0.25">
      <c r="A158" s="275" t="s">
        <v>71</v>
      </c>
      <c r="B158" s="276"/>
      <c r="C158" s="276"/>
      <c r="D158" s="276"/>
      <c r="E158" s="276"/>
      <c r="F158" s="267">
        <v>1327.23</v>
      </c>
      <c r="G158" s="268"/>
      <c r="H158" s="269">
        <v>0</v>
      </c>
      <c r="I158" s="269"/>
      <c r="J158" s="267">
        <f>J401+J403+J407</f>
        <v>1320000</v>
      </c>
      <c r="K158" s="268"/>
      <c r="L158" s="267">
        <f t="shared" ref="L158" si="84">L401+L403+L407</f>
        <v>20000</v>
      </c>
      <c r="M158" s="268"/>
      <c r="N158" s="267">
        <f t="shared" ref="N158" si="85">N401+N403+N407</f>
        <v>20000</v>
      </c>
      <c r="O158" s="268"/>
    </row>
    <row r="159" spans="1:15" x14ac:dyDescent="0.25">
      <c r="A159" s="271" t="s">
        <v>72</v>
      </c>
      <c r="B159" s="272"/>
      <c r="C159" s="272"/>
      <c r="D159" s="272"/>
      <c r="E159" s="272"/>
      <c r="F159" s="92">
        <f>SUM(F160:G163)</f>
        <v>202663.53</v>
      </c>
      <c r="G159" s="93"/>
      <c r="H159" s="92">
        <f t="shared" ref="H159" si="86">SUM(H160:I163)</f>
        <v>319325</v>
      </c>
      <c r="I159" s="93"/>
      <c r="J159" s="92">
        <f t="shared" ref="J159" si="87">SUM(J160:K163)</f>
        <v>1295500</v>
      </c>
      <c r="K159" s="93"/>
      <c r="L159" s="92">
        <f t="shared" ref="L159" si="88">SUM(L160:M163)</f>
        <v>474500</v>
      </c>
      <c r="M159" s="93"/>
      <c r="N159" s="92">
        <f t="shared" ref="N159" si="89">SUM(N160:O163)</f>
        <v>364000</v>
      </c>
      <c r="O159" s="266"/>
    </row>
    <row r="160" spans="1:15" x14ac:dyDescent="0.25">
      <c r="A160" s="275" t="s">
        <v>73</v>
      </c>
      <c r="B160" s="276"/>
      <c r="C160" s="276"/>
      <c r="D160" s="276"/>
      <c r="E160" s="276"/>
      <c r="F160" s="267">
        <v>124308.48</v>
      </c>
      <c r="G160" s="268"/>
      <c r="H160" s="269">
        <v>193025</v>
      </c>
      <c r="I160" s="269"/>
      <c r="J160" s="267">
        <f>J250+J252+J253+J258+J295+J318+J320+J324+J326+J348+J355+J361+J363+J386+J390+J395+J417+J560+J576+J668</f>
        <v>493500</v>
      </c>
      <c r="K160" s="268"/>
      <c r="L160" s="267">
        <f>L250+L252+L253+L258+L295+L318+L320+L324+L326+L348+L355+L361+L363+L386+L390+L395+L417+L560+L576+L668</f>
        <v>372500</v>
      </c>
      <c r="M160" s="268"/>
      <c r="N160" s="267">
        <f>N250+N252+N253+N258+N295+N318+N320+N324+N326+N348+N355+N361+N363+N386+N390+N395+N417+N560+N576+N668</f>
        <v>262000</v>
      </c>
      <c r="O160" s="268"/>
    </row>
    <row r="161" spans="1:15" x14ac:dyDescent="0.25">
      <c r="A161" s="259" t="s">
        <v>74</v>
      </c>
      <c r="B161" s="118"/>
      <c r="C161" s="118"/>
      <c r="D161" s="118"/>
      <c r="E161" s="118"/>
      <c r="F161" s="119">
        <v>0</v>
      </c>
      <c r="G161" s="120"/>
      <c r="H161" s="121">
        <v>32000</v>
      </c>
      <c r="I161" s="121"/>
      <c r="J161" s="119">
        <f>J372+J373</f>
        <v>700000</v>
      </c>
      <c r="K161" s="120"/>
      <c r="L161" s="119">
        <f t="shared" ref="L161" si="90">L372+L373</f>
        <v>0</v>
      </c>
      <c r="M161" s="120"/>
      <c r="N161" s="119">
        <f t="shared" ref="N161" si="91">N372+N373</f>
        <v>0</v>
      </c>
      <c r="O161" s="120"/>
    </row>
    <row r="162" spans="1:15" x14ac:dyDescent="0.25">
      <c r="A162" s="280" t="s">
        <v>75</v>
      </c>
      <c r="B162" s="281"/>
      <c r="C162" s="281"/>
      <c r="D162" s="281"/>
      <c r="E162" s="282"/>
      <c r="F162" s="119">
        <v>76471.98</v>
      </c>
      <c r="G162" s="120"/>
      <c r="H162" s="119">
        <v>94300</v>
      </c>
      <c r="I162" s="120"/>
      <c r="J162" s="119">
        <f>J264+J268+J270</f>
        <v>102000</v>
      </c>
      <c r="K162" s="120"/>
      <c r="L162" s="119">
        <f t="shared" ref="L162" si="92">L264+L268+L270</f>
        <v>102000</v>
      </c>
      <c r="M162" s="120"/>
      <c r="N162" s="119">
        <f t="shared" ref="N162" si="93">N264+N268+N270</f>
        <v>102000</v>
      </c>
      <c r="O162" s="120"/>
    </row>
    <row r="163" spans="1:15" x14ac:dyDescent="0.25">
      <c r="A163" s="259" t="s">
        <v>338</v>
      </c>
      <c r="B163" s="118"/>
      <c r="C163" s="118"/>
      <c r="D163" s="118"/>
      <c r="E163" s="288"/>
      <c r="F163" s="119">
        <v>1883.07</v>
      </c>
      <c r="G163" s="120"/>
      <c r="H163" s="119">
        <v>0</v>
      </c>
      <c r="I163" s="120"/>
      <c r="J163" s="119">
        <v>0</v>
      </c>
      <c r="K163" s="120"/>
      <c r="L163" s="119">
        <v>0</v>
      </c>
      <c r="M163" s="120"/>
      <c r="N163" s="119">
        <v>0</v>
      </c>
      <c r="O163" s="120"/>
    </row>
    <row r="164" spans="1:15" x14ac:dyDescent="0.25">
      <c r="A164" s="277" t="s">
        <v>76</v>
      </c>
      <c r="B164" s="278"/>
      <c r="C164" s="278"/>
      <c r="D164" s="278"/>
      <c r="E164" s="279"/>
      <c r="F164" s="92">
        <f>SUM(F165)</f>
        <v>15926.74</v>
      </c>
      <c r="G164" s="93"/>
      <c r="H164" s="92">
        <f t="shared" ref="H164" si="94">SUM(H165)</f>
        <v>19000</v>
      </c>
      <c r="I164" s="93"/>
      <c r="J164" s="92">
        <f t="shared" ref="J164" si="95">SUM(J165)</f>
        <v>26000</v>
      </c>
      <c r="K164" s="93"/>
      <c r="L164" s="92">
        <f t="shared" ref="L164" si="96">SUM(L165)</f>
        <v>26000</v>
      </c>
      <c r="M164" s="93"/>
      <c r="N164" s="92">
        <f t="shared" ref="N164" si="97">SUM(N165)</f>
        <v>26000</v>
      </c>
      <c r="O164" s="266"/>
    </row>
    <row r="165" spans="1:15" x14ac:dyDescent="0.25">
      <c r="A165" s="280" t="s">
        <v>77</v>
      </c>
      <c r="B165" s="281"/>
      <c r="C165" s="281"/>
      <c r="D165" s="281"/>
      <c r="E165" s="282"/>
      <c r="F165" s="119">
        <v>15926.74</v>
      </c>
      <c r="G165" s="120"/>
      <c r="H165" s="119">
        <v>19000</v>
      </c>
      <c r="I165" s="120"/>
      <c r="J165" s="119">
        <f>J461+J465+J466</f>
        <v>26000</v>
      </c>
      <c r="K165" s="120"/>
      <c r="L165" s="119">
        <f t="shared" ref="L165" si="98">L461+L465+L466</f>
        <v>26000</v>
      </c>
      <c r="M165" s="120"/>
      <c r="N165" s="119">
        <f t="shared" ref="N165" si="99">N461+N465+N466</f>
        <v>26000</v>
      </c>
      <c r="O165" s="120"/>
    </row>
    <row r="166" spans="1:15" x14ac:dyDescent="0.25">
      <c r="A166" s="277" t="s">
        <v>78</v>
      </c>
      <c r="B166" s="278"/>
      <c r="C166" s="278"/>
      <c r="D166" s="278"/>
      <c r="E166" s="279"/>
      <c r="F166" s="92">
        <f>SUM(F167:G171)</f>
        <v>62203.799999999996</v>
      </c>
      <c r="G166" s="93"/>
      <c r="H166" s="92">
        <f t="shared" ref="H166" si="100">SUM(H167:I171)</f>
        <v>358600</v>
      </c>
      <c r="I166" s="93"/>
      <c r="J166" s="92">
        <f t="shared" ref="J166" si="101">SUM(J167:K171)</f>
        <v>573600</v>
      </c>
      <c r="K166" s="93"/>
      <c r="L166" s="92">
        <f t="shared" ref="L166" si="102">SUM(L167:M171)</f>
        <v>1290900</v>
      </c>
      <c r="M166" s="93"/>
      <c r="N166" s="92">
        <f t="shared" ref="N166" si="103">SUM(N167:O171)</f>
        <v>1290900</v>
      </c>
      <c r="O166" s="266"/>
    </row>
    <row r="167" spans="1:15" x14ac:dyDescent="0.25">
      <c r="A167" s="280" t="s">
        <v>79</v>
      </c>
      <c r="B167" s="281"/>
      <c r="C167" s="281"/>
      <c r="D167" s="281"/>
      <c r="E167" s="282"/>
      <c r="F167" s="119">
        <v>11058.56</v>
      </c>
      <c r="G167" s="120"/>
      <c r="H167" s="119">
        <v>194000</v>
      </c>
      <c r="I167" s="120"/>
      <c r="J167" s="119">
        <f>J513+J514+J516+J521</f>
        <v>116000</v>
      </c>
      <c r="K167" s="120"/>
      <c r="L167" s="119">
        <f t="shared" ref="L167" si="104">L513+L514+L516+L521</f>
        <v>1063300</v>
      </c>
      <c r="M167" s="120"/>
      <c r="N167" s="119">
        <f t="shared" ref="N167" si="105">N513+N514+N516+N521</f>
        <v>1063300</v>
      </c>
      <c r="O167" s="120"/>
    </row>
    <row r="168" spans="1:15" x14ac:dyDescent="0.25">
      <c r="A168" s="280" t="s">
        <v>80</v>
      </c>
      <c r="B168" s="281"/>
      <c r="C168" s="281"/>
      <c r="D168" s="281"/>
      <c r="E168" s="282"/>
      <c r="F168" s="119">
        <v>51145.24</v>
      </c>
      <c r="G168" s="120"/>
      <c r="H168" s="119">
        <v>164600</v>
      </c>
      <c r="I168" s="120"/>
      <c r="J168" s="119">
        <f t="shared" ref="J168:L168" si="106">J493+J494+J499+J507+J633+J634+J639+J640+J645+J651+J652+J658</f>
        <v>387000</v>
      </c>
      <c r="K168" s="120"/>
      <c r="L168" s="119">
        <f t="shared" si="106"/>
        <v>187000</v>
      </c>
      <c r="M168" s="120"/>
      <c r="N168" s="119">
        <f t="shared" ref="N168" si="107">N493+N494+N499+N507+N633+N634+N639+N640+N645+N651+N652+N658</f>
        <v>187000</v>
      </c>
      <c r="O168" s="120"/>
    </row>
    <row r="169" spans="1:15" ht="17.25" customHeight="1" x14ac:dyDescent="0.25">
      <c r="A169" s="280" t="s">
        <v>81</v>
      </c>
      <c r="B169" s="281"/>
      <c r="C169" s="281"/>
      <c r="D169" s="281"/>
      <c r="E169" s="282"/>
      <c r="F169" s="119">
        <v>0</v>
      </c>
      <c r="G169" s="120"/>
      <c r="H169" s="119">
        <v>0</v>
      </c>
      <c r="I169" s="120"/>
      <c r="J169" s="119">
        <f>J503</f>
        <v>600</v>
      </c>
      <c r="K169" s="120"/>
      <c r="L169" s="119">
        <f t="shared" ref="L169" si="108">L503</f>
        <v>600</v>
      </c>
      <c r="M169" s="120"/>
      <c r="N169" s="119">
        <f t="shared" ref="N169" si="109">N503</f>
        <v>600</v>
      </c>
      <c r="O169" s="120"/>
    </row>
    <row r="170" spans="1:15" x14ac:dyDescent="0.25">
      <c r="A170" s="280" t="s">
        <v>82</v>
      </c>
      <c r="B170" s="281"/>
      <c r="C170" s="281"/>
      <c r="D170" s="281"/>
      <c r="E170" s="282"/>
      <c r="F170" s="119">
        <v>0</v>
      </c>
      <c r="G170" s="120"/>
      <c r="H170" s="119">
        <v>0</v>
      </c>
      <c r="I170" s="120"/>
      <c r="J170" s="119">
        <f>J528</f>
        <v>70000</v>
      </c>
      <c r="K170" s="120"/>
      <c r="L170" s="119">
        <f t="shared" ref="L170" si="110">L528</f>
        <v>40000</v>
      </c>
      <c r="M170" s="120"/>
      <c r="N170" s="119">
        <f t="shared" ref="N170" si="111">N528</f>
        <v>40000</v>
      </c>
      <c r="O170" s="120"/>
    </row>
    <row r="171" spans="1:15" ht="28.5" customHeight="1" x14ac:dyDescent="0.25">
      <c r="A171" s="283" t="s">
        <v>83</v>
      </c>
      <c r="B171" s="284"/>
      <c r="C171" s="284"/>
      <c r="D171" s="284"/>
      <c r="E171" s="285"/>
      <c r="F171" s="119">
        <v>0</v>
      </c>
      <c r="G171" s="120"/>
      <c r="H171" s="119">
        <v>0</v>
      </c>
      <c r="I171" s="120"/>
      <c r="J171" s="119">
        <v>0</v>
      </c>
      <c r="K171" s="120"/>
      <c r="L171" s="119">
        <v>0</v>
      </c>
      <c r="M171" s="120"/>
      <c r="N171" s="119">
        <v>0</v>
      </c>
      <c r="O171" s="120"/>
    </row>
    <row r="172" spans="1:15" x14ac:dyDescent="0.25">
      <c r="A172" s="277" t="s">
        <v>84</v>
      </c>
      <c r="B172" s="278"/>
      <c r="C172" s="278"/>
      <c r="D172" s="278"/>
      <c r="E172" s="279"/>
      <c r="F172" s="92">
        <f>SUM(F173:G174)</f>
        <v>244045.31</v>
      </c>
      <c r="G172" s="93"/>
      <c r="H172" s="92">
        <f t="shared" ref="H172" si="112">SUM(H173:I174)</f>
        <v>200400</v>
      </c>
      <c r="I172" s="93"/>
      <c r="J172" s="92">
        <f t="shared" ref="J172" si="113">SUM(J173:K174)</f>
        <v>538700</v>
      </c>
      <c r="K172" s="93"/>
      <c r="L172" s="92">
        <f t="shared" ref="L172" si="114">SUM(L173:M174)</f>
        <v>213700</v>
      </c>
      <c r="M172" s="93"/>
      <c r="N172" s="92">
        <f t="shared" ref="N172" si="115">SUM(N173:O174)</f>
        <v>213700</v>
      </c>
      <c r="O172" s="266"/>
    </row>
    <row r="173" spans="1:15" x14ac:dyDescent="0.25">
      <c r="A173" s="280" t="s">
        <v>85</v>
      </c>
      <c r="B173" s="230"/>
      <c r="C173" s="230"/>
      <c r="D173" s="230"/>
      <c r="E173" s="286"/>
      <c r="F173" s="119">
        <v>228835.28</v>
      </c>
      <c r="G173" s="120"/>
      <c r="H173" s="119">
        <v>181400</v>
      </c>
      <c r="I173" s="120"/>
      <c r="J173" s="119">
        <f>J452+J456+J585+J586+J591+J592+J597+J602+J607+J612+J620+J626</f>
        <v>519700</v>
      </c>
      <c r="K173" s="120"/>
      <c r="L173" s="119">
        <f t="shared" ref="L173" si="116">L452+L456+L585+L586+L591+L592+L597+L602+L607+L612+L620+L626</f>
        <v>194700</v>
      </c>
      <c r="M173" s="120"/>
      <c r="N173" s="119">
        <f t="shared" ref="N173" si="117">N452+N456+N585+N586+N591+N592+N597+N602+N607+N612+N620+N626</f>
        <v>194700</v>
      </c>
      <c r="O173" s="120"/>
    </row>
    <row r="174" spans="1:15" x14ac:dyDescent="0.25">
      <c r="A174" s="280" t="s">
        <v>86</v>
      </c>
      <c r="B174" s="281"/>
      <c r="C174" s="281"/>
      <c r="D174" s="281"/>
      <c r="E174" s="282"/>
      <c r="F174" s="119">
        <v>15210.03</v>
      </c>
      <c r="G174" s="120"/>
      <c r="H174" s="119">
        <v>19000</v>
      </c>
      <c r="I174" s="120"/>
      <c r="J174" s="119">
        <f>J448</f>
        <v>19000</v>
      </c>
      <c r="K174" s="120"/>
      <c r="L174" s="119">
        <f t="shared" ref="L174" si="118">L448</f>
        <v>19000</v>
      </c>
      <c r="M174" s="120"/>
      <c r="N174" s="119">
        <f t="shared" ref="N174" si="119">N448</f>
        <v>19000</v>
      </c>
      <c r="O174" s="120"/>
    </row>
    <row r="175" spans="1:15" x14ac:dyDescent="0.25">
      <c r="A175" s="277" t="s">
        <v>87</v>
      </c>
      <c r="B175" s="278"/>
      <c r="C175" s="278"/>
      <c r="D175" s="278"/>
      <c r="E175" s="279"/>
      <c r="F175" s="92">
        <f>SUM(F176:G180)</f>
        <v>148128.16999999998</v>
      </c>
      <c r="G175" s="93"/>
      <c r="H175" s="92">
        <f t="shared" ref="H175" si="120">SUM(H176:I180)</f>
        <v>177000</v>
      </c>
      <c r="I175" s="93"/>
      <c r="J175" s="92">
        <f t="shared" ref="J175" si="121">SUM(J176:K180)</f>
        <v>186400</v>
      </c>
      <c r="K175" s="93"/>
      <c r="L175" s="92">
        <f t="shared" ref="L175" si="122">SUM(L176:M180)</f>
        <v>169500</v>
      </c>
      <c r="M175" s="93"/>
      <c r="N175" s="92">
        <f t="shared" ref="N175" si="123">SUM(N176:O180)</f>
        <v>169500</v>
      </c>
      <c r="O175" s="266"/>
    </row>
    <row r="176" spans="1:15" x14ac:dyDescent="0.25">
      <c r="A176" s="280" t="s">
        <v>88</v>
      </c>
      <c r="B176" s="281"/>
      <c r="C176" s="281"/>
      <c r="D176" s="281"/>
      <c r="E176" s="282"/>
      <c r="F176" s="119">
        <v>0</v>
      </c>
      <c r="G176" s="120"/>
      <c r="H176" s="119">
        <v>5000</v>
      </c>
      <c r="I176" s="120"/>
      <c r="J176" s="119">
        <f>J485</f>
        <v>5000</v>
      </c>
      <c r="K176" s="120"/>
      <c r="L176" s="119">
        <f t="shared" ref="L176" si="124">L485</f>
        <v>5000</v>
      </c>
      <c r="M176" s="120"/>
      <c r="N176" s="119">
        <f t="shared" ref="N176" si="125">N485</f>
        <v>5000</v>
      </c>
      <c r="O176" s="120"/>
    </row>
    <row r="177" spans="1:15" x14ac:dyDescent="0.25">
      <c r="A177" s="280" t="s">
        <v>89</v>
      </c>
      <c r="B177" s="281"/>
      <c r="C177" s="281"/>
      <c r="D177" s="281"/>
      <c r="E177" s="282"/>
      <c r="F177" s="119">
        <v>30012.54</v>
      </c>
      <c r="G177" s="120"/>
      <c r="H177" s="119">
        <v>34600</v>
      </c>
      <c r="I177" s="120"/>
      <c r="J177" s="119">
        <f>J471+J484</f>
        <v>34400</v>
      </c>
      <c r="K177" s="120"/>
      <c r="L177" s="119">
        <f t="shared" ref="L177" si="126">L471+L484</f>
        <v>34500</v>
      </c>
      <c r="M177" s="120"/>
      <c r="N177" s="119">
        <f t="shared" ref="N177" si="127">N471+N484</f>
        <v>34500</v>
      </c>
      <c r="O177" s="120"/>
    </row>
    <row r="178" spans="1:15" x14ac:dyDescent="0.25">
      <c r="A178" s="280" t="s">
        <v>90</v>
      </c>
      <c r="B178" s="281"/>
      <c r="C178" s="281"/>
      <c r="D178" s="281"/>
      <c r="E178" s="282"/>
      <c r="F178" s="119">
        <v>113393.92</v>
      </c>
      <c r="G178" s="120"/>
      <c r="H178" s="119">
        <v>137000</v>
      </c>
      <c r="I178" s="120"/>
      <c r="J178" s="119">
        <f>J309+J311+J312+J480</f>
        <v>137000</v>
      </c>
      <c r="K178" s="120"/>
      <c r="L178" s="119">
        <f t="shared" ref="L178" si="128">L309+L311+L312+L480</f>
        <v>120000</v>
      </c>
      <c r="M178" s="120"/>
      <c r="N178" s="119">
        <f t="shared" ref="N178" si="129">N309+N311+N312+N480</f>
        <v>120000</v>
      </c>
      <c r="O178" s="120"/>
    </row>
    <row r="179" spans="1:15" x14ac:dyDescent="0.25">
      <c r="A179" s="259" t="s">
        <v>91</v>
      </c>
      <c r="B179" s="118"/>
      <c r="C179" s="118"/>
      <c r="D179" s="118"/>
      <c r="E179" s="288"/>
      <c r="F179" s="119">
        <v>278.72000000000003</v>
      </c>
      <c r="G179" s="120"/>
      <c r="H179" s="119">
        <v>400</v>
      </c>
      <c r="I179" s="120"/>
      <c r="J179" s="119">
        <f>J476</f>
        <v>10000</v>
      </c>
      <c r="K179" s="120"/>
      <c r="L179" s="119">
        <f t="shared" ref="L179" si="130">L476</f>
        <v>10000</v>
      </c>
      <c r="M179" s="120"/>
      <c r="N179" s="119">
        <f t="shared" ref="N179" si="131">N476</f>
        <v>10000</v>
      </c>
      <c r="O179" s="120"/>
    </row>
    <row r="180" spans="1:15" ht="15.75" thickBot="1" x14ac:dyDescent="0.3">
      <c r="A180" s="295" t="s">
        <v>339</v>
      </c>
      <c r="B180" s="296"/>
      <c r="C180" s="296"/>
      <c r="D180" s="296"/>
      <c r="E180" s="296"/>
      <c r="F180" s="297">
        <v>4442.99</v>
      </c>
      <c r="G180" s="298"/>
      <c r="H180" s="297">
        <v>0</v>
      </c>
      <c r="I180" s="298"/>
      <c r="J180" s="297">
        <v>0</v>
      </c>
      <c r="K180" s="298"/>
      <c r="L180" s="297">
        <v>0</v>
      </c>
      <c r="M180" s="298"/>
      <c r="N180" s="297">
        <v>0</v>
      </c>
      <c r="O180" s="298"/>
    </row>
    <row r="182" spans="1:15" ht="32.25" customHeight="1" x14ac:dyDescent="0.25"/>
    <row r="183" spans="1:15" ht="26.25" customHeight="1" x14ac:dyDescent="0.25">
      <c r="A183" s="204" t="s">
        <v>92</v>
      </c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</row>
    <row r="184" spans="1:15" ht="30.75" customHeight="1" thickBot="1" x14ac:dyDescent="0.3"/>
    <row r="185" spans="1:15" ht="28.5" customHeight="1" thickBot="1" x14ac:dyDescent="0.3">
      <c r="A185" s="18" t="s">
        <v>19</v>
      </c>
      <c r="B185" s="19" t="s">
        <v>20</v>
      </c>
      <c r="C185" s="20" t="s">
        <v>21</v>
      </c>
      <c r="D185" s="188" t="s">
        <v>93</v>
      </c>
      <c r="E185" s="188"/>
      <c r="F185" s="186" t="s">
        <v>391</v>
      </c>
      <c r="G185" s="187"/>
      <c r="H185" s="188" t="s">
        <v>392</v>
      </c>
      <c r="I185" s="188"/>
      <c r="J185" s="186" t="s">
        <v>393</v>
      </c>
      <c r="K185" s="187"/>
      <c r="L185" s="189" t="s">
        <v>2</v>
      </c>
      <c r="M185" s="189"/>
      <c r="N185" s="190" t="s">
        <v>50</v>
      </c>
      <c r="O185" s="191"/>
    </row>
    <row r="186" spans="1:15" ht="26.25" customHeight="1" x14ac:dyDescent="0.25">
      <c r="A186" s="15">
        <v>8</v>
      </c>
      <c r="B186" s="16"/>
      <c r="C186" s="17"/>
      <c r="D186" s="157" t="s">
        <v>94</v>
      </c>
      <c r="E186" s="157"/>
      <c r="F186" s="158">
        <f>F187</f>
        <v>0</v>
      </c>
      <c r="G186" s="159"/>
      <c r="H186" s="158">
        <f t="shared" ref="H186" si="132">H187</f>
        <v>0</v>
      </c>
      <c r="I186" s="159"/>
      <c r="J186" s="158">
        <f t="shared" ref="J186" si="133">J187</f>
        <v>0</v>
      </c>
      <c r="K186" s="159"/>
      <c r="L186" s="158">
        <f t="shared" ref="L186" si="134">L187</f>
        <v>0</v>
      </c>
      <c r="M186" s="159"/>
      <c r="N186" s="158">
        <f t="shared" ref="N186" si="135">N187</f>
        <v>0</v>
      </c>
      <c r="O186" s="193"/>
    </row>
    <row r="187" spans="1:15" ht="27.75" customHeight="1" x14ac:dyDescent="0.25">
      <c r="A187" s="9"/>
      <c r="B187" s="3">
        <v>84</v>
      </c>
      <c r="C187" s="5"/>
      <c r="D187" s="171" t="s">
        <v>95</v>
      </c>
      <c r="E187" s="171"/>
      <c r="F187" s="85">
        <v>0</v>
      </c>
      <c r="G187" s="86"/>
      <c r="H187" s="113">
        <v>0</v>
      </c>
      <c r="I187" s="113"/>
      <c r="J187" s="85">
        <v>0</v>
      </c>
      <c r="K187" s="86"/>
      <c r="L187" s="113">
        <v>0</v>
      </c>
      <c r="M187" s="113"/>
      <c r="N187" s="85">
        <v>0</v>
      </c>
      <c r="O187" s="184"/>
    </row>
    <row r="188" spans="1:15" ht="15.75" customHeight="1" x14ac:dyDescent="0.25">
      <c r="A188" s="8"/>
      <c r="C188" s="7">
        <v>81</v>
      </c>
      <c r="D188" s="276" t="s">
        <v>96</v>
      </c>
      <c r="E188" s="276"/>
      <c r="F188" s="267">
        <v>0</v>
      </c>
      <c r="G188" s="268"/>
      <c r="H188" s="269">
        <v>0</v>
      </c>
      <c r="I188" s="269"/>
      <c r="J188" s="267">
        <v>0</v>
      </c>
      <c r="K188" s="268"/>
      <c r="L188" s="269"/>
      <c r="M188" s="269"/>
      <c r="N188" s="267"/>
      <c r="O188" s="299"/>
    </row>
    <row r="189" spans="1:15" x14ac:dyDescent="0.25">
      <c r="A189" s="21">
        <v>5</v>
      </c>
      <c r="B189" s="22"/>
      <c r="C189" s="23"/>
      <c r="D189" s="101" t="s">
        <v>97</v>
      </c>
      <c r="E189" s="101"/>
      <c r="F189" s="92">
        <f>F190</f>
        <v>102860.18</v>
      </c>
      <c r="G189" s="93"/>
      <c r="H189" s="92">
        <f t="shared" ref="H189" si="136">H190</f>
        <v>49800</v>
      </c>
      <c r="I189" s="93"/>
      <c r="J189" s="92">
        <f t="shared" ref="J189" si="137">J190</f>
        <v>49800</v>
      </c>
      <c r="K189" s="93"/>
      <c r="L189" s="92">
        <f t="shared" ref="L189" si="138">L190</f>
        <v>49800</v>
      </c>
      <c r="M189" s="93"/>
      <c r="N189" s="92">
        <f t="shared" ref="N189" si="139">N190</f>
        <v>49800</v>
      </c>
      <c r="O189" s="266"/>
    </row>
    <row r="190" spans="1:15" x14ac:dyDescent="0.25">
      <c r="A190" s="8"/>
      <c r="B190">
        <v>54</v>
      </c>
      <c r="C190" s="4"/>
      <c r="D190" s="84" t="s">
        <v>98</v>
      </c>
      <c r="E190" s="84"/>
      <c r="F190" s="126">
        <v>102860.18</v>
      </c>
      <c r="G190" s="127"/>
      <c r="H190" s="128">
        <v>49800</v>
      </c>
      <c r="I190" s="128"/>
      <c r="J190" s="126">
        <v>49800</v>
      </c>
      <c r="K190" s="127"/>
      <c r="L190" s="128">
        <v>49800</v>
      </c>
      <c r="M190" s="128"/>
      <c r="N190" s="126">
        <v>49800</v>
      </c>
      <c r="O190" s="201"/>
    </row>
    <row r="191" spans="1:15" x14ac:dyDescent="0.25">
      <c r="A191" s="9"/>
      <c r="B191" s="3"/>
      <c r="C191" s="6">
        <v>11</v>
      </c>
      <c r="D191" s="118" t="s">
        <v>25</v>
      </c>
      <c r="E191" s="118"/>
      <c r="F191" s="119">
        <v>0</v>
      </c>
      <c r="G191" s="120"/>
      <c r="H191" s="121">
        <v>49800</v>
      </c>
      <c r="I191" s="121"/>
      <c r="J191" s="119">
        <v>0</v>
      </c>
      <c r="K191" s="120"/>
      <c r="L191" s="121"/>
      <c r="M191" s="121"/>
      <c r="N191" s="119"/>
      <c r="O191" s="122"/>
    </row>
    <row r="192" spans="1:15" x14ac:dyDescent="0.25">
      <c r="A192" s="9"/>
      <c r="B192" s="3"/>
      <c r="C192" s="6">
        <v>43</v>
      </c>
      <c r="D192" s="118" t="s">
        <v>384</v>
      </c>
      <c r="E192" s="118"/>
      <c r="F192" s="119">
        <v>39689.11</v>
      </c>
      <c r="G192" s="120"/>
      <c r="H192" s="121">
        <v>0</v>
      </c>
      <c r="I192" s="121"/>
      <c r="J192" s="119">
        <v>49800</v>
      </c>
      <c r="K192" s="120"/>
      <c r="L192" s="121"/>
      <c r="M192" s="121"/>
      <c r="N192" s="119"/>
      <c r="O192" s="122"/>
    </row>
    <row r="193" spans="1:16" x14ac:dyDescent="0.25">
      <c r="A193" s="9"/>
      <c r="B193" s="3"/>
      <c r="C193" s="6">
        <v>52</v>
      </c>
      <c r="D193" s="322" t="s">
        <v>27</v>
      </c>
      <c r="E193" s="288"/>
      <c r="F193" s="119">
        <v>28267.15</v>
      </c>
      <c r="G193" s="120"/>
      <c r="H193" s="119"/>
      <c r="I193" s="120"/>
      <c r="J193" s="119"/>
      <c r="K193" s="120"/>
      <c r="L193" s="119"/>
      <c r="M193" s="120"/>
      <c r="N193" s="119"/>
      <c r="O193" s="122"/>
    </row>
    <row r="194" spans="1:16" ht="15.75" thickBot="1" x14ac:dyDescent="0.3">
      <c r="A194" s="24"/>
      <c r="B194" s="25"/>
      <c r="C194" s="26">
        <v>55</v>
      </c>
      <c r="D194" s="296" t="s">
        <v>28</v>
      </c>
      <c r="E194" s="296"/>
      <c r="F194" s="297">
        <v>34903.919999999998</v>
      </c>
      <c r="G194" s="298"/>
      <c r="H194" s="300">
        <v>0</v>
      </c>
      <c r="I194" s="300"/>
      <c r="J194" s="297">
        <v>0</v>
      </c>
      <c r="K194" s="298"/>
      <c r="L194" s="300"/>
      <c r="M194" s="300"/>
      <c r="N194" s="297"/>
      <c r="O194" s="301"/>
    </row>
    <row r="195" spans="1:16" ht="21" customHeight="1" x14ac:dyDescent="0.25"/>
    <row r="196" spans="1:16" ht="32.25" customHeight="1" x14ac:dyDescent="0.25">
      <c r="A196" s="204" t="s">
        <v>351</v>
      </c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</row>
    <row r="197" spans="1:16" ht="44.25" customHeight="1" x14ac:dyDescent="0.25">
      <c r="A197" s="314" t="s">
        <v>394</v>
      </c>
      <c r="B197" s="314"/>
      <c r="C197" s="314"/>
      <c r="D197" s="314"/>
      <c r="E197" s="314"/>
      <c r="F197" s="314"/>
      <c r="G197" s="314"/>
      <c r="H197" s="314"/>
      <c r="I197" s="314"/>
      <c r="J197" s="314"/>
      <c r="K197" s="314"/>
      <c r="L197" s="314"/>
      <c r="M197" s="314"/>
      <c r="N197" s="314"/>
      <c r="O197" s="314"/>
    </row>
    <row r="198" spans="1:16" ht="23.25" customHeight="1" x14ac:dyDescent="0.25"/>
    <row r="199" spans="1:16" ht="20.25" customHeight="1" x14ac:dyDescent="0.25"/>
    <row r="200" spans="1:16" ht="23.25" customHeight="1" x14ac:dyDescent="0.25">
      <c r="A200" s="204" t="s">
        <v>99</v>
      </c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</row>
    <row r="201" spans="1:16" ht="24.75" customHeight="1" thickBo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6" ht="30" customHeight="1" x14ac:dyDescent="0.25">
      <c r="A202" s="35" t="s">
        <v>100</v>
      </c>
      <c r="B202" s="309" t="s">
        <v>101</v>
      </c>
      <c r="C202" s="310"/>
      <c r="D202" s="308" t="s">
        <v>93</v>
      </c>
      <c r="E202" s="308"/>
      <c r="F202" s="305" t="s">
        <v>391</v>
      </c>
      <c r="G202" s="306"/>
      <c r="H202" s="307" t="s">
        <v>392</v>
      </c>
      <c r="I202" s="307"/>
      <c r="J202" s="305" t="s">
        <v>393</v>
      </c>
      <c r="K202" s="306"/>
      <c r="L202" s="304" t="s">
        <v>2</v>
      </c>
      <c r="M202" s="304"/>
      <c r="N202" s="302" t="s">
        <v>50</v>
      </c>
      <c r="O202" s="303"/>
      <c r="P202" s="36" t="s">
        <v>359</v>
      </c>
    </row>
    <row r="203" spans="1:16" x14ac:dyDescent="0.25">
      <c r="A203" s="37"/>
      <c r="B203" s="152" t="s">
        <v>102</v>
      </c>
      <c r="C203" s="153"/>
      <c r="D203" s="154" t="s">
        <v>103</v>
      </c>
      <c r="E203" s="154"/>
      <c r="F203" s="140">
        <f>F204</f>
        <v>3511.04</v>
      </c>
      <c r="G203" s="141"/>
      <c r="H203" s="140">
        <f t="shared" ref="H203:H204" si="140">H204</f>
        <v>3000</v>
      </c>
      <c r="I203" s="141"/>
      <c r="J203" s="140">
        <f t="shared" ref="J203" si="141">J204</f>
        <v>30600</v>
      </c>
      <c r="K203" s="141"/>
      <c r="L203" s="140">
        <f t="shared" ref="L203:L204" si="142">L204</f>
        <v>15600</v>
      </c>
      <c r="M203" s="141"/>
      <c r="N203" s="140">
        <f t="shared" ref="N203:N204" si="143">N204</f>
        <v>5600</v>
      </c>
      <c r="O203" s="141"/>
      <c r="P203" s="38"/>
    </row>
    <row r="204" spans="1:16" x14ac:dyDescent="0.25">
      <c r="A204" s="39"/>
      <c r="B204" s="179" t="s">
        <v>104</v>
      </c>
      <c r="C204" s="180"/>
      <c r="D204" s="181" t="s">
        <v>105</v>
      </c>
      <c r="E204" s="181"/>
      <c r="F204" s="182">
        <f>F205</f>
        <v>3511.04</v>
      </c>
      <c r="G204" s="183"/>
      <c r="H204" s="182">
        <f t="shared" si="140"/>
        <v>3000</v>
      </c>
      <c r="I204" s="183"/>
      <c r="J204" s="182">
        <f>J205</f>
        <v>30600</v>
      </c>
      <c r="K204" s="183"/>
      <c r="L204" s="182">
        <f t="shared" si="142"/>
        <v>15600</v>
      </c>
      <c r="M204" s="183"/>
      <c r="N204" s="182">
        <f t="shared" si="143"/>
        <v>5600</v>
      </c>
      <c r="O204" s="183"/>
      <c r="P204" s="40"/>
    </row>
    <row r="205" spans="1:16" ht="27.75" customHeight="1" x14ac:dyDescent="0.25">
      <c r="A205" s="41"/>
      <c r="B205" s="135" t="s">
        <v>106</v>
      </c>
      <c r="C205" s="136"/>
      <c r="D205" s="137" t="s">
        <v>108</v>
      </c>
      <c r="E205" s="137"/>
      <c r="F205" s="138">
        <f>F206+F211+F215</f>
        <v>3511.04</v>
      </c>
      <c r="G205" s="139"/>
      <c r="H205" s="138">
        <f t="shared" ref="H205" si="144">H206+H211+H215</f>
        <v>3000</v>
      </c>
      <c r="I205" s="139"/>
      <c r="J205" s="138">
        <f>J206+J211+J215</f>
        <v>30600</v>
      </c>
      <c r="K205" s="139"/>
      <c r="L205" s="138">
        <f t="shared" ref="L205" si="145">L206+L211+L215</f>
        <v>15600</v>
      </c>
      <c r="M205" s="139"/>
      <c r="N205" s="138">
        <f t="shared" ref="N205" si="146">N206+N211+N215</f>
        <v>5600</v>
      </c>
      <c r="O205" s="139"/>
      <c r="P205" s="42"/>
    </row>
    <row r="206" spans="1:16" ht="33" customHeight="1" x14ac:dyDescent="0.25">
      <c r="A206" s="43"/>
      <c r="B206" s="155" t="s">
        <v>107</v>
      </c>
      <c r="C206" s="156"/>
      <c r="D206" s="157" t="s">
        <v>109</v>
      </c>
      <c r="E206" s="157"/>
      <c r="F206" s="158">
        <f>F209</f>
        <v>2414.0100000000002</v>
      </c>
      <c r="G206" s="159"/>
      <c r="H206" s="158">
        <f t="shared" ref="H206" si="147">H209</f>
        <v>2000</v>
      </c>
      <c r="I206" s="159"/>
      <c r="J206" s="158">
        <f t="shared" ref="J206" si="148">J209</f>
        <v>4000</v>
      </c>
      <c r="K206" s="159"/>
      <c r="L206" s="158">
        <f t="shared" ref="L206" si="149">L209</f>
        <v>14000</v>
      </c>
      <c r="M206" s="159"/>
      <c r="N206" s="158">
        <f t="shared" ref="N206" si="150">N209</f>
        <v>4000</v>
      </c>
      <c r="O206" s="159"/>
      <c r="P206" s="44"/>
    </row>
    <row r="207" spans="1:16" ht="18" customHeight="1" x14ac:dyDescent="0.25">
      <c r="A207" s="71"/>
      <c r="B207" s="94" t="s">
        <v>112</v>
      </c>
      <c r="C207" s="95"/>
      <c r="D207" s="96" t="s">
        <v>25</v>
      </c>
      <c r="E207" s="96"/>
      <c r="F207" s="103">
        <v>2414.0100000000002</v>
      </c>
      <c r="G207" s="104"/>
      <c r="H207" s="105">
        <v>2000</v>
      </c>
      <c r="I207" s="105"/>
      <c r="J207" s="103">
        <v>4000</v>
      </c>
      <c r="K207" s="104"/>
      <c r="L207" s="105"/>
      <c r="M207" s="105"/>
      <c r="N207" s="103"/>
      <c r="O207" s="104"/>
      <c r="P207" s="72"/>
    </row>
    <row r="208" spans="1:16" x14ac:dyDescent="0.25">
      <c r="A208" s="73"/>
      <c r="B208" s="160" t="s">
        <v>113</v>
      </c>
      <c r="C208" s="161"/>
      <c r="D208" s="162" t="s">
        <v>27</v>
      </c>
      <c r="E208" s="162"/>
      <c r="F208" s="115">
        <v>0</v>
      </c>
      <c r="G208" s="116"/>
      <c r="H208" s="117">
        <v>0</v>
      </c>
      <c r="I208" s="117"/>
      <c r="J208" s="115">
        <v>0</v>
      </c>
      <c r="K208" s="116"/>
      <c r="L208" s="117"/>
      <c r="M208" s="117"/>
      <c r="N208" s="115"/>
      <c r="O208" s="116"/>
      <c r="P208" s="72"/>
    </row>
    <row r="209" spans="1:20" x14ac:dyDescent="0.25">
      <c r="A209" s="45"/>
      <c r="B209" s="107">
        <v>3</v>
      </c>
      <c r="C209" s="108"/>
      <c r="D209" s="89" t="s">
        <v>39</v>
      </c>
      <c r="E209" s="89"/>
      <c r="F209" s="85">
        <f>F210</f>
        <v>2414.0100000000002</v>
      </c>
      <c r="G209" s="86"/>
      <c r="H209" s="85">
        <f t="shared" ref="H209" si="151">H210</f>
        <v>2000</v>
      </c>
      <c r="I209" s="86"/>
      <c r="J209" s="85">
        <f t="shared" ref="J209" si="152">J210</f>
        <v>4000</v>
      </c>
      <c r="K209" s="86"/>
      <c r="L209" s="85">
        <f t="shared" ref="L209" si="153">L210</f>
        <v>14000</v>
      </c>
      <c r="M209" s="86"/>
      <c r="N209" s="85">
        <f t="shared" ref="N209" si="154">N210</f>
        <v>4000</v>
      </c>
      <c r="O209" s="86"/>
      <c r="P209" s="44"/>
    </row>
    <row r="210" spans="1:20" x14ac:dyDescent="0.25">
      <c r="A210" s="46"/>
      <c r="B210" s="90">
        <v>32</v>
      </c>
      <c r="C210" s="91"/>
      <c r="D210" s="84" t="s">
        <v>41</v>
      </c>
      <c r="E210" s="84"/>
      <c r="F210" s="126">
        <v>2414.0100000000002</v>
      </c>
      <c r="G210" s="127"/>
      <c r="H210" s="128">
        <v>2000</v>
      </c>
      <c r="I210" s="128"/>
      <c r="J210" s="126">
        <v>4000</v>
      </c>
      <c r="K210" s="127"/>
      <c r="L210" s="128">
        <v>14000</v>
      </c>
      <c r="M210" s="128"/>
      <c r="N210" s="126">
        <v>4000</v>
      </c>
      <c r="O210" s="127"/>
      <c r="P210" s="44" t="s">
        <v>360</v>
      </c>
    </row>
    <row r="211" spans="1:20" ht="33.75" customHeight="1" x14ac:dyDescent="0.25">
      <c r="A211" s="47"/>
      <c r="B211" s="99" t="s">
        <v>110</v>
      </c>
      <c r="C211" s="100"/>
      <c r="D211" s="101" t="s">
        <v>111</v>
      </c>
      <c r="E211" s="101"/>
      <c r="F211" s="92">
        <f>F213</f>
        <v>0</v>
      </c>
      <c r="G211" s="93"/>
      <c r="H211" s="92">
        <f t="shared" ref="H211" si="155">H213</f>
        <v>0</v>
      </c>
      <c r="I211" s="93"/>
      <c r="J211" s="92">
        <f t="shared" ref="J211" si="156">J213</f>
        <v>25000</v>
      </c>
      <c r="K211" s="93"/>
      <c r="L211" s="92">
        <f t="shared" ref="L211" si="157">L213</f>
        <v>0</v>
      </c>
      <c r="M211" s="93"/>
      <c r="N211" s="92">
        <f t="shared" ref="N211" si="158">N213</f>
        <v>0</v>
      </c>
      <c r="O211" s="93"/>
      <c r="P211" s="44"/>
      <c r="T211" s="2"/>
    </row>
    <row r="212" spans="1:20" ht="15" customHeight="1" x14ac:dyDescent="0.25">
      <c r="A212" s="71"/>
      <c r="B212" s="94" t="s">
        <v>112</v>
      </c>
      <c r="C212" s="95"/>
      <c r="D212" s="96" t="s">
        <v>25</v>
      </c>
      <c r="E212" s="96"/>
      <c r="F212" s="103">
        <v>0</v>
      </c>
      <c r="G212" s="104"/>
      <c r="H212" s="105">
        <v>0</v>
      </c>
      <c r="I212" s="105"/>
      <c r="J212" s="103">
        <v>25000</v>
      </c>
      <c r="K212" s="104"/>
      <c r="L212" s="105"/>
      <c r="M212" s="105"/>
      <c r="N212" s="103"/>
      <c r="O212" s="104"/>
      <c r="P212" s="72"/>
    </row>
    <row r="213" spans="1:20" x14ac:dyDescent="0.25">
      <c r="A213" s="45"/>
      <c r="B213" s="107">
        <v>3</v>
      </c>
      <c r="C213" s="108"/>
      <c r="D213" s="89" t="s">
        <v>39</v>
      </c>
      <c r="E213" s="89"/>
      <c r="F213" s="85">
        <f>F214</f>
        <v>0</v>
      </c>
      <c r="G213" s="86"/>
      <c r="H213" s="85">
        <f t="shared" ref="H213" si="159">H214</f>
        <v>0</v>
      </c>
      <c r="I213" s="86"/>
      <c r="J213" s="85">
        <f t="shared" ref="J213" si="160">J214</f>
        <v>25000</v>
      </c>
      <c r="K213" s="86"/>
      <c r="L213" s="85">
        <f t="shared" ref="L213" si="161">L214</f>
        <v>0</v>
      </c>
      <c r="M213" s="86"/>
      <c r="N213" s="85">
        <f t="shared" ref="N213" si="162">N214</f>
        <v>0</v>
      </c>
      <c r="O213" s="86"/>
      <c r="P213" s="44"/>
    </row>
    <row r="214" spans="1:20" x14ac:dyDescent="0.25">
      <c r="A214" s="46"/>
      <c r="B214" s="90">
        <v>32</v>
      </c>
      <c r="C214" s="91"/>
      <c r="D214" s="84" t="s">
        <v>41</v>
      </c>
      <c r="E214" s="84"/>
      <c r="F214" s="126">
        <v>0</v>
      </c>
      <c r="G214" s="127"/>
      <c r="H214" s="128">
        <v>0</v>
      </c>
      <c r="I214" s="128"/>
      <c r="J214" s="126">
        <v>25000</v>
      </c>
      <c r="K214" s="127"/>
      <c r="L214" s="128">
        <v>0</v>
      </c>
      <c r="M214" s="128"/>
      <c r="N214" s="126">
        <v>0</v>
      </c>
      <c r="O214" s="127"/>
      <c r="P214" s="44" t="s">
        <v>361</v>
      </c>
    </row>
    <row r="215" spans="1:20" ht="30.75" customHeight="1" x14ac:dyDescent="0.25">
      <c r="A215" s="47"/>
      <c r="B215" s="99" t="s">
        <v>115</v>
      </c>
      <c r="C215" s="100"/>
      <c r="D215" s="101" t="s">
        <v>116</v>
      </c>
      <c r="E215" s="101"/>
      <c r="F215" s="92">
        <f>F217</f>
        <v>1097.03</v>
      </c>
      <c r="G215" s="93"/>
      <c r="H215" s="92">
        <f t="shared" ref="H215" si="163">H217</f>
        <v>1000</v>
      </c>
      <c r="I215" s="93"/>
      <c r="J215" s="92">
        <f t="shared" ref="J215" si="164">J217</f>
        <v>1600</v>
      </c>
      <c r="K215" s="93"/>
      <c r="L215" s="92">
        <f t="shared" ref="L215" si="165">L217</f>
        <v>1600</v>
      </c>
      <c r="M215" s="93"/>
      <c r="N215" s="92">
        <f t="shared" ref="N215" si="166">N217</f>
        <v>1600</v>
      </c>
      <c r="O215" s="93"/>
      <c r="P215" s="44"/>
    </row>
    <row r="216" spans="1:20" ht="22.5" customHeight="1" x14ac:dyDescent="0.25">
      <c r="A216" s="73"/>
      <c r="B216" s="160" t="s">
        <v>112</v>
      </c>
      <c r="C216" s="161"/>
      <c r="D216" s="162" t="s">
        <v>25</v>
      </c>
      <c r="E216" s="162"/>
      <c r="F216" s="115">
        <v>1097.03</v>
      </c>
      <c r="G216" s="116"/>
      <c r="H216" s="117">
        <v>1000</v>
      </c>
      <c r="I216" s="117"/>
      <c r="J216" s="115">
        <v>1600</v>
      </c>
      <c r="K216" s="116"/>
      <c r="L216" s="117"/>
      <c r="M216" s="117"/>
      <c r="N216" s="115"/>
      <c r="O216" s="116"/>
      <c r="P216" s="72"/>
    </row>
    <row r="217" spans="1:20" ht="22.5" customHeight="1" x14ac:dyDescent="0.25">
      <c r="A217" s="45"/>
      <c r="B217" s="107">
        <v>3</v>
      </c>
      <c r="C217" s="108"/>
      <c r="D217" s="89" t="s">
        <v>39</v>
      </c>
      <c r="E217" s="89"/>
      <c r="F217" s="85">
        <f>F218</f>
        <v>1097.03</v>
      </c>
      <c r="G217" s="86"/>
      <c r="H217" s="85">
        <f t="shared" ref="H217" si="167">H218</f>
        <v>1000</v>
      </c>
      <c r="I217" s="86"/>
      <c r="J217" s="85">
        <f t="shared" ref="J217" si="168">J218</f>
        <v>1600</v>
      </c>
      <c r="K217" s="86"/>
      <c r="L217" s="85">
        <f t="shared" ref="L217" si="169">L218</f>
        <v>1600</v>
      </c>
      <c r="M217" s="86"/>
      <c r="N217" s="85">
        <f t="shared" ref="N217" si="170">N218</f>
        <v>1600</v>
      </c>
      <c r="O217" s="86"/>
      <c r="P217" s="44"/>
    </row>
    <row r="218" spans="1:20" ht="19.5" customHeight="1" x14ac:dyDescent="0.25">
      <c r="A218" s="45"/>
      <c r="B218" s="87">
        <v>38</v>
      </c>
      <c r="C218" s="88"/>
      <c r="D218" s="89" t="s">
        <v>45</v>
      </c>
      <c r="E218" s="89"/>
      <c r="F218" s="85">
        <v>1097.03</v>
      </c>
      <c r="G218" s="86"/>
      <c r="H218" s="113">
        <v>1000</v>
      </c>
      <c r="I218" s="113"/>
      <c r="J218" s="85">
        <v>1600</v>
      </c>
      <c r="K218" s="86"/>
      <c r="L218" s="113">
        <v>1600</v>
      </c>
      <c r="M218" s="113"/>
      <c r="N218" s="85">
        <v>1600</v>
      </c>
      <c r="O218" s="86"/>
      <c r="P218" s="44" t="s">
        <v>360</v>
      </c>
    </row>
    <row r="219" spans="1:20" ht="15" customHeight="1" x14ac:dyDescent="0.25">
      <c r="A219" s="48"/>
      <c r="B219" s="152" t="s">
        <v>117</v>
      </c>
      <c r="C219" s="153"/>
      <c r="D219" s="154" t="s">
        <v>118</v>
      </c>
      <c r="E219" s="154"/>
      <c r="F219" s="140">
        <f>F220+F259+F379+F418+F443+F486+F529+F555</f>
        <v>952816.20000000007</v>
      </c>
      <c r="G219" s="141"/>
      <c r="H219" s="140">
        <f>H220+H259+H379+H418+H443+H486+H529+H555</f>
        <v>1855835</v>
      </c>
      <c r="I219" s="141"/>
      <c r="J219" s="140">
        <f>J220+J259+J379+J418+J443+J486+J529+J555</f>
        <v>5361000</v>
      </c>
      <c r="K219" s="141"/>
      <c r="L219" s="140">
        <f>L220+L259+L379+L418+L443+L486+L529+L555</f>
        <v>3360500</v>
      </c>
      <c r="M219" s="141"/>
      <c r="N219" s="140">
        <f>N220+N259+N379+N418+N443+N486+N529+N555</f>
        <v>3120000</v>
      </c>
      <c r="O219" s="141"/>
      <c r="P219" s="38"/>
    </row>
    <row r="220" spans="1:20" ht="28.5" customHeight="1" x14ac:dyDescent="0.25">
      <c r="A220" s="39"/>
      <c r="B220" s="179" t="s">
        <v>119</v>
      </c>
      <c r="C220" s="180"/>
      <c r="D220" s="181" t="s">
        <v>120</v>
      </c>
      <c r="E220" s="181"/>
      <c r="F220" s="182">
        <f>F221+F254</f>
        <v>339038.62000000005</v>
      </c>
      <c r="G220" s="183"/>
      <c r="H220" s="182">
        <f>H221+H254</f>
        <v>359310</v>
      </c>
      <c r="I220" s="183"/>
      <c r="J220" s="182">
        <f>J221+J254</f>
        <v>383500</v>
      </c>
      <c r="K220" s="183"/>
      <c r="L220" s="182">
        <f>L221+L254</f>
        <v>383500</v>
      </c>
      <c r="M220" s="183"/>
      <c r="N220" s="182">
        <f>N221+N254</f>
        <v>383500</v>
      </c>
      <c r="O220" s="183"/>
      <c r="P220" s="40"/>
    </row>
    <row r="221" spans="1:20" ht="27" customHeight="1" x14ac:dyDescent="0.25">
      <c r="A221" s="41"/>
      <c r="B221" s="135" t="s">
        <v>121</v>
      </c>
      <c r="C221" s="136"/>
      <c r="D221" s="137" t="s">
        <v>122</v>
      </c>
      <c r="E221" s="137"/>
      <c r="F221" s="138">
        <f>F222+F227+F231+F235+F239+F243+F247</f>
        <v>336503.61000000004</v>
      </c>
      <c r="G221" s="139"/>
      <c r="H221" s="138">
        <f>H222+H227+H231+H235+H239+H243+H247</f>
        <v>355310</v>
      </c>
      <c r="I221" s="139"/>
      <c r="J221" s="138">
        <f>J222+J227+J231+J235+J239+J243+J247</f>
        <v>379500</v>
      </c>
      <c r="K221" s="139"/>
      <c r="L221" s="138">
        <f t="shared" ref="L221" si="171">L222+L227+L231+L235+L239+L243+L247</f>
        <v>379500</v>
      </c>
      <c r="M221" s="139"/>
      <c r="N221" s="138">
        <f t="shared" ref="N221" si="172">N222+N227+N231+N235+N239+N243+N247</f>
        <v>379500</v>
      </c>
      <c r="O221" s="139"/>
      <c r="P221" s="42"/>
    </row>
    <row r="222" spans="1:20" ht="28.5" customHeight="1" x14ac:dyDescent="0.25">
      <c r="A222" s="47"/>
      <c r="B222" s="99" t="s">
        <v>123</v>
      </c>
      <c r="C222" s="100"/>
      <c r="D222" s="101" t="s">
        <v>40</v>
      </c>
      <c r="E222" s="101"/>
      <c r="F222" s="92">
        <f>F224</f>
        <v>194024.92</v>
      </c>
      <c r="G222" s="93"/>
      <c r="H222" s="92">
        <f t="shared" ref="H222" si="173">H224</f>
        <v>208450</v>
      </c>
      <c r="I222" s="93"/>
      <c r="J222" s="92">
        <f t="shared" ref="J222" si="174">J224</f>
        <v>220000</v>
      </c>
      <c r="K222" s="93"/>
      <c r="L222" s="92">
        <f t="shared" ref="L222" si="175">L224</f>
        <v>220000</v>
      </c>
      <c r="M222" s="93"/>
      <c r="N222" s="92">
        <f t="shared" ref="N222" si="176">N224</f>
        <v>220000</v>
      </c>
      <c r="O222" s="93"/>
      <c r="P222" s="44"/>
    </row>
    <row r="223" spans="1:20" ht="20.25" customHeight="1" x14ac:dyDescent="0.25">
      <c r="A223" s="73"/>
      <c r="B223" s="160" t="s">
        <v>112</v>
      </c>
      <c r="C223" s="161"/>
      <c r="D223" s="162" t="s">
        <v>25</v>
      </c>
      <c r="E223" s="162"/>
      <c r="F223" s="115">
        <v>194024.92</v>
      </c>
      <c r="G223" s="116"/>
      <c r="H223" s="117">
        <v>208450</v>
      </c>
      <c r="I223" s="117"/>
      <c r="J223" s="115">
        <v>220000</v>
      </c>
      <c r="K223" s="116"/>
      <c r="L223" s="117"/>
      <c r="M223" s="117"/>
      <c r="N223" s="115"/>
      <c r="O223" s="116"/>
      <c r="P223" s="72"/>
    </row>
    <row r="224" spans="1:20" ht="15" customHeight="1" x14ac:dyDescent="0.25">
      <c r="A224" s="45"/>
      <c r="B224" s="107">
        <v>3</v>
      </c>
      <c r="C224" s="108"/>
      <c r="D224" s="89" t="s">
        <v>39</v>
      </c>
      <c r="E224" s="89"/>
      <c r="F224" s="85">
        <f>F225+F226</f>
        <v>194024.92</v>
      </c>
      <c r="G224" s="86"/>
      <c r="H224" s="85">
        <f t="shared" ref="H224" si="177">H225+H226</f>
        <v>208450</v>
      </c>
      <c r="I224" s="86"/>
      <c r="J224" s="85">
        <f t="shared" ref="J224" si="178">J225+J226</f>
        <v>220000</v>
      </c>
      <c r="K224" s="86"/>
      <c r="L224" s="85">
        <f t="shared" ref="L224" si="179">L225+L226</f>
        <v>220000</v>
      </c>
      <c r="M224" s="86"/>
      <c r="N224" s="85">
        <f t="shared" ref="N224" si="180">N225+N226</f>
        <v>220000</v>
      </c>
      <c r="O224" s="86"/>
      <c r="P224" s="44"/>
    </row>
    <row r="225" spans="1:16" x14ac:dyDescent="0.25">
      <c r="A225" s="45"/>
      <c r="B225" s="177">
        <v>31</v>
      </c>
      <c r="C225" s="178"/>
      <c r="D225" s="89" t="s">
        <v>40</v>
      </c>
      <c r="E225" s="89"/>
      <c r="F225" s="85">
        <v>179419.54</v>
      </c>
      <c r="G225" s="86"/>
      <c r="H225" s="113">
        <v>192450</v>
      </c>
      <c r="I225" s="113"/>
      <c r="J225" s="85">
        <v>200000</v>
      </c>
      <c r="K225" s="86"/>
      <c r="L225" s="113">
        <v>200000</v>
      </c>
      <c r="M225" s="113"/>
      <c r="N225" s="85">
        <v>200000</v>
      </c>
      <c r="O225" s="86"/>
      <c r="P225" s="44" t="s">
        <v>360</v>
      </c>
    </row>
    <row r="226" spans="1:16" x14ac:dyDescent="0.25">
      <c r="A226" s="46"/>
      <c r="B226" s="90">
        <v>32</v>
      </c>
      <c r="C226" s="91"/>
      <c r="D226" s="84" t="s">
        <v>41</v>
      </c>
      <c r="E226" s="84"/>
      <c r="F226" s="126">
        <v>14605.38</v>
      </c>
      <c r="G226" s="127"/>
      <c r="H226" s="128">
        <v>16000</v>
      </c>
      <c r="I226" s="128"/>
      <c r="J226" s="126">
        <v>20000</v>
      </c>
      <c r="K226" s="127"/>
      <c r="L226" s="128">
        <v>20000</v>
      </c>
      <c r="M226" s="128"/>
      <c r="N226" s="126">
        <v>20000</v>
      </c>
      <c r="O226" s="127"/>
      <c r="P226" s="44" t="s">
        <v>360</v>
      </c>
    </row>
    <row r="227" spans="1:16" ht="27" customHeight="1" x14ac:dyDescent="0.25">
      <c r="A227" s="47"/>
      <c r="B227" s="99" t="s">
        <v>124</v>
      </c>
      <c r="C227" s="100"/>
      <c r="D227" s="101" t="s">
        <v>125</v>
      </c>
      <c r="E227" s="101"/>
      <c r="F227" s="92">
        <f>F229</f>
        <v>10182.31</v>
      </c>
      <c r="G227" s="93"/>
      <c r="H227" s="92">
        <f t="shared" ref="H227" si="181">H229</f>
        <v>12000</v>
      </c>
      <c r="I227" s="93"/>
      <c r="J227" s="92">
        <f t="shared" ref="J227" si="182">J229</f>
        <v>12000</v>
      </c>
      <c r="K227" s="93"/>
      <c r="L227" s="92">
        <f t="shared" ref="L227" si="183">L229</f>
        <v>12000</v>
      </c>
      <c r="M227" s="93"/>
      <c r="N227" s="92">
        <f t="shared" ref="N227" si="184">N229</f>
        <v>12000</v>
      </c>
      <c r="O227" s="93"/>
      <c r="P227" s="44"/>
    </row>
    <row r="228" spans="1:16" ht="15" customHeight="1" x14ac:dyDescent="0.25">
      <c r="A228" s="73"/>
      <c r="B228" s="160" t="s">
        <v>112</v>
      </c>
      <c r="C228" s="161"/>
      <c r="D228" s="162" t="s">
        <v>25</v>
      </c>
      <c r="E228" s="162"/>
      <c r="F228" s="115">
        <v>10182.31</v>
      </c>
      <c r="G228" s="116"/>
      <c r="H228" s="117">
        <v>12000</v>
      </c>
      <c r="I228" s="117"/>
      <c r="J228" s="115">
        <v>12000</v>
      </c>
      <c r="K228" s="116"/>
      <c r="L228" s="117"/>
      <c r="M228" s="117"/>
      <c r="N228" s="115"/>
      <c r="O228" s="116"/>
      <c r="P228" s="72"/>
    </row>
    <row r="229" spans="1:16" ht="15" customHeight="1" x14ac:dyDescent="0.25">
      <c r="A229" s="45"/>
      <c r="B229" s="107">
        <v>3</v>
      </c>
      <c r="C229" s="108"/>
      <c r="D229" s="89" t="s">
        <v>39</v>
      </c>
      <c r="E229" s="89"/>
      <c r="F229" s="85">
        <f>F230</f>
        <v>10182.31</v>
      </c>
      <c r="G229" s="86"/>
      <c r="H229" s="85">
        <f t="shared" ref="H229" si="185">H230</f>
        <v>12000</v>
      </c>
      <c r="I229" s="86"/>
      <c r="J229" s="85">
        <f t="shared" ref="J229" si="186">J230</f>
        <v>12000</v>
      </c>
      <c r="K229" s="86"/>
      <c r="L229" s="85">
        <f t="shared" ref="L229" si="187">L230</f>
        <v>12000</v>
      </c>
      <c r="M229" s="86"/>
      <c r="N229" s="85">
        <f t="shared" ref="N229" si="188">N230</f>
        <v>12000</v>
      </c>
      <c r="O229" s="86"/>
      <c r="P229" s="44"/>
    </row>
    <row r="230" spans="1:16" ht="15" customHeight="1" x14ac:dyDescent="0.25">
      <c r="A230" s="45"/>
      <c r="B230" s="87">
        <v>32</v>
      </c>
      <c r="C230" s="88"/>
      <c r="D230" s="89" t="s">
        <v>41</v>
      </c>
      <c r="E230" s="89"/>
      <c r="F230" s="85">
        <v>10182.31</v>
      </c>
      <c r="G230" s="86"/>
      <c r="H230" s="113">
        <v>12000</v>
      </c>
      <c r="I230" s="113"/>
      <c r="J230" s="85">
        <v>12000</v>
      </c>
      <c r="K230" s="86"/>
      <c r="L230" s="113">
        <v>12000</v>
      </c>
      <c r="M230" s="113"/>
      <c r="N230" s="85">
        <v>12000</v>
      </c>
      <c r="O230" s="86"/>
      <c r="P230" s="44" t="s">
        <v>360</v>
      </c>
    </row>
    <row r="231" spans="1:16" ht="30.75" customHeight="1" x14ac:dyDescent="0.25">
      <c r="A231" s="43"/>
      <c r="B231" s="155" t="s">
        <v>126</v>
      </c>
      <c r="C231" s="156"/>
      <c r="D231" s="157" t="s">
        <v>127</v>
      </c>
      <c r="E231" s="157"/>
      <c r="F231" s="158">
        <f>F233</f>
        <v>71798.81</v>
      </c>
      <c r="G231" s="159"/>
      <c r="H231" s="158">
        <f t="shared" ref="H231" si="189">H233</f>
        <v>66360</v>
      </c>
      <c r="I231" s="159"/>
      <c r="J231" s="158">
        <f t="shared" ref="J231" si="190">J233</f>
        <v>66500</v>
      </c>
      <c r="K231" s="159"/>
      <c r="L231" s="158">
        <f t="shared" ref="L231" si="191">L233</f>
        <v>66500</v>
      </c>
      <c r="M231" s="159"/>
      <c r="N231" s="158">
        <f t="shared" ref="N231" si="192">N233</f>
        <v>66500</v>
      </c>
      <c r="O231" s="159"/>
      <c r="P231" s="44"/>
    </row>
    <row r="232" spans="1:16" ht="15" customHeight="1" x14ac:dyDescent="0.25">
      <c r="A232" s="71"/>
      <c r="B232" s="94" t="s">
        <v>112</v>
      </c>
      <c r="C232" s="95"/>
      <c r="D232" s="96" t="s">
        <v>25</v>
      </c>
      <c r="E232" s="96"/>
      <c r="F232" s="103">
        <v>71798.81</v>
      </c>
      <c r="G232" s="104"/>
      <c r="H232" s="105">
        <v>66360</v>
      </c>
      <c r="I232" s="105"/>
      <c r="J232" s="103">
        <v>66500</v>
      </c>
      <c r="K232" s="104"/>
      <c r="L232" s="105"/>
      <c r="M232" s="105"/>
      <c r="N232" s="103"/>
      <c r="O232" s="104"/>
      <c r="P232" s="72"/>
    </row>
    <row r="233" spans="1:16" ht="15" customHeight="1" x14ac:dyDescent="0.25">
      <c r="A233" s="46"/>
      <c r="B233" s="82">
        <v>3</v>
      </c>
      <c r="C233" s="83"/>
      <c r="D233" s="84" t="s">
        <v>39</v>
      </c>
      <c r="E233" s="84"/>
      <c r="F233" s="126">
        <f>F234</f>
        <v>71798.81</v>
      </c>
      <c r="G233" s="127"/>
      <c r="H233" s="126">
        <f t="shared" ref="H233" si="193">H234</f>
        <v>66360</v>
      </c>
      <c r="I233" s="127"/>
      <c r="J233" s="126">
        <f t="shared" ref="J233" si="194">J234</f>
        <v>66500</v>
      </c>
      <c r="K233" s="127"/>
      <c r="L233" s="126">
        <f t="shared" ref="L233" si="195">L234</f>
        <v>66500</v>
      </c>
      <c r="M233" s="127"/>
      <c r="N233" s="126">
        <f t="shared" ref="N233" si="196">N234</f>
        <v>66500</v>
      </c>
      <c r="O233" s="127"/>
      <c r="P233" s="44"/>
    </row>
    <row r="234" spans="1:16" ht="15" customHeight="1" x14ac:dyDescent="0.25">
      <c r="A234" s="45"/>
      <c r="B234" s="87">
        <v>32</v>
      </c>
      <c r="C234" s="88"/>
      <c r="D234" s="89" t="s">
        <v>41</v>
      </c>
      <c r="E234" s="89"/>
      <c r="F234" s="85">
        <v>71798.81</v>
      </c>
      <c r="G234" s="86"/>
      <c r="H234" s="113">
        <v>66360</v>
      </c>
      <c r="I234" s="113"/>
      <c r="J234" s="85">
        <v>66500</v>
      </c>
      <c r="K234" s="86"/>
      <c r="L234" s="113">
        <v>66500</v>
      </c>
      <c r="M234" s="113"/>
      <c r="N234" s="85">
        <v>66500</v>
      </c>
      <c r="O234" s="86"/>
      <c r="P234" s="44" t="s">
        <v>361</v>
      </c>
    </row>
    <row r="235" spans="1:16" ht="31.5" customHeight="1" x14ac:dyDescent="0.25">
      <c r="A235" s="43"/>
      <c r="B235" s="155" t="s">
        <v>128</v>
      </c>
      <c r="C235" s="156"/>
      <c r="D235" s="157" t="s">
        <v>42</v>
      </c>
      <c r="E235" s="157"/>
      <c r="F235" s="158">
        <f>F237</f>
        <v>6896.95</v>
      </c>
      <c r="G235" s="159"/>
      <c r="H235" s="158">
        <f t="shared" ref="H235" si="197">H237</f>
        <v>7200</v>
      </c>
      <c r="I235" s="159"/>
      <c r="J235" s="158">
        <f t="shared" ref="J235" si="198">J237</f>
        <v>8000</v>
      </c>
      <c r="K235" s="159"/>
      <c r="L235" s="158">
        <f t="shared" ref="L235" si="199">L237</f>
        <v>8000</v>
      </c>
      <c r="M235" s="159"/>
      <c r="N235" s="158">
        <f t="shared" ref="N235" si="200">N237</f>
        <v>8000</v>
      </c>
      <c r="O235" s="159"/>
      <c r="P235" s="44"/>
    </row>
    <row r="236" spans="1:16" x14ac:dyDescent="0.25">
      <c r="A236" s="71"/>
      <c r="B236" s="94" t="s">
        <v>112</v>
      </c>
      <c r="C236" s="95"/>
      <c r="D236" s="96" t="s">
        <v>25</v>
      </c>
      <c r="E236" s="96"/>
      <c r="F236" s="103">
        <v>6896.95</v>
      </c>
      <c r="G236" s="104"/>
      <c r="H236" s="105">
        <v>7200</v>
      </c>
      <c r="I236" s="105"/>
      <c r="J236" s="103">
        <v>8000</v>
      </c>
      <c r="K236" s="104"/>
      <c r="L236" s="105"/>
      <c r="M236" s="105"/>
      <c r="N236" s="103"/>
      <c r="O236" s="104"/>
      <c r="P236" s="72"/>
    </row>
    <row r="237" spans="1:16" ht="16.5" customHeight="1" x14ac:dyDescent="0.25">
      <c r="A237" s="46"/>
      <c r="B237" s="82">
        <v>3</v>
      </c>
      <c r="C237" s="83"/>
      <c r="D237" s="84" t="s">
        <v>39</v>
      </c>
      <c r="E237" s="84"/>
      <c r="F237" s="126">
        <f>F238</f>
        <v>6896.95</v>
      </c>
      <c r="G237" s="127"/>
      <c r="H237" s="126">
        <f t="shared" ref="H237" si="201">H238</f>
        <v>7200</v>
      </c>
      <c r="I237" s="127"/>
      <c r="J237" s="126">
        <f t="shared" ref="J237" si="202">J238</f>
        <v>8000</v>
      </c>
      <c r="K237" s="127"/>
      <c r="L237" s="126">
        <f t="shared" ref="L237" si="203">L238</f>
        <v>8000</v>
      </c>
      <c r="M237" s="127"/>
      <c r="N237" s="126">
        <f t="shared" ref="N237" si="204">N238</f>
        <v>8000</v>
      </c>
      <c r="O237" s="127"/>
      <c r="P237" s="44"/>
    </row>
    <row r="238" spans="1:16" ht="19.5" customHeight="1" x14ac:dyDescent="0.25">
      <c r="A238" s="45"/>
      <c r="B238" s="87">
        <v>34</v>
      </c>
      <c r="C238" s="88"/>
      <c r="D238" s="171" t="s">
        <v>42</v>
      </c>
      <c r="E238" s="171"/>
      <c r="F238" s="85">
        <v>6896.95</v>
      </c>
      <c r="G238" s="86"/>
      <c r="H238" s="113">
        <v>7200</v>
      </c>
      <c r="I238" s="113"/>
      <c r="J238" s="85">
        <v>8000</v>
      </c>
      <c r="K238" s="86"/>
      <c r="L238" s="113">
        <v>8000</v>
      </c>
      <c r="M238" s="113"/>
      <c r="N238" s="85">
        <v>8000</v>
      </c>
      <c r="O238" s="86"/>
      <c r="P238" s="44" t="s">
        <v>360</v>
      </c>
    </row>
    <row r="239" spans="1:16" ht="29.25" customHeight="1" x14ac:dyDescent="0.25">
      <c r="A239" s="43"/>
      <c r="B239" s="155" t="s">
        <v>340</v>
      </c>
      <c r="C239" s="156"/>
      <c r="D239" s="157" t="s">
        <v>341</v>
      </c>
      <c r="E239" s="157"/>
      <c r="F239" s="158">
        <f>F241</f>
        <v>0</v>
      </c>
      <c r="G239" s="159"/>
      <c r="H239" s="158">
        <f t="shared" ref="H239" si="205">H241</f>
        <v>5300</v>
      </c>
      <c r="I239" s="159"/>
      <c r="J239" s="158">
        <f t="shared" ref="J239" si="206">J241</f>
        <v>10000</v>
      </c>
      <c r="K239" s="159"/>
      <c r="L239" s="158">
        <f t="shared" ref="L239" si="207">L241</f>
        <v>10000</v>
      </c>
      <c r="M239" s="159"/>
      <c r="N239" s="158">
        <f t="shared" ref="N239" si="208">N241</f>
        <v>10000</v>
      </c>
      <c r="O239" s="159"/>
      <c r="P239" s="44"/>
    </row>
    <row r="240" spans="1:16" x14ac:dyDescent="0.25">
      <c r="A240" s="71"/>
      <c r="B240" s="94" t="s">
        <v>112</v>
      </c>
      <c r="C240" s="95"/>
      <c r="D240" s="96" t="s">
        <v>25</v>
      </c>
      <c r="E240" s="96"/>
      <c r="F240" s="103">
        <v>0</v>
      </c>
      <c r="G240" s="104"/>
      <c r="H240" s="105">
        <v>5300</v>
      </c>
      <c r="I240" s="105"/>
      <c r="J240" s="103">
        <v>10000</v>
      </c>
      <c r="K240" s="104"/>
      <c r="L240" s="105"/>
      <c r="M240" s="105"/>
      <c r="N240" s="103"/>
      <c r="O240" s="104"/>
      <c r="P240" s="72"/>
    </row>
    <row r="241" spans="1:16" ht="26.25" customHeight="1" x14ac:dyDescent="0.25">
      <c r="A241" s="46"/>
      <c r="B241" s="82">
        <v>3</v>
      </c>
      <c r="C241" s="83"/>
      <c r="D241" s="84" t="s">
        <v>39</v>
      </c>
      <c r="E241" s="84"/>
      <c r="F241" s="126">
        <f>F242</f>
        <v>0</v>
      </c>
      <c r="G241" s="127"/>
      <c r="H241" s="126">
        <f t="shared" ref="H241" si="209">H242</f>
        <v>5300</v>
      </c>
      <c r="I241" s="127"/>
      <c r="J241" s="126">
        <f t="shared" ref="J241" si="210">J242</f>
        <v>10000</v>
      </c>
      <c r="K241" s="127"/>
      <c r="L241" s="126">
        <f t="shared" ref="L241" si="211">L242</f>
        <v>10000</v>
      </c>
      <c r="M241" s="127"/>
      <c r="N241" s="126">
        <f t="shared" ref="N241" si="212">N242</f>
        <v>10000</v>
      </c>
      <c r="O241" s="127"/>
      <c r="P241" s="44"/>
    </row>
    <row r="242" spans="1:16" ht="27" customHeight="1" x14ac:dyDescent="0.25">
      <c r="A242" s="45"/>
      <c r="B242" s="87">
        <v>32</v>
      </c>
      <c r="C242" s="88"/>
      <c r="D242" s="89" t="s">
        <v>41</v>
      </c>
      <c r="E242" s="89"/>
      <c r="F242" s="85">
        <v>0</v>
      </c>
      <c r="G242" s="86"/>
      <c r="H242" s="113">
        <v>5300</v>
      </c>
      <c r="I242" s="113"/>
      <c r="J242" s="85">
        <v>10000</v>
      </c>
      <c r="K242" s="86"/>
      <c r="L242" s="113">
        <v>10000</v>
      </c>
      <c r="M242" s="113"/>
      <c r="N242" s="85">
        <v>10000</v>
      </c>
      <c r="O242" s="86"/>
      <c r="P242" s="44" t="s">
        <v>360</v>
      </c>
    </row>
    <row r="243" spans="1:16" ht="30.75" customHeight="1" x14ac:dyDescent="0.25">
      <c r="A243" s="43"/>
      <c r="B243" s="155" t="s">
        <v>129</v>
      </c>
      <c r="C243" s="156"/>
      <c r="D243" s="157" t="s">
        <v>130</v>
      </c>
      <c r="E243" s="157"/>
      <c r="F243" s="158">
        <f>F245</f>
        <v>24667.3</v>
      </c>
      <c r="G243" s="159"/>
      <c r="H243" s="158">
        <f t="shared" ref="H243" si="213">H245</f>
        <v>13000</v>
      </c>
      <c r="I243" s="159"/>
      <c r="J243" s="158">
        <f t="shared" ref="J243" si="214">J245</f>
        <v>13000</v>
      </c>
      <c r="K243" s="159"/>
      <c r="L243" s="158">
        <f t="shared" ref="L243" si="215">L245</f>
        <v>13000</v>
      </c>
      <c r="M243" s="159"/>
      <c r="N243" s="158">
        <f t="shared" ref="N243" si="216">N245</f>
        <v>13000</v>
      </c>
      <c r="O243" s="159"/>
      <c r="P243" s="44"/>
    </row>
    <row r="244" spans="1:16" ht="17.25" customHeight="1" x14ac:dyDescent="0.25">
      <c r="A244" s="71"/>
      <c r="B244" s="94" t="s">
        <v>112</v>
      </c>
      <c r="C244" s="95"/>
      <c r="D244" s="96" t="s">
        <v>25</v>
      </c>
      <c r="E244" s="96"/>
      <c r="F244" s="103">
        <v>24667.3</v>
      </c>
      <c r="G244" s="104"/>
      <c r="H244" s="105">
        <v>13000</v>
      </c>
      <c r="I244" s="105"/>
      <c r="J244" s="103">
        <v>13000</v>
      </c>
      <c r="K244" s="104"/>
      <c r="L244" s="105"/>
      <c r="M244" s="105"/>
      <c r="N244" s="103"/>
      <c r="O244" s="104"/>
      <c r="P244" s="72"/>
    </row>
    <row r="245" spans="1:16" ht="29.25" customHeight="1" x14ac:dyDescent="0.25">
      <c r="A245" s="46"/>
      <c r="B245" s="82">
        <v>4</v>
      </c>
      <c r="C245" s="83"/>
      <c r="D245" s="84" t="s">
        <v>46</v>
      </c>
      <c r="E245" s="84"/>
      <c r="F245" s="126">
        <f>F246</f>
        <v>24667.3</v>
      </c>
      <c r="G245" s="127"/>
      <c r="H245" s="126">
        <f t="shared" ref="H245" si="217">H246</f>
        <v>13000</v>
      </c>
      <c r="I245" s="127"/>
      <c r="J245" s="126">
        <f t="shared" ref="J245" si="218">J246</f>
        <v>13000</v>
      </c>
      <c r="K245" s="127"/>
      <c r="L245" s="126">
        <f t="shared" ref="L245" si="219">L246</f>
        <v>13000</v>
      </c>
      <c r="M245" s="127"/>
      <c r="N245" s="126">
        <f t="shared" ref="N245" si="220">N246</f>
        <v>13000</v>
      </c>
      <c r="O245" s="127"/>
      <c r="P245" s="44"/>
    </row>
    <row r="246" spans="1:16" ht="27.75" customHeight="1" x14ac:dyDescent="0.25">
      <c r="A246" s="45"/>
      <c r="B246" s="87">
        <v>42</v>
      </c>
      <c r="C246" s="88"/>
      <c r="D246" s="89" t="s">
        <v>52</v>
      </c>
      <c r="E246" s="89"/>
      <c r="F246" s="85">
        <v>24667.3</v>
      </c>
      <c r="G246" s="86"/>
      <c r="H246" s="113">
        <v>13000</v>
      </c>
      <c r="I246" s="113"/>
      <c r="J246" s="85">
        <v>13000</v>
      </c>
      <c r="K246" s="86"/>
      <c r="L246" s="113">
        <v>13000</v>
      </c>
      <c r="M246" s="113"/>
      <c r="N246" s="85">
        <v>13000</v>
      </c>
      <c r="O246" s="86"/>
      <c r="P246" s="44" t="s">
        <v>361</v>
      </c>
    </row>
    <row r="247" spans="1:16" ht="28.5" customHeight="1" x14ac:dyDescent="0.25">
      <c r="A247" s="43"/>
      <c r="B247" s="155" t="s">
        <v>129</v>
      </c>
      <c r="C247" s="156"/>
      <c r="D247" s="157" t="s">
        <v>342</v>
      </c>
      <c r="E247" s="157"/>
      <c r="F247" s="158">
        <f>F249+F251</f>
        <v>28933.320000000003</v>
      </c>
      <c r="G247" s="159"/>
      <c r="H247" s="158">
        <f>H249+H251</f>
        <v>43000</v>
      </c>
      <c r="I247" s="159"/>
      <c r="J247" s="158">
        <f>J249+J251</f>
        <v>50000</v>
      </c>
      <c r="K247" s="159"/>
      <c r="L247" s="158">
        <f>L249+L251</f>
        <v>50000</v>
      </c>
      <c r="M247" s="159"/>
      <c r="N247" s="158">
        <f>N249+N251</f>
        <v>50000</v>
      </c>
      <c r="O247" s="159"/>
      <c r="P247" s="44"/>
    </row>
    <row r="248" spans="1:16" ht="16.5" customHeight="1" x14ac:dyDescent="0.25">
      <c r="A248" s="71"/>
      <c r="B248" s="94" t="s">
        <v>114</v>
      </c>
      <c r="C248" s="95"/>
      <c r="D248" s="96" t="s">
        <v>30</v>
      </c>
      <c r="E248" s="96"/>
      <c r="F248" s="103">
        <v>28933.32</v>
      </c>
      <c r="G248" s="104"/>
      <c r="H248" s="105">
        <v>38000</v>
      </c>
      <c r="I248" s="105"/>
      <c r="J248" s="103">
        <v>50000</v>
      </c>
      <c r="K248" s="104"/>
      <c r="L248" s="105"/>
      <c r="M248" s="105"/>
      <c r="N248" s="103"/>
      <c r="O248" s="104"/>
      <c r="P248" s="72"/>
    </row>
    <row r="249" spans="1:16" ht="18.75" customHeight="1" x14ac:dyDescent="0.25">
      <c r="A249" s="46"/>
      <c r="B249" s="82">
        <v>3</v>
      </c>
      <c r="C249" s="83"/>
      <c r="D249" s="84" t="s">
        <v>39</v>
      </c>
      <c r="E249" s="84"/>
      <c r="F249" s="126">
        <f>F250</f>
        <v>24933.58</v>
      </c>
      <c r="G249" s="127"/>
      <c r="H249" s="126">
        <f t="shared" ref="H249" si="221">H250</f>
        <v>35000</v>
      </c>
      <c r="I249" s="127"/>
      <c r="J249" s="126">
        <f t="shared" ref="J249" si="222">J250</f>
        <v>30000</v>
      </c>
      <c r="K249" s="127"/>
      <c r="L249" s="126">
        <f t="shared" ref="L249" si="223">L250</f>
        <v>30000</v>
      </c>
      <c r="M249" s="127"/>
      <c r="N249" s="126">
        <f t="shared" ref="N249" si="224">N250</f>
        <v>30000</v>
      </c>
      <c r="O249" s="127"/>
      <c r="P249" s="44"/>
    </row>
    <row r="250" spans="1:16" ht="15" customHeight="1" x14ac:dyDescent="0.25">
      <c r="A250" s="45"/>
      <c r="B250" s="87">
        <v>32</v>
      </c>
      <c r="C250" s="88"/>
      <c r="D250" s="89" t="s">
        <v>41</v>
      </c>
      <c r="E250" s="89"/>
      <c r="F250" s="85">
        <v>24933.58</v>
      </c>
      <c r="G250" s="86"/>
      <c r="H250" s="113">
        <v>35000</v>
      </c>
      <c r="I250" s="113"/>
      <c r="J250" s="85">
        <v>30000</v>
      </c>
      <c r="K250" s="86"/>
      <c r="L250" s="113">
        <v>30000</v>
      </c>
      <c r="M250" s="113"/>
      <c r="N250" s="85">
        <v>30000</v>
      </c>
      <c r="O250" s="86"/>
      <c r="P250" s="44" t="s">
        <v>362</v>
      </c>
    </row>
    <row r="251" spans="1:16" ht="31.5" customHeight="1" x14ac:dyDescent="0.25">
      <c r="A251" s="46"/>
      <c r="B251" s="82">
        <v>4</v>
      </c>
      <c r="C251" s="83"/>
      <c r="D251" s="84" t="s">
        <v>46</v>
      </c>
      <c r="E251" s="84"/>
      <c r="F251" s="126">
        <f>F252+F253</f>
        <v>3999.7400000000002</v>
      </c>
      <c r="G251" s="127"/>
      <c r="H251" s="126">
        <f>H253+H252</f>
        <v>8000</v>
      </c>
      <c r="I251" s="127"/>
      <c r="J251" s="126">
        <f t="shared" ref="J251" si="225">J253+J252</f>
        <v>20000</v>
      </c>
      <c r="K251" s="127"/>
      <c r="L251" s="126">
        <f t="shared" ref="L251" si="226">L253+L252</f>
        <v>20000</v>
      </c>
      <c r="M251" s="127"/>
      <c r="N251" s="126">
        <f t="shared" ref="N251" si="227">N253+N252</f>
        <v>20000</v>
      </c>
      <c r="O251" s="127"/>
      <c r="P251" s="44"/>
    </row>
    <row r="252" spans="1:16" ht="30.75" customHeight="1" x14ac:dyDescent="0.25">
      <c r="A252" s="45"/>
      <c r="B252" s="87">
        <v>42</v>
      </c>
      <c r="C252" s="88"/>
      <c r="D252" s="89" t="s">
        <v>52</v>
      </c>
      <c r="E252" s="89"/>
      <c r="F252" s="85">
        <v>2223.11</v>
      </c>
      <c r="G252" s="86"/>
      <c r="H252" s="113">
        <v>8000</v>
      </c>
      <c r="I252" s="113"/>
      <c r="J252" s="85">
        <v>10000</v>
      </c>
      <c r="K252" s="86"/>
      <c r="L252" s="113">
        <v>10000</v>
      </c>
      <c r="M252" s="113"/>
      <c r="N252" s="85">
        <v>10000</v>
      </c>
      <c r="O252" s="86"/>
      <c r="P252" s="44" t="s">
        <v>362</v>
      </c>
    </row>
    <row r="253" spans="1:16" ht="27.75" customHeight="1" x14ac:dyDescent="0.25">
      <c r="A253" s="45"/>
      <c r="B253" s="87">
        <v>45</v>
      </c>
      <c r="C253" s="88"/>
      <c r="D253" s="89" t="s">
        <v>132</v>
      </c>
      <c r="E253" s="89"/>
      <c r="F253" s="85">
        <v>1776.63</v>
      </c>
      <c r="G253" s="86"/>
      <c r="H253" s="113">
        <v>0</v>
      </c>
      <c r="I253" s="113"/>
      <c r="J253" s="85">
        <v>10000</v>
      </c>
      <c r="K253" s="86"/>
      <c r="L253" s="113">
        <v>10000</v>
      </c>
      <c r="M253" s="113"/>
      <c r="N253" s="85">
        <v>10000</v>
      </c>
      <c r="O253" s="86"/>
      <c r="P253" s="44" t="s">
        <v>362</v>
      </c>
    </row>
    <row r="254" spans="1:16" x14ac:dyDescent="0.25">
      <c r="A254" s="49"/>
      <c r="B254" s="135" t="s">
        <v>133</v>
      </c>
      <c r="C254" s="136"/>
      <c r="D254" s="137" t="s">
        <v>134</v>
      </c>
      <c r="E254" s="137"/>
      <c r="F254" s="138">
        <f>F255</f>
        <v>2535.0100000000002</v>
      </c>
      <c r="G254" s="139"/>
      <c r="H254" s="138">
        <f t="shared" ref="H254" si="228">H255</f>
        <v>4000</v>
      </c>
      <c r="I254" s="139"/>
      <c r="J254" s="138">
        <f t="shared" ref="J254" si="229">J255</f>
        <v>4000</v>
      </c>
      <c r="K254" s="139"/>
      <c r="L254" s="138">
        <f t="shared" ref="L254" si="230">L255</f>
        <v>4000</v>
      </c>
      <c r="M254" s="139"/>
      <c r="N254" s="138">
        <f t="shared" ref="N254" si="231">N255</f>
        <v>4000</v>
      </c>
      <c r="O254" s="139"/>
      <c r="P254" s="42"/>
    </row>
    <row r="255" spans="1:16" ht="30" customHeight="1" x14ac:dyDescent="0.25">
      <c r="A255" s="43"/>
      <c r="B255" s="155" t="s">
        <v>135</v>
      </c>
      <c r="C255" s="156"/>
      <c r="D255" s="157" t="s">
        <v>136</v>
      </c>
      <c r="E255" s="157"/>
      <c r="F255" s="158">
        <f>F257</f>
        <v>2535.0100000000002</v>
      </c>
      <c r="G255" s="159"/>
      <c r="H255" s="158">
        <f t="shared" ref="H255" si="232">H257</f>
        <v>4000</v>
      </c>
      <c r="I255" s="159"/>
      <c r="J255" s="158">
        <f t="shared" ref="J255" si="233">J257</f>
        <v>4000</v>
      </c>
      <c r="K255" s="159"/>
      <c r="L255" s="158">
        <f t="shared" ref="L255" si="234">L257</f>
        <v>4000</v>
      </c>
      <c r="M255" s="159"/>
      <c r="N255" s="158">
        <f t="shared" ref="N255" si="235">N257</f>
        <v>4000</v>
      </c>
      <c r="O255" s="159"/>
      <c r="P255" s="44"/>
    </row>
    <row r="256" spans="1:16" x14ac:dyDescent="0.25">
      <c r="A256" s="71"/>
      <c r="B256" s="94" t="s">
        <v>112</v>
      </c>
      <c r="C256" s="95"/>
      <c r="D256" s="96" t="s">
        <v>25</v>
      </c>
      <c r="E256" s="96"/>
      <c r="F256" s="103">
        <v>2535.0100000000002</v>
      </c>
      <c r="G256" s="104"/>
      <c r="H256" s="105">
        <v>4000</v>
      </c>
      <c r="I256" s="105"/>
      <c r="J256" s="103">
        <v>4000</v>
      </c>
      <c r="K256" s="104"/>
      <c r="L256" s="105"/>
      <c r="M256" s="105"/>
      <c r="N256" s="103"/>
      <c r="O256" s="104"/>
      <c r="P256" s="72"/>
    </row>
    <row r="257" spans="1:16" ht="18.75" customHeight="1" x14ac:dyDescent="0.25">
      <c r="A257" s="46"/>
      <c r="B257" s="82">
        <v>3</v>
      </c>
      <c r="C257" s="83"/>
      <c r="D257" s="84" t="s">
        <v>39</v>
      </c>
      <c r="E257" s="84"/>
      <c r="F257" s="126">
        <f>F258</f>
        <v>2535.0100000000002</v>
      </c>
      <c r="G257" s="127"/>
      <c r="H257" s="126">
        <f t="shared" ref="H257" si="236">H258</f>
        <v>4000</v>
      </c>
      <c r="I257" s="127"/>
      <c r="J257" s="126">
        <f t="shared" ref="J257" si="237">J258</f>
        <v>4000</v>
      </c>
      <c r="K257" s="127"/>
      <c r="L257" s="126">
        <f t="shared" ref="L257" si="238">L258</f>
        <v>4000</v>
      </c>
      <c r="M257" s="127"/>
      <c r="N257" s="126">
        <f t="shared" ref="N257" si="239">N258</f>
        <v>4000</v>
      </c>
      <c r="O257" s="127"/>
      <c r="P257" s="44"/>
    </row>
    <row r="258" spans="1:16" x14ac:dyDescent="0.25">
      <c r="A258" s="45"/>
      <c r="B258" s="87">
        <v>38</v>
      </c>
      <c r="C258" s="88"/>
      <c r="D258" s="89" t="s">
        <v>45</v>
      </c>
      <c r="E258" s="89"/>
      <c r="F258" s="85">
        <v>2535.0100000000002</v>
      </c>
      <c r="G258" s="86"/>
      <c r="H258" s="113">
        <v>4000</v>
      </c>
      <c r="I258" s="113"/>
      <c r="J258" s="85">
        <v>4000</v>
      </c>
      <c r="K258" s="86"/>
      <c r="L258" s="113">
        <v>4000</v>
      </c>
      <c r="M258" s="113"/>
      <c r="N258" s="85">
        <v>4000</v>
      </c>
      <c r="O258" s="86"/>
      <c r="P258" s="44" t="s">
        <v>362</v>
      </c>
    </row>
    <row r="259" spans="1:16" x14ac:dyDescent="0.25">
      <c r="A259" s="50"/>
      <c r="B259" s="142" t="s">
        <v>137</v>
      </c>
      <c r="C259" s="143"/>
      <c r="D259" s="144" t="s">
        <v>138</v>
      </c>
      <c r="E259" s="144"/>
      <c r="F259" s="145">
        <f>F260+F271+F291+F313+F327+F343+F364+F374</f>
        <v>341750.13999999996</v>
      </c>
      <c r="G259" s="146"/>
      <c r="H259" s="145">
        <f t="shared" ref="H259" si="240">H260+H271+H291+H313+H327+H343+H364+H374</f>
        <v>995000</v>
      </c>
      <c r="I259" s="146"/>
      <c r="J259" s="145">
        <f>J260+J271+J291+J313+J327+J343+J364+J374</f>
        <v>2277300</v>
      </c>
      <c r="K259" s="146"/>
      <c r="L259" s="145">
        <f t="shared" ref="L259" si="241">L260+L271+L291+L313+L327+L343+L364+L374</f>
        <v>986300</v>
      </c>
      <c r="M259" s="146"/>
      <c r="N259" s="145">
        <f t="shared" ref="N259" si="242">N260+N271+N291+N313+N327+N343+N364+N374</f>
        <v>785800</v>
      </c>
      <c r="O259" s="146"/>
      <c r="P259" s="40"/>
    </row>
    <row r="260" spans="1:16" x14ac:dyDescent="0.25">
      <c r="A260" s="51"/>
      <c r="B260" s="172" t="s">
        <v>139</v>
      </c>
      <c r="C260" s="173"/>
      <c r="D260" s="165" t="s">
        <v>140</v>
      </c>
      <c r="E260" s="165"/>
      <c r="F260" s="174">
        <f>F261+F265</f>
        <v>76471.98</v>
      </c>
      <c r="G260" s="175"/>
      <c r="H260" s="176">
        <f t="shared" ref="H260" si="243">H261+H265</f>
        <v>94300</v>
      </c>
      <c r="I260" s="176"/>
      <c r="J260" s="166">
        <f t="shared" ref="J260" si="244">J261+J265</f>
        <v>102000</v>
      </c>
      <c r="K260" s="167"/>
      <c r="L260" s="176">
        <f t="shared" ref="L260" si="245">L261+L265</f>
        <v>102000</v>
      </c>
      <c r="M260" s="176"/>
      <c r="N260" s="166">
        <f t="shared" ref="N260" si="246">N261+N265</f>
        <v>102000</v>
      </c>
      <c r="O260" s="167"/>
      <c r="P260" s="42"/>
    </row>
    <row r="261" spans="1:16" ht="31.5" customHeight="1" x14ac:dyDescent="0.25">
      <c r="A261" s="47"/>
      <c r="B261" s="99" t="s">
        <v>141</v>
      </c>
      <c r="C261" s="100"/>
      <c r="D261" s="101" t="s">
        <v>142</v>
      </c>
      <c r="E261" s="101"/>
      <c r="F261" s="92">
        <f>F263</f>
        <v>76471.98</v>
      </c>
      <c r="G261" s="93"/>
      <c r="H261" s="170">
        <f t="shared" ref="H261" si="247">H263</f>
        <v>86300</v>
      </c>
      <c r="I261" s="170"/>
      <c r="J261" s="92">
        <f t="shared" ref="J261" si="248">J263</f>
        <v>87000</v>
      </c>
      <c r="K261" s="93"/>
      <c r="L261" s="170">
        <f t="shared" ref="L261" si="249">L263</f>
        <v>87000</v>
      </c>
      <c r="M261" s="170"/>
      <c r="N261" s="92">
        <f t="shared" ref="N261" si="250">N263</f>
        <v>87000</v>
      </c>
      <c r="O261" s="93"/>
      <c r="P261" s="44"/>
    </row>
    <row r="262" spans="1:16" ht="15.75" customHeight="1" x14ac:dyDescent="0.25">
      <c r="A262" s="73"/>
      <c r="B262" s="160" t="s">
        <v>114</v>
      </c>
      <c r="C262" s="161"/>
      <c r="D262" s="162" t="s">
        <v>30</v>
      </c>
      <c r="E262" s="162"/>
      <c r="F262" s="115">
        <v>76471.98</v>
      </c>
      <c r="G262" s="116"/>
      <c r="H262" s="117">
        <v>86300</v>
      </c>
      <c r="I262" s="117"/>
      <c r="J262" s="115">
        <v>87000</v>
      </c>
      <c r="K262" s="116"/>
      <c r="L262" s="117"/>
      <c r="M262" s="117"/>
      <c r="N262" s="115"/>
      <c r="O262" s="116"/>
      <c r="P262" s="72"/>
    </row>
    <row r="263" spans="1:16" x14ac:dyDescent="0.25">
      <c r="A263" s="45"/>
      <c r="B263" s="107">
        <v>3</v>
      </c>
      <c r="C263" s="108"/>
      <c r="D263" s="89" t="s">
        <v>39</v>
      </c>
      <c r="E263" s="89"/>
      <c r="F263" s="85">
        <f>F264</f>
        <v>76471.98</v>
      </c>
      <c r="G263" s="86"/>
      <c r="H263" s="113">
        <f t="shared" ref="H263" si="251">H264</f>
        <v>86300</v>
      </c>
      <c r="I263" s="113"/>
      <c r="J263" s="85">
        <f t="shared" ref="J263" si="252">J264</f>
        <v>87000</v>
      </c>
      <c r="K263" s="86"/>
      <c r="L263" s="113">
        <f t="shared" ref="L263" si="253">L264</f>
        <v>87000</v>
      </c>
      <c r="M263" s="113"/>
      <c r="N263" s="85">
        <f t="shared" ref="N263" si="254">N264</f>
        <v>87000</v>
      </c>
      <c r="O263" s="86"/>
      <c r="P263" s="44"/>
    </row>
    <row r="264" spans="1:16" ht="15" customHeight="1" x14ac:dyDescent="0.25">
      <c r="A264" s="46"/>
      <c r="B264" s="90">
        <v>32</v>
      </c>
      <c r="C264" s="91"/>
      <c r="D264" s="84" t="s">
        <v>41</v>
      </c>
      <c r="E264" s="84"/>
      <c r="F264" s="126">
        <v>76471.98</v>
      </c>
      <c r="G264" s="127"/>
      <c r="H264" s="128">
        <v>86300</v>
      </c>
      <c r="I264" s="128"/>
      <c r="J264" s="126">
        <v>87000</v>
      </c>
      <c r="K264" s="127"/>
      <c r="L264" s="128">
        <v>87000</v>
      </c>
      <c r="M264" s="128"/>
      <c r="N264" s="126">
        <v>87000</v>
      </c>
      <c r="O264" s="127"/>
      <c r="P264" s="44" t="s">
        <v>363</v>
      </c>
    </row>
    <row r="265" spans="1:16" ht="40.5" customHeight="1" x14ac:dyDescent="0.25">
      <c r="A265" s="47"/>
      <c r="B265" s="99" t="s">
        <v>131</v>
      </c>
      <c r="C265" s="100"/>
      <c r="D265" s="101" t="s">
        <v>143</v>
      </c>
      <c r="E265" s="101"/>
      <c r="F265" s="92">
        <f>F267+F269</f>
        <v>0</v>
      </c>
      <c r="G265" s="93"/>
      <c r="H265" s="170">
        <f t="shared" ref="H265" si="255">H267+H269</f>
        <v>8000</v>
      </c>
      <c r="I265" s="170"/>
      <c r="J265" s="92">
        <f t="shared" ref="J265" si="256">J267+J269</f>
        <v>15000</v>
      </c>
      <c r="K265" s="93"/>
      <c r="L265" s="170">
        <f t="shared" ref="L265" si="257">L267+L269</f>
        <v>15000</v>
      </c>
      <c r="M265" s="170"/>
      <c r="N265" s="92">
        <f t="shared" ref="N265" si="258">N267+N269</f>
        <v>15000</v>
      </c>
      <c r="O265" s="93"/>
      <c r="P265" s="44"/>
    </row>
    <row r="266" spans="1:16" ht="26.25" customHeight="1" x14ac:dyDescent="0.25">
      <c r="A266" s="73"/>
      <c r="B266" s="160" t="s">
        <v>114</v>
      </c>
      <c r="C266" s="161"/>
      <c r="D266" s="162" t="s">
        <v>30</v>
      </c>
      <c r="E266" s="162"/>
      <c r="F266" s="115">
        <v>0</v>
      </c>
      <c r="G266" s="116"/>
      <c r="H266" s="117">
        <v>8000</v>
      </c>
      <c r="I266" s="117"/>
      <c r="J266" s="115">
        <v>15000</v>
      </c>
      <c r="K266" s="116"/>
      <c r="L266" s="117"/>
      <c r="M266" s="117"/>
      <c r="N266" s="115"/>
      <c r="O266" s="116"/>
      <c r="P266" s="72"/>
    </row>
    <row r="267" spans="1:16" ht="15" customHeight="1" x14ac:dyDescent="0.25">
      <c r="A267" s="45"/>
      <c r="B267" s="107">
        <v>3</v>
      </c>
      <c r="C267" s="108"/>
      <c r="D267" s="89" t="s">
        <v>39</v>
      </c>
      <c r="E267" s="89"/>
      <c r="F267" s="85">
        <f>F268</f>
        <v>0</v>
      </c>
      <c r="G267" s="86"/>
      <c r="H267" s="113">
        <f t="shared" ref="H267" si="259">H268</f>
        <v>0</v>
      </c>
      <c r="I267" s="113"/>
      <c r="J267" s="85">
        <f t="shared" ref="J267" si="260">J268</f>
        <v>0</v>
      </c>
      <c r="K267" s="86"/>
      <c r="L267" s="113">
        <f t="shared" ref="L267" si="261">L268</f>
        <v>0</v>
      </c>
      <c r="M267" s="113"/>
      <c r="N267" s="85">
        <f t="shared" ref="N267" si="262">N268</f>
        <v>0</v>
      </c>
      <c r="O267" s="86"/>
      <c r="P267" s="44"/>
    </row>
    <row r="268" spans="1:16" ht="21.75" customHeight="1" x14ac:dyDescent="0.25">
      <c r="A268" s="46"/>
      <c r="B268" s="90">
        <v>32</v>
      </c>
      <c r="C268" s="91"/>
      <c r="D268" s="84" t="s">
        <v>41</v>
      </c>
      <c r="E268" s="84"/>
      <c r="F268" s="126">
        <v>0</v>
      </c>
      <c r="G268" s="127"/>
      <c r="H268" s="128">
        <v>0</v>
      </c>
      <c r="I268" s="128"/>
      <c r="J268" s="126">
        <v>0</v>
      </c>
      <c r="K268" s="127"/>
      <c r="L268" s="128">
        <v>0</v>
      </c>
      <c r="M268" s="128"/>
      <c r="N268" s="126">
        <v>0</v>
      </c>
      <c r="O268" s="127"/>
      <c r="P268" s="44" t="s">
        <v>363</v>
      </c>
    </row>
    <row r="269" spans="1:16" ht="30" customHeight="1" x14ac:dyDescent="0.25">
      <c r="A269" s="45"/>
      <c r="B269" s="107">
        <v>4</v>
      </c>
      <c r="C269" s="108"/>
      <c r="D269" s="89" t="s">
        <v>46</v>
      </c>
      <c r="E269" s="89"/>
      <c r="F269" s="85">
        <f>F270</f>
        <v>0</v>
      </c>
      <c r="G269" s="86"/>
      <c r="H269" s="113">
        <f t="shared" ref="H269" si="263">H270</f>
        <v>8000</v>
      </c>
      <c r="I269" s="113"/>
      <c r="J269" s="85">
        <f t="shared" ref="J269" si="264">J270</f>
        <v>15000</v>
      </c>
      <c r="K269" s="86"/>
      <c r="L269" s="113">
        <f t="shared" ref="L269" si="265">L270</f>
        <v>15000</v>
      </c>
      <c r="M269" s="113"/>
      <c r="N269" s="85">
        <f t="shared" ref="N269" si="266">N270</f>
        <v>15000</v>
      </c>
      <c r="O269" s="86"/>
      <c r="P269" s="44"/>
    </row>
    <row r="270" spans="1:16" ht="30" customHeight="1" x14ac:dyDescent="0.25">
      <c r="A270" s="46"/>
      <c r="B270" s="90">
        <v>42</v>
      </c>
      <c r="C270" s="91"/>
      <c r="D270" s="84" t="s">
        <v>52</v>
      </c>
      <c r="E270" s="84"/>
      <c r="F270" s="126">
        <v>0</v>
      </c>
      <c r="G270" s="127"/>
      <c r="H270" s="128">
        <v>8000</v>
      </c>
      <c r="I270" s="128"/>
      <c r="J270" s="126">
        <v>15000</v>
      </c>
      <c r="K270" s="127"/>
      <c r="L270" s="128">
        <v>15000</v>
      </c>
      <c r="M270" s="128"/>
      <c r="N270" s="126">
        <v>15000</v>
      </c>
      <c r="O270" s="127"/>
      <c r="P270" s="44" t="s">
        <v>363</v>
      </c>
    </row>
    <row r="271" spans="1:16" ht="15.75" customHeight="1" x14ac:dyDescent="0.25">
      <c r="A271" s="49"/>
      <c r="B271" s="135" t="s">
        <v>144</v>
      </c>
      <c r="C271" s="136"/>
      <c r="D271" s="137" t="s">
        <v>145</v>
      </c>
      <c r="E271" s="137"/>
      <c r="F271" s="138">
        <f>F272+F280</f>
        <v>62956.44</v>
      </c>
      <c r="G271" s="139"/>
      <c r="H271" s="169">
        <f t="shared" ref="H271" si="267">H272+H280</f>
        <v>260000</v>
      </c>
      <c r="I271" s="169"/>
      <c r="J271" s="138">
        <f t="shared" ref="J271" si="268">J272+J280</f>
        <v>600000</v>
      </c>
      <c r="K271" s="139"/>
      <c r="L271" s="169">
        <f t="shared" ref="L271" si="269">L272+L280</f>
        <v>390000</v>
      </c>
      <c r="M271" s="169"/>
      <c r="N271" s="138">
        <f t="shared" ref="N271" si="270">N272+N280</f>
        <v>390000</v>
      </c>
      <c r="O271" s="139"/>
      <c r="P271" s="42"/>
    </row>
    <row r="272" spans="1:16" ht="37.5" customHeight="1" x14ac:dyDescent="0.25">
      <c r="A272" s="43"/>
      <c r="B272" s="155" t="s">
        <v>146</v>
      </c>
      <c r="C272" s="156"/>
      <c r="D272" s="157" t="s">
        <v>356</v>
      </c>
      <c r="E272" s="157"/>
      <c r="F272" s="158">
        <f>F278</f>
        <v>47859.22</v>
      </c>
      <c r="G272" s="159"/>
      <c r="H272" s="168">
        <f t="shared" ref="H272" si="271">H278</f>
        <v>60000</v>
      </c>
      <c r="I272" s="168"/>
      <c r="J272" s="158">
        <f t="shared" ref="J272" si="272">J278</f>
        <v>200000</v>
      </c>
      <c r="K272" s="159"/>
      <c r="L272" s="168">
        <f t="shared" ref="L272" si="273">L278</f>
        <v>200000</v>
      </c>
      <c r="M272" s="168"/>
      <c r="N272" s="158">
        <f t="shared" ref="N272" si="274">N278</f>
        <v>200000</v>
      </c>
      <c r="O272" s="159"/>
      <c r="P272" s="44"/>
    </row>
    <row r="273" spans="1:16" x14ac:dyDescent="0.25">
      <c r="A273" s="71"/>
      <c r="B273" s="94" t="s">
        <v>112</v>
      </c>
      <c r="C273" s="95"/>
      <c r="D273" s="96" t="s">
        <v>25</v>
      </c>
      <c r="E273" s="96"/>
      <c r="F273" s="103">
        <v>0</v>
      </c>
      <c r="G273" s="104"/>
      <c r="H273" s="105">
        <v>0</v>
      </c>
      <c r="I273" s="105"/>
      <c r="J273" s="103">
        <v>0</v>
      </c>
      <c r="K273" s="104"/>
      <c r="L273" s="105"/>
      <c r="M273" s="105"/>
      <c r="N273" s="103"/>
      <c r="O273" s="104"/>
      <c r="P273" s="72"/>
    </row>
    <row r="274" spans="1:16" x14ac:dyDescent="0.25">
      <c r="A274" s="73"/>
      <c r="B274" s="160" t="s">
        <v>114</v>
      </c>
      <c r="C274" s="161"/>
      <c r="D274" s="162" t="s">
        <v>30</v>
      </c>
      <c r="E274" s="162"/>
      <c r="F274" s="115">
        <v>19291.759999999998</v>
      </c>
      <c r="G274" s="116"/>
      <c r="H274" s="117">
        <v>60000</v>
      </c>
      <c r="I274" s="117"/>
      <c r="J274" s="115">
        <v>100000</v>
      </c>
      <c r="K274" s="116"/>
      <c r="L274" s="117"/>
      <c r="M274" s="117"/>
      <c r="N274" s="115"/>
      <c r="O274" s="116"/>
      <c r="P274" s="72"/>
    </row>
    <row r="275" spans="1:16" ht="17.25" customHeight="1" x14ac:dyDescent="0.25">
      <c r="A275" s="71"/>
      <c r="B275" s="94" t="s">
        <v>113</v>
      </c>
      <c r="C275" s="95"/>
      <c r="D275" s="96" t="s">
        <v>27</v>
      </c>
      <c r="E275" s="96"/>
      <c r="F275" s="103">
        <v>28567.46</v>
      </c>
      <c r="G275" s="104"/>
      <c r="H275" s="105">
        <v>0</v>
      </c>
      <c r="I275" s="105"/>
      <c r="J275" s="103">
        <v>100000</v>
      </c>
      <c r="K275" s="104"/>
      <c r="L275" s="105"/>
      <c r="M275" s="105"/>
      <c r="N275" s="103"/>
      <c r="O275" s="104"/>
      <c r="P275" s="72"/>
    </row>
    <row r="276" spans="1:16" ht="21.75" customHeight="1" x14ac:dyDescent="0.25">
      <c r="A276" s="71"/>
      <c r="B276" s="94" t="s">
        <v>147</v>
      </c>
      <c r="C276" s="95"/>
      <c r="D276" s="102" t="s">
        <v>28</v>
      </c>
      <c r="E276" s="102"/>
      <c r="F276" s="103">
        <v>0</v>
      </c>
      <c r="G276" s="104"/>
      <c r="H276" s="105">
        <v>0</v>
      </c>
      <c r="I276" s="105"/>
      <c r="J276" s="103">
        <v>0</v>
      </c>
      <c r="K276" s="104"/>
      <c r="L276" s="105"/>
      <c r="M276" s="105"/>
      <c r="N276" s="103"/>
      <c r="O276" s="104"/>
      <c r="P276" s="72"/>
    </row>
    <row r="277" spans="1:16" x14ac:dyDescent="0.25">
      <c r="A277" s="73"/>
      <c r="B277" s="316" t="s">
        <v>343</v>
      </c>
      <c r="C277" s="317"/>
      <c r="D277" s="318" t="s">
        <v>344</v>
      </c>
      <c r="E277" s="319"/>
      <c r="F277" s="320">
        <v>0</v>
      </c>
      <c r="G277" s="321"/>
      <c r="H277" s="320">
        <v>0</v>
      </c>
      <c r="I277" s="321"/>
      <c r="J277" s="320">
        <v>0</v>
      </c>
      <c r="K277" s="321"/>
      <c r="L277" s="320"/>
      <c r="M277" s="321"/>
      <c r="N277" s="320"/>
      <c r="O277" s="321"/>
      <c r="P277" s="72"/>
    </row>
    <row r="278" spans="1:16" x14ac:dyDescent="0.25">
      <c r="A278" s="45"/>
      <c r="B278" s="107">
        <v>3</v>
      </c>
      <c r="C278" s="108"/>
      <c r="D278" s="89" t="s">
        <v>39</v>
      </c>
      <c r="E278" s="89"/>
      <c r="F278" s="85">
        <f>F279</f>
        <v>47859.22</v>
      </c>
      <c r="G278" s="86"/>
      <c r="H278" s="113">
        <f t="shared" ref="H278" si="275">H279</f>
        <v>60000</v>
      </c>
      <c r="I278" s="113"/>
      <c r="J278" s="85">
        <f t="shared" ref="J278" si="276">J279</f>
        <v>200000</v>
      </c>
      <c r="K278" s="86"/>
      <c r="L278" s="113">
        <f t="shared" ref="L278" si="277">L279</f>
        <v>200000</v>
      </c>
      <c r="M278" s="113"/>
      <c r="N278" s="85">
        <f t="shared" ref="N278" si="278">N279</f>
        <v>200000</v>
      </c>
      <c r="O278" s="86"/>
      <c r="P278" s="44"/>
    </row>
    <row r="279" spans="1:16" ht="15.75" customHeight="1" x14ac:dyDescent="0.25">
      <c r="A279" s="46"/>
      <c r="B279" s="90">
        <v>32</v>
      </c>
      <c r="C279" s="91"/>
      <c r="D279" s="84" t="s">
        <v>41</v>
      </c>
      <c r="E279" s="84"/>
      <c r="F279" s="126">
        <v>47859.22</v>
      </c>
      <c r="G279" s="127"/>
      <c r="H279" s="128">
        <v>60000</v>
      </c>
      <c r="I279" s="128"/>
      <c r="J279" s="126">
        <v>200000</v>
      </c>
      <c r="K279" s="127"/>
      <c r="L279" s="128">
        <v>200000</v>
      </c>
      <c r="M279" s="128"/>
      <c r="N279" s="126">
        <v>200000</v>
      </c>
      <c r="O279" s="127"/>
      <c r="P279" s="44" t="s">
        <v>364</v>
      </c>
    </row>
    <row r="280" spans="1:16" ht="41.25" customHeight="1" x14ac:dyDescent="0.25">
      <c r="A280" s="47"/>
      <c r="B280" s="99" t="s">
        <v>148</v>
      </c>
      <c r="C280" s="100"/>
      <c r="D280" s="101" t="s">
        <v>357</v>
      </c>
      <c r="E280" s="101"/>
      <c r="F280" s="92">
        <f>F286+F288</f>
        <v>15097.22</v>
      </c>
      <c r="G280" s="93"/>
      <c r="H280" s="170">
        <f t="shared" ref="H280" si="279">H286+H288</f>
        <v>200000</v>
      </c>
      <c r="I280" s="170"/>
      <c r="J280" s="92">
        <f>J286+J288</f>
        <v>400000</v>
      </c>
      <c r="K280" s="93"/>
      <c r="L280" s="170">
        <f t="shared" ref="L280:N280" si="280">L286+L288</f>
        <v>190000</v>
      </c>
      <c r="M280" s="170"/>
      <c r="N280" s="170">
        <f t="shared" si="280"/>
        <v>190000</v>
      </c>
      <c r="O280" s="170"/>
      <c r="P280" s="44"/>
    </row>
    <row r="281" spans="1:16" ht="15.75" customHeight="1" x14ac:dyDescent="0.25">
      <c r="A281" s="73"/>
      <c r="B281" s="160" t="s">
        <v>112</v>
      </c>
      <c r="C281" s="161"/>
      <c r="D281" s="162" t="s">
        <v>25</v>
      </c>
      <c r="E281" s="162"/>
      <c r="F281" s="115">
        <v>0</v>
      </c>
      <c r="G281" s="116"/>
      <c r="H281" s="117">
        <v>40000</v>
      </c>
      <c r="I281" s="117"/>
      <c r="J281" s="115">
        <v>0</v>
      </c>
      <c r="K281" s="116"/>
      <c r="L281" s="117"/>
      <c r="M281" s="117"/>
      <c r="N281" s="115"/>
      <c r="O281" s="116"/>
      <c r="P281" s="72"/>
    </row>
    <row r="282" spans="1:16" x14ac:dyDescent="0.25">
      <c r="A282" s="71"/>
      <c r="B282" s="94" t="s">
        <v>114</v>
      </c>
      <c r="C282" s="95"/>
      <c r="D282" s="96" t="s">
        <v>30</v>
      </c>
      <c r="E282" s="96"/>
      <c r="F282" s="103">
        <v>15097.22</v>
      </c>
      <c r="G282" s="104"/>
      <c r="H282" s="105">
        <v>40000</v>
      </c>
      <c r="I282" s="105"/>
      <c r="J282" s="103">
        <v>50000</v>
      </c>
      <c r="K282" s="104"/>
      <c r="L282" s="105"/>
      <c r="M282" s="105"/>
      <c r="N282" s="103"/>
      <c r="O282" s="104"/>
      <c r="P282" s="72"/>
    </row>
    <row r="283" spans="1:16" ht="15" customHeight="1" x14ac:dyDescent="0.25">
      <c r="A283" s="73"/>
      <c r="B283" s="160" t="s">
        <v>113</v>
      </c>
      <c r="C283" s="161"/>
      <c r="D283" s="162" t="s">
        <v>27</v>
      </c>
      <c r="E283" s="162"/>
      <c r="F283" s="115">
        <v>0</v>
      </c>
      <c r="G283" s="116"/>
      <c r="H283" s="117">
        <v>120000</v>
      </c>
      <c r="I283" s="117"/>
      <c r="J283" s="115">
        <v>350000</v>
      </c>
      <c r="K283" s="116"/>
      <c r="L283" s="117"/>
      <c r="M283" s="117"/>
      <c r="N283" s="115"/>
      <c r="O283" s="116"/>
      <c r="P283" s="72"/>
    </row>
    <row r="284" spans="1:16" ht="14.25" customHeight="1" x14ac:dyDescent="0.25">
      <c r="A284" s="71"/>
      <c r="B284" s="94" t="s">
        <v>147</v>
      </c>
      <c r="C284" s="95"/>
      <c r="D284" s="102" t="s">
        <v>28</v>
      </c>
      <c r="E284" s="102"/>
      <c r="F284" s="103">
        <v>0</v>
      </c>
      <c r="G284" s="104"/>
      <c r="H284" s="105">
        <v>0</v>
      </c>
      <c r="I284" s="105"/>
      <c r="J284" s="103">
        <v>0</v>
      </c>
      <c r="K284" s="104"/>
      <c r="L284" s="105"/>
      <c r="M284" s="105"/>
      <c r="N284" s="103"/>
      <c r="O284" s="104"/>
      <c r="P284" s="72"/>
    </row>
    <row r="285" spans="1:16" ht="24" customHeight="1" x14ac:dyDescent="0.25">
      <c r="A285" s="54"/>
      <c r="B285" s="124" t="s">
        <v>153</v>
      </c>
      <c r="C285" s="124"/>
      <c r="D285" s="124" t="s">
        <v>38</v>
      </c>
      <c r="E285" s="124"/>
      <c r="F285" s="125">
        <v>0</v>
      </c>
      <c r="G285" s="125"/>
      <c r="H285" s="125">
        <v>0</v>
      </c>
      <c r="I285" s="125"/>
      <c r="J285" s="125">
        <v>0</v>
      </c>
      <c r="K285" s="125"/>
      <c r="L285" s="125"/>
      <c r="M285" s="125"/>
      <c r="N285" s="125"/>
      <c r="O285" s="125"/>
      <c r="P285" s="72"/>
    </row>
    <row r="286" spans="1:16" ht="18" customHeight="1" x14ac:dyDescent="0.25">
      <c r="A286" s="46"/>
      <c r="B286" s="82">
        <v>3</v>
      </c>
      <c r="C286" s="83"/>
      <c r="D286" s="84" t="s">
        <v>39</v>
      </c>
      <c r="E286" s="84"/>
      <c r="F286" s="126">
        <f>F287</f>
        <v>6470.24</v>
      </c>
      <c r="G286" s="127"/>
      <c r="H286" s="128">
        <f t="shared" ref="H286" si="281">H287</f>
        <v>180000</v>
      </c>
      <c r="I286" s="128"/>
      <c r="J286" s="126">
        <f t="shared" ref="J286" si="282">J287</f>
        <v>100000</v>
      </c>
      <c r="K286" s="127"/>
      <c r="L286" s="128">
        <f t="shared" ref="L286" si="283">L287</f>
        <v>10000</v>
      </c>
      <c r="M286" s="128"/>
      <c r="N286" s="126">
        <f t="shared" ref="N286" si="284">N287</f>
        <v>10000</v>
      </c>
      <c r="O286" s="127"/>
      <c r="P286" s="52"/>
    </row>
    <row r="287" spans="1:16" ht="15" customHeight="1" x14ac:dyDescent="0.25">
      <c r="A287" s="45"/>
      <c r="B287" s="87">
        <v>32</v>
      </c>
      <c r="C287" s="88"/>
      <c r="D287" s="89" t="s">
        <v>41</v>
      </c>
      <c r="E287" s="89"/>
      <c r="F287" s="85">
        <v>6470.24</v>
      </c>
      <c r="G287" s="86"/>
      <c r="H287" s="113">
        <v>180000</v>
      </c>
      <c r="I287" s="113"/>
      <c r="J287" s="85">
        <v>100000</v>
      </c>
      <c r="K287" s="86"/>
      <c r="L287" s="113">
        <v>10000</v>
      </c>
      <c r="M287" s="113"/>
      <c r="N287" s="85">
        <v>10000</v>
      </c>
      <c r="O287" s="86"/>
      <c r="P287" s="44" t="s">
        <v>364</v>
      </c>
    </row>
    <row r="288" spans="1:16" ht="28.5" customHeight="1" x14ac:dyDescent="0.25">
      <c r="A288" s="46"/>
      <c r="B288" s="82">
        <v>4</v>
      </c>
      <c r="C288" s="83"/>
      <c r="D288" s="84" t="s">
        <v>46</v>
      </c>
      <c r="E288" s="84"/>
      <c r="F288" s="126">
        <f>F289+F290</f>
        <v>8626.98</v>
      </c>
      <c r="G288" s="127"/>
      <c r="H288" s="128">
        <f t="shared" ref="H288" si="285">H289+H290</f>
        <v>20000</v>
      </c>
      <c r="I288" s="128"/>
      <c r="J288" s="126">
        <f t="shared" ref="J288" si="286">J289+J290</f>
        <v>300000</v>
      </c>
      <c r="K288" s="127"/>
      <c r="L288" s="128">
        <f t="shared" ref="L288" si="287">L289+L290</f>
        <v>180000</v>
      </c>
      <c r="M288" s="128"/>
      <c r="N288" s="126">
        <f t="shared" ref="N288" si="288">N289+N290</f>
        <v>180000</v>
      </c>
      <c r="O288" s="127"/>
      <c r="P288" s="44"/>
    </row>
    <row r="289" spans="1:16" ht="29.25" customHeight="1" x14ac:dyDescent="0.25">
      <c r="A289" s="45"/>
      <c r="B289" s="87">
        <v>42</v>
      </c>
      <c r="C289" s="88"/>
      <c r="D289" s="89" t="s">
        <v>52</v>
      </c>
      <c r="E289" s="89"/>
      <c r="F289" s="85">
        <v>1990.84</v>
      </c>
      <c r="G289" s="86"/>
      <c r="H289" s="113">
        <v>15000</v>
      </c>
      <c r="I289" s="113"/>
      <c r="J289" s="85">
        <v>200000</v>
      </c>
      <c r="K289" s="86"/>
      <c r="L289" s="113">
        <v>30000</v>
      </c>
      <c r="M289" s="113"/>
      <c r="N289" s="85">
        <v>30000</v>
      </c>
      <c r="O289" s="86"/>
      <c r="P289" s="44" t="s">
        <v>364</v>
      </c>
    </row>
    <row r="290" spans="1:16" ht="25.5" customHeight="1" x14ac:dyDescent="0.25">
      <c r="A290" s="46"/>
      <c r="B290" s="90">
        <v>45</v>
      </c>
      <c r="C290" s="91"/>
      <c r="D290" s="84" t="s">
        <v>132</v>
      </c>
      <c r="E290" s="84"/>
      <c r="F290" s="126">
        <v>6636.14</v>
      </c>
      <c r="G290" s="127"/>
      <c r="H290" s="128">
        <v>5000</v>
      </c>
      <c r="I290" s="128"/>
      <c r="J290" s="126">
        <v>100000</v>
      </c>
      <c r="K290" s="127"/>
      <c r="L290" s="128">
        <v>150000</v>
      </c>
      <c r="M290" s="128"/>
      <c r="N290" s="126">
        <v>150000</v>
      </c>
      <c r="O290" s="127"/>
      <c r="P290" s="44" t="s">
        <v>364</v>
      </c>
    </row>
    <row r="291" spans="1:16" ht="15" customHeight="1" x14ac:dyDescent="0.25">
      <c r="A291" s="49"/>
      <c r="B291" s="135" t="s">
        <v>149</v>
      </c>
      <c r="C291" s="136"/>
      <c r="D291" s="137" t="s">
        <v>157</v>
      </c>
      <c r="E291" s="137"/>
      <c r="F291" s="138">
        <f>F292+F296+F304</f>
        <v>73602.48</v>
      </c>
      <c r="G291" s="139"/>
      <c r="H291" s="169">
        <f t="shared" ref="H291" si="289">H292+H296+H304</f>
        <v>122000</v>
      </c>
      <c r="I291" s="169"/>
      <c r="J291" s="138">
        <f>J292+J296+J304</f>
        <v>137000</v>
      </c>
      <c r="K291" s="139"/>
      <c r="L291" s="169">
        <f t="shared" ref="L291" si="290">L292+L296+L304</f>
        <v>120000</v>
      </c>
      <c r="M291" s="169"/>
      <c r="N291" s="138">
        <f t="shared" ref="N291" si="291">N292+N296+N304</f>
        <v>120000</v>
      </c>
      <c r="O291" s="139"/>
      <c r="P291" s="42"/>
    </row>
    <row r="292" spans="1:16" ht="33.75" customHeight="1" x14ac:dyDescent="0.25">
      <c r="A292" s="43"/>
      <c r="B292" s="155" t="s">
        <v>150</v>
      </c>
      <c r="C292" s="156"/>
      <c r="D292" s="157" t="s">
        <v>158</v>
      </c>
      <c r="E292" s="157"/>
      <c r="F292" s="158">
        <f>F294</f>
        <v>42230.77</v>
      </c>
      <c r="G292" s="159"/>
      <c r="H292" s="168">
        <f t="shared" ref="H292" si="292">H294</f>
        <v>80000</v>
      </c>
      <c r="I292" s="168"/>
      <c r="J292" s="158">
        <f t="shared" ref="J292" si="293">J294</f>
        <v>70000</v>
      </c>
      <c r="K292" s="159"/>
      <c r="L292" s="168">
        <f t="shared" ref="L292" si="294">L294</f>
        <v>70000</v>
      </c>
      <c r="M292" s="168"/>
      <c r="N292" s="158">
        <f t="shared" ref="N292" si="295">N294</f>
        <v>70000</v>
      </c>
      <c r="O292" s="159"/>
      <c r="P292" s="44"/>
    </row>
    <row r="293" spans="1:16" ht="17.25" customHeight="1" x14ac:dyDescent="0.25">
      <c r="A293" s="71"/>
      <c r="B293" s="94" t="s">
        <v>114</v>
      </c>
      <c r="C293" s="95"/>
      <c r="D293" s="96" t="s">
        <v>30</v>
      </c>
      <c r="E293" s="96"/>
      <c r="F293" s="103">
        <v>42230.77</v>
      </c>
      <c r="G293" s="104"/>
      <c r="H293" s="105">
        <v>80000</v>
      </c>
      <c r="I293" s="105"/>
      <c r="J293" s="103">
        <v>70000</v>
      </c>
      <c r="K293" s="104"/>
      <c r="L293" s="105"/>
      <c r="M293" s="105"/>
      <c r="N293" s="103"/>
      <c r="O293" s="104"/>
      <c r="P293" s="72"/>
    </row>
    <row r="294" spans="1:16" ht="18" customHeight="1" x14ac:dyDescent="0.25">
      <c r="A294" s="46"/>
      <c r="B294" s="82">
        <v>3</v>
      </c>
      <c r="C294" s="83"/>
      <c r="D294" s="84" t="s">
        <v>39</v>
      </c>
      <c r="E294" s="84"/>
      <c r="F294" s="126">
        <f>F295</f>
        <v>42230.77</v>
      </c>
      <c r="G294" s="127"/>
      <c r="H294" s="128">
        <f t="shared" ref="H294" si="296">H295</f>
        <v>80000</v>
      </c>
      <c r="I294" s="128"/>
      <c r="J294" s="126">
        <f t="shared" ref="J294" si="297">J295</f>
        <v>70000</v>
      </c>
      <c r="K294" s="127"/>
      <c r="L294" s="128">
        <f t="shared" ref="L294" si="298">L295</f>
        <v>70000</v>
      </c>
      <c r="M294" s="128"/>
      <c r="N294" s="126">
        <f t="shared" ref="N294" si="299">N295</f>
        <v>70000</v>
      </c>
      <c r="O294" s="127"/>
      <c r="P294" s="44"/>
    </row>
    <row r="295" spans="1:16" ht="17.25" customHeight="1" x14ac:dyDescent="0.25">
      <c r="A295" s="45"/>
      <c r="B295" s="87">
        <v>32</v>
      </c>
      <c r="C295" s="88"/>
      <c r="D295" s="89" t="s">
        <v>41</v>
      </c>
      <c r="E295" s="89"/>
      <c r="F295" s="85">
        <v>42230.77</v>
      </c>
      <c r="G295" s="86"/>
      <c r="H295" s="113">
        <v>80000</v>
      </c>
      <c r="I295" s="113"/>
      <c r="J295" s="85">
        <v>70000</v>
      </c>
      <c r="K295" s="86"/>
      <c r="L295" s="113">
        <v>70000</v>
      </c>
      <c r="M295" s="113"/>
      <c r="N295" s="85">
        <v>70000</v>
      </c>
      <c r="O295" s="86"/>
      <c r="P295" s="44" t="s">
        <v>362</v>
      </c>
    </row>
    <row r="296" spans="1:16" ht="42" customHeight="1" x14ac:dyDescent="0.25">
      <c r="A296" s="43"/>
      <c r="B296" s="155" t="s">
        <v>151</v>
      </c>
      <c r="C296" s="156"/>
      <c r="D296" s="157" t="s">
        <v>159</v>
      </c>
      <c r="E296" s="157"/>
      <c r="F296" s="158">
        <f>F299+F301</f>
        <v>16051.17</v>
      </c>
      <c r="G296" s="159"/>
      <c r="H296" s="168">
        <f t="shared" ref="H296" si="300">H299+H301</f>
        <v>5000</v>
      </c>
      <c r="I296" s="168"/>
      <c r="J296" s="158">
        <f t="shared" ref="J296" si="301">J299+J301</f>
        <v>30000</v>
      </c>
      <c r="K296" s="159"/>
      <c r="L296" s="168">
        <f t="shared" ref="L296" si="302">L299+L301</f>
        <v>30000</v>
      </c>
      <c r="M296" s="168"/>
      <c r="N296" s="158">
        <f t="shared" ref="N296" si="303">N299+N301</f>
        <v>30000</v>
      </c>
      <c r="O296" s="159"/>
      <c r="P296" s="44"/>
    </row>
    <row r="297" spans="1:16" ht="15.75" customHeight="1" x14ac:dyDescent="0.25">
      <c r="A297" s="71"/>
      <c r="B297" s="94" t="s">
        <v>114</v>
      </c>
      <c r="C297" s="95"/>
      <c r="D297" s="96" t="s">
        <v>30</v>
      </c>
      <c r="E297" s="96"/>
      <c r="F297" s="103">
        <v>14120.05</v>
      </c>
      <c r="G297" s="104"/>
      <c r="H297" s="105">
        <v>5000</v>
      </c>
      <c r="I297" s="105"/>
      <c r="J297" s="103">
        <v>20000</v>
      </c>
      <c r="K297" s="104"/>
      <c r="L297" s="105"/>
      <c r="M297" s="105"/>
      <c r="N297" s="103"/>
      <c r="O297" s="104"/>
      <c r="P297" s="72"/>
    </row>
    <row r="298" spans="1:16" ht="27.75" customHeight="1" x14ac:dyDescent="0.25">
      <c r="A298" s="73"/>
      <c r="B298" s="160" t="s">
        <v>153</v>
      </c>
      <c r="C298" s="161"/>
      <c r="D298" s="162" t="s">
        <v>38</v>
      </c>
      <c r="E298" s="162"/>
      <c r="F298" s="115">
        <v>1931.12</v>
      </c>
      <c r="G298" s="116"/>
      <c r="H298" s="117">
        <v>0</v>
      </c>
      <c r="I298" s="117"/>
      <c r="J298" s="115">
        <v>10000</v>
      </c>
      <c r="K298" s="116"/>
      <c r="L298" s="117"/>
      <c r="M298" s="117"/>
      <c r="N298" s="115"/>
      <c r="O298" s="116"/>
      <c r="P298" s="72"/>
    </row>
    <row r="299" spans="1:16" ht="18.75" customHeight="1" x14ac:dyDescent="0.25">
      <c r="A299" s="45"/>
      <c r="B299" s="107">
        <v>3</v>
      </c>
      <c r="C299" s="108"/>
      <c r="D299" s="89" t="s">
        <v>39</v>
      </c>
      <c r="E299" s="89"/>
      <c r="F299" s="85">
        <f>F300</f>
        <v>7465.66</v>
      </c>
      <c r="G299" s="86"/>
      <c r="H299" s="113">
        <f t="shared" ref="H299" si="304">H300</f>
        <v>5000</v>
      </c>
      <c r="I299" s="113"/>
      <c r="J299" s="85">
        <f t="shared" ref="J299" si="305">J300</f>
        <v>10000</v>
      </c>
      <c r="K299" s="86"/>
      <c r="L299" s="113">
        <f t="shared" ref="L299" si="306">L300</f>
        <v>10000</v>
      </c>
      <c r="M299" s="113"/>
      <c r="N299" s="85">
        <f t="shared" ref="N299" si="307">N300</f>
        <v>10000</v>
      </c>
      <c r="O299" s="86"/>
      <c r="P299" s="44"/>
    </row>
    <row r="300" spans="1:16" ht="17.25" customHeight="1" x14ac:dyDescent="0.25">
      <c r="A300" s="46"/>
      <c r="B300" s="90">
        <v>32</v>
      </c>
      <c r="C300" s="91"/>
      <c r="D300" s="84" t="s">
        <v>41</v>
      </c>
      <c r="E300" s="84"/>
      <c r="F300" s="126">
        <v>7465.66</v>
      </c>
      <c r="G300" s="127"/>
      <c r="H300" s="128">
        <v>5000</v>
      </c>
      <c r="I300" s="128"/>
      <c r="J300" s="126">
        <v>10000</v>
      </c>
      <c r="K300" s="127"/>
      <c r="L300" s="128">
        <v>10000</v>
      </c>
      <c r="M300" s="128"/>
      <c r="N300" s="126">
        <v>10000</v>
      </c>
      <c r="O300" s="127"/>
      <c r="P300" s="44" t="s">
        <v>364</v>
      </c>
    </row>
    <row r="301" spans="1:16" ht="32.25" customHeight="1" x14ac:dyDescent="0.25">
      <c r="A301" s="45"/>
      <c r="B301" s="107">
        <v>4</v>
      </c>
      <c r="C301" s="108"/>
      <c r="D301" s="89" t="s">
        <v>46</v>
      </c>
      <c r="E301" s="89"/>
      <c r="F301" s="85">
        <f>F302+F303</f>
        <v>8585.51</v>
      </c>
      <c r="G301" s="86"/>
      <c r="H301" s="113">
        <f t="shared" ref="H301" si="308">H302+H303</f>
        <v>0</v>
      </c>
      <c r="I301" s="113"/>
      <c r="J301" s="85">
        <f t="shared" ref="J301" si="309">J302+J303</f>
        <v>20000</v>
      </c>
      <c r="K301" s="86"/>
      <c r="L301" s="113">
        <f t="shared" ref="L301" si="310">L302+L303</f>
        <v>20000</v>
      </c>
      <c r="M301" s="113"/>
      <c r="N301" s="85">
        <f t="shared" ref="N301" si="311">N302+N303</f>
        <v>20000</v>
      </c>
      <c r="O301" s="86"/>
      <c r="P301" s="44"/>
    </row>
    <row r="302" spans="1:16" ht="27" customHeight="1" x14ac:dyDescent="0.25">
      <c r="A302" s="46"/>
      <c r="B302" s="90">
        <v>41</v>
      </c>
      <c r="C302" s="91"/>
      <c r="D302" s="84" t="s">
        <v>47</v>
      </c>
      <c r="E302" s="84"/>
      <c r="F302" s="126">
        <v>0</v>
      </c>
      <c r="G302" s="127"/>
      <c r="H302" s="128">
        <v>0</v>
      </c>
      <c r="I302" s="128"/>
      <c r="J302" s="126">
        <v>0</v>
      </c>
      <c r="K302" s="127"/>
      <c r="L302" s="128">
        <v>10000</v>
      </c>
      <c r="M302" s="128"/>
      <c r="N302" s="126">
        <v>10000</v>
      </c>
      <c r="O302" s="127"/>
      <c r="P302" s="44" t="s">
        <v>364</v>
      </c>
    </row>
    <row r="303" spans="1:16" ht="28.5" customHeight="1" x14ac:dyDescent="0.25">
      <c r="A303" s="45"/>
      <c r="B303" s="87">
        <v>42</v>
      </c>
      <c r="C303" s="88"/>
      <c r="D303" s="89" t="s">
        <v>52</v>
      </c>
      <c r="E303" s="89"/>
      <c r="F303" s="85">
        <v>8585.51</v>
      </c>
      <c r="G303" s="86"/>
      <c r="H303" s="113">
        <v>0</v>
      </c>
      <c r="I303" s="113"/>
      <c r="J303" s="85">
        <v>20000</v>
      </c>
      <c r="K303" s="86"/>
      <c r="L303" s="113">
        <v>10000</v>
      </c>
      <c r="M303" s="113"/>
      <c r="N303" s="85">
        <v>10000</v>
      </c>
      <c r="O303" s="86"/>
      <c r="P303" s="44" t="s">
        <v>364</v>
      </c>
    </row>
    <row r="304" spans="1:16" ht="18" customHeight="1" x14ac:dyDescent="0.25">
      <c r="A304" s="43"/>
      <c r="B304" s="155" t="s">
        <v>152</v>
      </c>
      <c r="C304" s="156"/>
      <c r="D304" s="157" t="s">
        <v>160</v>
      </c>
      <c r="E304" s="157"/>
      <c r="F304" s="158">
        <f>F308+F310</f>
        <v>15320.54</v>
      </c>
      <c r="G304" s="159"/>
      <c r="H304" s="168">
        <f t="shared" ref="H304" si="312">H308+H310</f>
        <v>37000</v>
      </c>
      <c r="I304" s="168"/>
      <c r="J304" s="158">
        <f t="shared" ref="J304" si="313">J308+J310</f>
        <v>37000</v>
      </c>
      <c r="K304" s="159"/>
      <c r="L304" s="168">
        <f t="shared" ref="L304" si="314">L308+L310</f>
        <v>20000</v>
      </c>
      <c r="M304" s="168"/>
      <c r="N304" s="158">
        <f t="shared" ref="N304" si="315">N308+N310</f>
        <v>20000</v>
      </c>
      <c r="O304" s="159"/>
      <c r="P304" s="44"/>
    </row>
    <row r="305" spans="1:16" x14ac:dyDescent="0.25">
      <c r="A305" s="71"/>
      <c r="B305" s="94" t="s">
        <v>114</v>
      </c>
      <c r="C305" s="95"/>
      <c r="D305" s="96" t="s">
        <v>30</v>
      </c>
      <c r="E305" s="96"/>
      <c r="F305" s="103">
        <v>8846.16</v>
      </c>
      <c r="G305" s="104"/>
      <c r="H305" s="105">
        <v>4000</v>
      </c>
      <c r="I305" s="105"/>
      <c r="J305" s="103">
        <v>10000</v>
      </c>
      <c r="K305" s="104"/>
      <c r="L305" s="105"/>
      <c r="M305" s="105"/>
      <c r="N305" s="103"/>
      <c r="O305" s="104"/>
      <c r="P305" s="72"/>
    </row>
    <row r="306" spans="1:16" ht="17.25" customHeight="1" x14ac:dyDescent="0.25">
      <c r="A306" s="71"/>
      <c r="B306" s="94" t="s">
        <v>113</v>
      </c>
      <c r="C306" s="95"/>
      <c r="D306" s="96" t="s">
        <v>27</v>
      </c>
      <c r="E306" s="96"/>
      <c r="F306" s="103">
        <v>6474.38</v>
      </c>
      <c r="G306" s="104"/>
      <c r="H306" s="105">
        <v>33000</v>
      </c>
      <c r="I306" s="105"/>
      <c r="J306" s="103">
        <v>27000</v>
      </c>
      <c r="K306" s="104"/>
      <c r="L306" s="105"/>
      <c r="M306" s="105"/>
      <c r="N306" s="103"/>
      <c r="O306" s="104"/>
      <c r="P306" s="72"/>
    </row>
    <row r="307" spans="1:16" ht="17.25" customHeight="1" x14ac:dyDescent="0.25">
      <c r="A307" s="73"/>
      <c r="B307" s="160" t="s">
        <v>154</v>
      </c>
      <c r="C307" s="161"/>
      <c r="D307" s="162" t="s">
        <v>34</v>
      </c>
      <c r="E307" s="162"/>
      <c r="F307" s="115">
        <v>0</v>
      </c>
      <c r="G307" s="116"/>
      <c r="H307" s="117">
        <v>0</v>
      </c>
      <c r="I307" s="117"/>
      <c r="J307" s="115">
        <v>0</v>
      </c>
      <c r="K307" s="116"/>
      <c r="L307" s="117"/>
      <c r="M307" s="117"/>
      <c r="N307" s="115"/>
      <c r="O307" s="116"/>
      <c r="P307" s="72"/>
    </row>
    <row r="308" spans="1:16" ht="19.5" customHeight="1" x14ac:dyDescent="0.25">
      <c r="A308" s="45"/>
      <c r="B308" s="107">
        <v>3</v>
      </c>
      <c r="C308" s="108"/>
      <c r="D308" s="89" t="s">
        <v>39</v>
      </c>
      <c r="E308" s="89"/>
      <c r="F308" s="85">
        <f>F309</f>
        <v>8392.41</v>
      </c>
      <c r="G308" s="86"/>
      <c r="H308" s="113">
        <f t="shared" ref="H308" si="316">H309</f>
        <v>4000</v>
      </c>
      <c r="I308" s="113"/>
      <c r="J308" s="85">
        <f t="shared" ref="J308" si="317">J309</f>
        <v>4000</v>
      </c>
      <c r="K308" s="86"/>
      <c r="L308" s="113">
        <f t="shared" ref="L308" si="318">L309</f>
        <v>5000</v>
      </c>
      <c r="M308" s="113"/>
      <c r="N308" s="85">
        <f t="shared" ref="N308" si="319">N309</f>
        <v>5000</v>
      </c>
      <c r="O308" s="86"/>
      <c r="P308" s="44"/>
    </row>
    <row r="309" spans="1:16" ht="15" customHeight="1" x14ac:dyDescent="0.25">
      <c r="A309" s="46"/>
      <c r="B309" s="90">
        <v>32</v>
      </c>
      <c r="C309" s="91"/>
      <c r="D309" s="84" t="s">
        <v>41</v>
      </c>
      <c r="E309" s="84"/>
      <c r="F309" s="126">
        <v>8392.41</v>
      </c>
      <c r="G309" s="127"/>
      <c r="H309" s="128">
        <v>4000</v>
      </c>
      <c r="I309" s="128"/>
      <c r="J309" s="126">
        <v>4000</v>
      </c>
      <c r="K309" s="127"/>
      <c r="L309" s="128">
        <v>5000</v>
      </c>
      <c r="M309" s="128"/>
      <c r="N309" s="126">
        <v>5000</v>
      </c>
      <c r="O309" s="127"/>
      <c r="P309" s="44" t="s">
        <v>365</v>
      </c>
    </row>
    <row r="310" spans="1:16" ht="28.5" customHeight="1" x14ac:dyDescent="0.25">
      <c r="A310" s="45"/>
      <c r="B310" s="107">
        <v>4</v>
      </c>
      <c r="C310" s="108"/>
      <c r="D310" s="89" t="s">
        <v>46</v>
      </c>
      <c r="E310" s="89"/>
      <c r="F310" s="85">
        <f>F311+F312</f>
        <v>6928.13</v>
      </c>
      <c r="G310" s="86"/>
      <c r="H310" s="113">
        <f t="shared" ref="H310" si="320">H311+H312</f>
        <v>33000</v>
      </c>
      <c r="I310" s="113"/>
      <c r="J310" s="85">
        <f t="shared" ref="J310" si="321">J311+J312</f>
        <v>33000</v>
      </c>
      <c r="K310" s="86"/>
      <c r="L310" s="113">
        <f t="shared" ref="L310" si="322">L311+L312</f>
        <v>15000</v>
      </c>
      <c r="M310" s="113"/>
      <c r="N310" s="85">
        <f t="shared" ref="N310" si="323">N311+N312</f>
        <v>15000</v>
      </c>
      <c r="O310" s="86"/>
      <c r="P310" s="44"/>
    </row>
    <row r="311" spans="1:16" ht="31.5" customHeight="1" x14ac:dyDescent="0.25">
      <c r="A311" s="46"/>
      <c r="B311" s="90">
        <v>42</v>
      </c>
      <c r="C311" s="91"/>
      <c r="D311" s="84" t="s">
        <v>52</v>
      </c>
      <c r="E311" s="84"/>
      <c r="F311" s="126">
        <v>6928.13</v>
      </c>
      <c r="G311" s="127"/>
      <c r="H311" s="128">
        <v>33000</v>
      </c>
      <c r="I311" s="128"/>
      <c r="J311" s="126">
        <v>33000</v>
      </c>
      <c r="K311" s="127"/>
      <c r="L311" s="128">
        <v>10000</v>
      </c>
      <c r="M311" s="128"/>
      <c r="N311" s="126">
        <v>10000</v>
      </c>
      <c r="O311" s="127"/>
      <c r="P311" s="44" t="s">
        <v>365</v>
      </c>
    </row>
    <row r="312" spans="1:16" ht="29.25" customHeight="1" x14ac:dyDescent="0.25">
      <c r="A312" s="45"/>
      <c r="B312" s="87">
        <v>45</v>
      </c>
      <c r="C312" s="88"/>
      <c r="D312" s="89" t="s">
        <v>132</v>
      </c>
      <c r="E312" s="89"/>
      <c r="F312" s="85">
        <v>0</v>
      </c>
      <c r="G312" s="86"/>
      <c r="H312" s="113">
        <v>0</v>
      </c>
      <c r="I312" s="113"/>
      <c r="J312" s="85">
        <v>0</v>
      </c>
      <c r="K312" s="86"/>
      <c r="L312" s="113">
        <v>5000</v>
      </c>
      <c r="M312" s="113"/>
      <c r="N312" s="85">
        <v>5000</v>
      </c>
      <c r="O312" s="86"/>
      <c r="P312" s="44" t="s">
        <v>365</v>
      </c>
    </row>
    <row r="313" spans="1:16" ht="16.5" customHeight="1" x14ac:dyDescent="0.25">
      <c r="A313" s="51"/>
      <c r="B313" s="163" t="s">
        <v>155</v>
      </c>
      <c r="C313" s="164"/>
      <c r="D313" s="165" t="s">
        <v>161</v>
      </c>
      <c r="E313" s="165"/>
      <c r="F313" s="166">
        <f>F314+F321</f>
        <v>4576.8100000000004</v>
      </c>
      <c r="G313" s="167"/>
      <c r="H313" s="166">
        <f t="shared" ref="H313" si="324">H314+H321</f>
        <v>6300</v>
      </c>
      <c r="I313" s="167"/>
      <c r="J313" s="166">
        <f>J314+J321</f>
        <v>47000</v>
      </c>
      <c r="K313" s="167"/>
      <c r="L313" s="166">
        <f t="shared" ref="L313" si="325">L314+L321</f>
        <v>21000</v>
      </c>
      <c r="M313" s="167"/>
      <c r="N313" s="166">
        <f t="shared" ref="N313" si="326">N314+N321</f>
        <v>21000</v>
      </c>
      <c r="O313" s="167"/>
      <c r="P313" s="42"/>
    </row>
    <row r="314" spans="1:16" ht="28.5" customHeight="1" x14ac:dyDescent="0.25">
      <c r="A314" s="47"/>
      <c r="B314" s="99" t="s">
        <v>156</v>
      </c>
      <c r="C314" s="100"/>
      <c r="D314" s="101" t="s">
        <v>162</v>
      </c>
      <c r="E314" s="101"/>
      <c r="F314" s="92">
        <f>F317+F319</f>
        <v>4576.8100000000004</v>
      </c>
      <c r="G314" s="93"/>
      <c r="H314" s="92">
        <f t="shared" ref="H314" si="327">H317+H319</f>
        <v>6300</v>
      </c>
      <c r="I314" s="93"/>
      <c r="J314" s="92">
        <f t="shared" ref="J314" si="328">J317+J319</f>
        <v>21000</v>
      </c>
      <c r="K314" s="93"/>
      <c r="L314" s="92">
        <f t="shared" ref="L314" si="329">L317+L319</f>
        <v>21000</v>
      </c>
      <c r="M314" s="93"/>
      <c r="N314" s="92">
        <f t="shared" ref="N314" si="330">N317+N319</f>
        <v>21000</v>
      </c>
      <c r="O314" s="93"/>
      <c r="P314" s="44"/>
    </row>
    <row r="315" spans="1:16" ht="15.75" customHeight="1" x14ac:dyDescent="0.25">
      <c r="A315" s="71"/>
      <c r="B315" s="94" t="s">
        <v>114</v>
      </c>
      <c r="C315" s="95"/>
      <c r="D315" s="96" t="s">
        <v>30</v>
      </c>
      <c r="E315" s="96"/>
      <c r="F315" s="103">
        <v>4576.8100000000004</v>
      </c>
      <c r="G315" s="104"/>
      <c r="H315" s="105">
        <v>6300</v>
      </c>
      <c r="I315" s="105"/>
      <c r="J315" s="103">
        <v>11000</v>
      </c>
      <c r="K315" s="104"/>
      <c r="L315" s="105"/>
      <c r="M315" s="105"/>
      <c r="N315" s="103"/>
      <c r="O315" s="104"/>
      <c r="P315" s="72"/>
    </row>
    <row r="316" spans="1:16" ht="24.75" customHeight="1" x14ac:dyDescent="0.25">
      <c r="A316" s="73"/>
      <c r="B316" s="160" t="s">
        <v>153</v>
      </c>
      <c r="C316" s="161"/>
      <c r="D316" s="162" t="s">
        <v>38</v>
      </c>
      <c r="E316" s="162"/>
      <c r="F316" s="103">
        <v>0</v>
      </c>
      <c r="G316" s="104"/>
      <c r="H316" s="103">
        <v>0</v>
      </c>
      <c r="I316" s="104"/>
      <c r="J316" s="103">
        <v>10000</v>
      </c>
      <c r="K316" s="104"/>
      <c r="L316" s="103"/>
      <c r="M316" s="104"/>
      <c r="N316" s="103"/>
      <c r="O316" s="104"/>
      <c r="P316" s="72"/>
    </row>
    <row r="317" spans="1:16" ht="16.5" customHeight="1" x14ac:dyDescent="0.25">
      <c r="A317" s="45"/>
      <c r="B317" s="107">
        <v>3</v>
      </c>
      <c r="C317" s="108"/>
      <c r="D317" s="89" t="s">
        <v>39</v>
      </c>
      <c r="E317" s="89"/>
      <c r="F317" s="85">
        <f>F318</f>
        <v>4576.8100000000004</v>
      </c>
      <c r="G317" s="86"/>
      <c r="H317" s="85">
        <f t="shared" ref="H317" si="331">H318</f>
        <v>5300</v>
      </c>
      <c r="I317" s="86"/>
      <c r="J317" s="85">
        <f t="shared" ref="J317" si="332">J318</f>
        <v>6000</v>
      </c>
      <c r="K317" s="86"/>
      <c r="L317" s="85">
        <f t="shared" ref="L317" si="333">L318</f>
        <v>6000</v>
      </c>
      <c r="M317" s="86"/>
      <c r="N317" s="85">
        <f t="shared" ref="N317" si="334">N318</f>
        <v>6000</v>
      </c>
      <c r="O317" s="86"/>
      <c r="P317" s="44"/>
    </row>
    <row r="318" spans="1:16" ht="18" customHeight="1" x14ac:dyDescent="0.25">
      <c r="A318" s="46"/>
      <c r="B318" s="90">
        <v>32</v>
      </c>
      <c r="C318" s="91"/>
      <c r="D318" s="84" t="s">
        <v>41</v>
      </c>
      <c r="E318" s="84"/>
      <c r="F318" s="126">
        <v>4576.8100000000004</v>
      </c>
      <c r="G318" s="127"/>
      <c r="H318" s="128">
        <v>5300</v>
      </c>
      <c r="I318" s="128"/>
      <c r="J318" s="126">
        <v>6000</v>
      </c>
      <c r="K318" s="127"/>
      <c r="L318" s="128">
        <v>6000</v>
      </c>
      <c r="M318" s="128"/>
      <c r="N318" s="126">
        <v>6000</v>
      </c>
      <c r="O318" s="127"/>
      <c r="P318" s="44" t="s">
        <v>362</v>
      </c>
    </row>
    <row r="319" spans="1:16" ht="27" customHeight="1" x14ac:dyDescent="0.25">
      <c r="A319" s="45"/>
      <c r="B319" s="107">
        <v>4</v>
      </c>
      <c r="C319" s="108"/>
      <c r="D319" s="89" t="s">
        <v>46</v>
      </c>
      <c r="E319" s="89"/>
      <c r="F319" s="85">
        <f>F320</f>
        <v>0</v>
      </c>
      <c r="G319" s="86"/>
      <c r="H319" s="85">
        <f t="shared" ref="H319" si="335">H320</f>
        <v>1000</v>
      </c>
      <c r="I319" s="86"/>
      <c r="J319" s="85">
        <f t="shared" ref="J319" si="336">J320</f>
        <v>15000</v>
      </c>
      <c r="K319" s="86"/>
      <c r="L319" s="85">
        <f t="shared" ref="L319" si="337">L320</f>
        <v>15000</v>
      </c>
      <c r="M319" s="86"/>
      <c r="N319" s="85">
        <f t="shared" ref="N319" si="338">N320</f>
        <v>15000</v>
      </c>
      <c r="O319" s="86"/>
      <c r="P319" s="44"/>
    </row>
    <row r="320" spans="1:16" ht="30" customHeight="1" x14ac:dyDescent="0.25">
      <c r="A320" s="46"/>
      <c r="B320" s="90">
        <v>41</v>
      </c>
      <c r="C320" s="91"/>
      <c r="D320" s="84" t="s">
        <v>47</v>
      </c>
      <c r="E320" s="84"/>
      <c r="F320" s="126">
        <v>0</v>
      </c>
      <c r="G320" s="127"/>
      <c r="H320" s="128">
        <v>1000</v>
      </c>
      <c r="I320" s="128"/>
      <c r="J320" s="126">
        <v>15000</v>
      </c>
      <c r="K320" s="127"/>
      <c r="L320" s="128">
        <v>15000</v>
      </c>
      <c r="M320" s="128"/>
      <c r="N320" s="126">
        <v>15000</v>
      </c>
      <c r="O320" s="127"/>
      <c r="P320" s="44" t="s">
        <v>362</v>
      </c>
    </row>
    <row r="321" spans="1:16" ht="44.25" customHeight="1" x14ac:dyDescent="0.25">
      <c r="A321" s="47"/>
      <c r="B321" s="99" t="s">
        <v>163</v>
      </c>
      <c r="C321" s="100"/>
      <c r="D321" s="101" t="s">
        <v>345</v>
      </c>
      <c r="E321" s="101"/>
      <c r="F321" s="92">
        <f>F323+F325</f>
        <v>0</v>
      </c>
      <c r="G321" s="93"/>
      <c r="H321" s="92">
        <f t="shared" ref="H321" si="339">H323+H325</f>
        <v>0</v>
      </c>
      <c r="I321" s="93"/>
      <c r="J321" s="92">
        <f t="shared" ref="J321" si="340">J323+J325</f>
        <v>26000</v>
      </c>
      <c r="K321" s="93"/>
      <c r="L321" s="92">
        <f t="shared" ref="L321" si="341">L323+L325</f>
        <v>0</v>
      </c>
      <c r="M321" s="93"/>
      <c r="N321" s="92">
        <f t="shared" ref="N321" si="342">N323+N325</f>
        <v>0</v>
      </c>
      <c r="O321" s="93"/>
      <c r="P321" s="44"/>
    </row>
    <row r="322" spans="1:16" ht="19.5" customHeight="1" x14ac:dyDescent="0.25">
      <c r="A322" s="74"/>
      <c r="B322" s="94" t="s">
        <v>114</v>
      </c>
      <c r="C322" s="95"/>
      <c r="D322" s="96" t="s">
        <v>30</v>
      </c>
      <c r="E322" s="96"/>
      <c r="F322" s="103">
        <v>0</v>
      </c>
      <c r="G322" s="104"/>
      <c r="H322" s="103">
        <v>0</v>
      </c>
      <c r="I322" s="104"/>
      <c r="J322" s="103">
        <v>26000</v>
      </c>
      <c r="K322" s="104"/>
      <c r="L322" s="103"/>
      <c r="M322" s="104"/>
      <c r="N322" s="103"/>
      <c r="O322" s="104"/>
      <c r="P322" s="72"/>
    </row>
    <row r="323" spans="1:16" ht="15" customHeight="1" x14ac:dyDescent="0.25">
      <c r="A323" s="46"/>
      <c r="B323" s="82">
        <v>3</v>
      </c>
      <c r="C323" s="83"/>
      <c r="D323" s="84" t="s">
        <v>39</v>
      </c>
      <c r="E323" s="84"/>
      <c r="F323" s="126">
        <f>F324</f>
        <v>0</v>
      </c>
      <c r="G323" s="127"/>
      <c r="H323" s="126">
        <f t="shared" ref="H323" si="343">H324</f>
        <v>0</v>
      </c>
      <c r="I323" s="127"/>
      <c r="J323" s="126">
        <f t="shared" ref="J323" si="344">J324</f>
        <v>0</v>
      </c>
      <c r="K323" s="127"/>
      <c r="L323" s="126">
        <f t="shared" ref="L323" si="345">L324</f>
        <v>0</v>
      </c>
      <c r="M323" s="127"/>
      <c r="N323" s="126">
        <f t="shared" ref="N323" si="346">N324</f>
        <v>0</v>
      </c>
      <c r="O323" s="127"/>
      <c r="P323" s="44"/>
    </row>
    <row r="324" spans="1:16" ht="15" customHeight="1" x14ac:dyDescent="0.25">
      <c r="A324" s="45"/>
      <c r="B324" s="87">
        <v>32</v>
      </c>
      <c r="C324" s="88"/>
      <c r="D324" s="89" t="s">
        <v>41</v>
      </c>
      <c r="E324" s="89"/>
      <c r="F324" s="85">
        <v>0</v>
      </c>
      <c r="G324" s="86"/>
      <c r="H324" s="113">
        <v>0</v>
      </c>
      <c r="I324" s="113"/>
      <c r="J324" s="85">
        <v>0</v>
      </c>
      <c r="K324" s="86"/>
      <c r="L324" s="113">
        <v>0</v>
      </c>
      <c r="M324" s="113"/>
      <c r="N324" s="85">
        <v>0</v>
      </c>
      <c r="O324" s="86"/>
      <c r="P324" s="44" t="s">
        <v>362</v>
      </c>
    </row>
    <row r="325" spans="1:16" ht="26.25" customHeight="1" x14ac:dyDescent="0.25">
      <c r="A325" s="46"/>
      <c r="B325" s="82">
        <v>4</v>
      </c>
      <c r="C325" s="83"/>
      <c r="D325" s="84" t="s">
        <v>46</v>
      </c>
      <c r="E325" s="84"/>
      <c r="F325" s="126">
        <f>F326</f>
        <v>0</v>
      </c>
      <c r="G325" s="127"/>
      <c r="H325" s="126">
        <f t="shared" ref="H325" si="347">H326</f>
        <v>0</v>
      </c>
      <c r="I325" s="127"/>
      <c r="J325" s="126">
        <f t="shared" ref="J325" si="348">J326</f>
        <v>26000</v>
      </c>
      <c r="K325" s="127"/>
      <c r="L325" s="126">
        <f t="shared" ref="L325" si="349">L326</f>
        <v>0</v>
      </c>
      <c r="M325" s="127"/>
      <c r="N325" s="126">
        <f t="shared" ref="N325" si="350">N326</f>
        <v>0</v>
      </c>
      <c r="O325" s="127"/>
      <c r="P325" s="44"/>
    </row>
    <row r="326" spans="1:16" ht="28.5" customHeight="1" x14ac:dyDescent="0.25">
      <c r="A326" s="45"/>
      <c r="B326" s="87">
        <v>42</v>
      </c>
      <c r="C326" s="88"/>
      <c r="D326" s="89" t="s">
        <v>52</v>
      </c>
      <c r="E326" s="89"/>
      <c r="F326" s="85">
        <v>0</v>
      </c>
      <c r="G326" s="86"/>
      <c r="H326" s="113">
        <v>0</v>
      </c>
      <c r="I326" s="113"/>
      <c r="J326" s="85">
        <v>26000</v>
      </c>
      <c r="K326" s="86"/>
      <c r="L326" s="113">
        <v>0</v>
      </c>
      <c r="M326" s="113"/>
      <c r="N326" s="85">
        <v>0</v>
      </c>
      <c r="O326" s="86"/>
      <c r="P326" s="44" t="s">
        <v>362</v>
      </c>
    </row>
    <row r="327" spans="1:16" ht="17.25" customHeight="1" x14ac:dyDescent="0.25">
      <c r="A327" s="51"/>
      <c r="B327" s="163" t="s">
        <v>164</v>
      </c>
      <c r="C327" s="164"/>
      <c r="D327" s="165" t="s">
        <v>165</v>
      </c>
      <c r="E327" s="165"/>
      <c r="F327" s="166">
        <f>F328+F338</f>
        <v>52956.35</v>
      </c>
      <c r="G327" s="167"/>
      <c r="H327" s="166">
        <f>H328+H338</f>
        <v>400000</v>
      </c>
      <c r="I327" s="167"/>
      <c r="J327" s="166">
        <f>J328+J338</f>
        <v>353000</v>
      </c>
      <c r="K327" s="167"/>
      <c r="L327" s="166">
        <f>L328+L338</f>
        <v>25000</v>
      </c>
      <c r="M327" s="167"/>
      <c r="N327" s="166">
        <f>N328+N338</f>
        <v>25000</v>
      </c>
      <c r="O327" s="167"/>
      <c r="P327" s="42"/>
    </row>
    <row r="328" spans="1:16" ht="35.25" customHeight="1" x14ac:dyDescent="0.25">
      <c r="A328" s="47"/>
      <c r="B328" s="99" t="s">
        <v>166</v>
      </c>
      <c r="C328" s="100"/>
      <c r="D328" s="101" t="s">
        <v>167</v>
      </c>
      <c r="E328" s="101"/>
      <c r="F328" s="92">
        <f>F332+F336</f>
        <v>52956.35</v>
      </c>
      <c r="G328" s="93"/>
      <c r="H328" s="92">
        <f>H332+H336</f>
        <v>400000</v>
      </c>
      <c r="I328" s="93"/>
      <c r="J328" s="92">
        <f>J332+J336</f>
        <v>353000</v>
      </c>
      <c r="K328" s="93"/>
      <c r="L328" s="92">
        <f>L332+L336</f>
        <v>25000</v>
      </c>
      <c r="M328" s="93"/>
      <c r="N328" s="92">
        <f>N332+N336</f>
        <v>25000</v>
      </c>
      <c r="O328" s="93"/>
      <c r="P328" s="44"/>
    </row>
    <row r="329" spans="1:16" ht="14.25" customHeight="1" x14ac:dyDescent="0.25">
      <c r="A329" s="74"/>
      <c r="B329" s="94" t="s">
        <v>112</v>
      </c>
      <c r="C329" s="95"/>
      <c r="D329" s="96" t="s">
        <v>25</v>
      </c>
      <c r="E329" s="96"/>
      <c r="F329" s="103">
        <v>8518.7800000000007</v>
      </c>
      <c r="G329" s="104"/>
      <c r="H329" s="103">
        <v>36200</v>
      </c>
      <c r="I329" s="104"/>
      <c r="J329" s="103"/>
      <c r="K329" s="104"/>
      <c r="L329" s="103"/>
      <c r="M329" s="104"/>
      <c r="N329" s="103"/>
      <c r="O329" s="104"/>
      <c r="P329" s="76"/>
    </row>
    <row r="330" spans="1:16" ht="15" customHeight="1" x14ac:dyDescent="0.25">
      <c r="A330" s="71"/>
      <c r="B330" s="94" t="s">
        <v>114</v>
      </c>
      <c r="C330" s="95"/>
      <c r="D330" s="96" t="s">
        <v>30</v>
      </c>
      <c r="E330" s="96"/>
      <c r="F330" s="103">
        <v>24169.22</v>
      </c>
      <c r="G330" s="104"/>
      <c r="H330" s="105">
        <v>163800</v>
      </c>
      <c r="I330" s="105"/>
      <c r="J330" s="103">
        <v>53000</v>
      </c>
      <c r="K330" s="104"/>
      <c r="L330" s="105"/>
      <c r="M330" s="105"/>
      <c r="N330" s="103"/>
      <c r="O330" s="104"/>
      <c r="P330" s="72"/>
    </row>
    <row r="331" spans="1:16" ht="15" customHeight="1" x14ac:dyDescent="0.25">
      <c r="A331" s="73"/>
      <c r="B331" s="160" t="s">
        <v>113</v>
      </c>
      <c r="C331" s="161"/>
      <c r="D331" s="162" t="s">
        <v>27</v>
      </c>
      <c r="E331" s="162"/>
      <c r="F331" s="115">
        <v>20268.349999999999</v>
      </c>
      <c r="G331" s="116"/>
      <c r="H331" s="117">
        <v>200000</v>
      </c>
      <c r="I331" s="117"/>
      <c r="J331" s="115">
        <v>300000</v>
      </c>
      <c r="K331" s="116"/>
      <c r="L331" s="117"/>
      <c r="M331" s="117"/>
      <c r="N331" s="115"/>
      <c r="O331" s="116"/>
      <c r="P331" s="72"/>
    </row>
    <row r="332" spans="1:16" ht="16.5" customHeight="1" x14ac:dyDescent="0.25">
      <c r="A332" s="45"/>
      <c r="B332" s="107">
        <v>3</v>
      </c>
      <c r="C332" s="108"/>
      <c r="D332" s="89" t="s">
        <v>39</v>
      </c>
      <c r="E332" s="89"/>
      <c r="F332" s="85">
        <f>F333+F334+F335</f>
        <v>20192.559999999998</v>
      </c>
      <c r="G332" s="86"/>
      <c r="H332" s="85">
        <f>H333+H334+H335</f>
        <v>375000</v>
      </c>
      <c r="I332" s="86"/>
      <c r="J332" s="85">
        <f>J333+J334+J335</f>
        <v>153000</v>
      </c>
      <c r="K332" s="86"/>
      <c r="L332" s="85">
        <f t="shared" ref="L332" si="351">L333+L334+L335</f>
        <v>25000</v>
      </c>
      <c r="M332" s="86"/>
      <c r="N332" s="85">
        <f t="shared" ref="N332" si="352">N333+N334+N335</f>
        <v>25000</v>
      </c>
      <c r="O332" s="86"/>
      <c r="P332" s="44"/>
    </row>
    <row r="333" spans="1:16" ht="19.5" customHeight="1" x14ac:dyDescent="0.25">
      <c r="A333" s="45"/>
      <c r="B333" s="87">
        <v>32</v>
      </c>
      <c r="C333" s="88"/>
      <c r="D333" s="89" t="s">
        <v>41</v>
      </c>
      <c r="E333" s="89"/>
      <c r="F333" s="85">
        <v>20042.849999999999</v>
      </c>
      <c r="G333" s="86"/>
      <c r="H333" s="113">
        <v>350000</v>
      </c>
      <c r="I333" s="113"/>
      <c r="J333" s="85">
        <v>130000</v>
      </c>
      <c r="K333" s="86"/>
      <c r="L333" s="113">
        <v>10000</v>
      </c>
      <c r="M333" s="113"/>
      <c r="N333" s="85">
        <v>10000</v>
      </c>
      <c r="O333" s="86"/>
      <c r="P333" s="44" t="s">
        <v>366</v>
      </c>
    </row>
    <row r="334" spans="1:16" ht="15" customHeight="1" x14ac:dyDescent="0.25">
      <c r="A334" s="46"/>
      <c r="B334" s="129">
        <v>35</v>
      </c>
      <c r="C334" s="130"/>
      <c r="D334" s="131" t="s">
        <v>43</v>
      </c>
      <c r="E334" s="132"/>
      <c r="F334" s="133">
        <v>149.71</v>
      </c>
      <c r="G334" s="134"/>
      <c r="H334" s="133">
        <v>1000</v>
      </c>
      <c r="I334" s="134"/>
      <c r="J334" s="133">
        <v>13000</v>
      </c>
      <c r="K334" s="134"/>
      <c r="L334" s="133">
        <v>15000</v>
      </c>
      <c r="M334" s="134"/>
      <c r="N334" s="133">
        <v>15000</v>
      </c>
      <c r="O334" s="134"/>
      <c r="P334" s="44" t="s">
        <v>366</v>
      </c>
    </row>
    <row r="335" spans="1:16" ht="15" customHeight="1" x14ac:dyDescent="0.25">
      <c r="A335" s="46"/>
      <c r="B335" s="129">
        <v>38</v>
      </c>
      <c r="C335" s="130"/>
      <c r="D335" s="131" t="s">
        <v>45</v>
      </c>
      <c r="E335" s="132"/>
      <c r="F335" s="133">
        <v>0</v>
      </c>
      <c r="G335" s="134"/>
      <c r="H335" s="133">
        <v>24000</v>
      </c>
      <c r="I335" s="134"/>
      <c r="J335" s="133">
        <v>10000</v>
      </c>
      <c r="K335" s="134"/>
      <c r="L335" s="133">
        <v>0</v>
      </c>
      <c r="M335" s="134"/>
      <c r="N335" s="133">
        <v>0</v>
      </c>
      <c r="O335" s="134"/>
      <c r="P335" s="44" t="s">
        <v>366</v>
      </c>
    </row>
    <row r="336" spans="1:16" ht="31.5" customHeight="1" x14ac:dyDescent="0.25">
      <c r="A336" s="45"/>
      <c r="B336" s="107">
        <v>4</v>
      </c>
      <c r="C336" s="108"/>
      <c r="D336" s="107" t="s">
        <v>46</v>
      </c>
      <c r="E336" s="108"/>
      <c r="F336" s="85">
        <f>F337</f>
        <v>32763.79</v>
      </c>
      <c r="G336" s="86"/>
      <c r="H336" s="85">
        <f t="shared" ref="H336" si="353">H337</f>
        <v>25000</v>
      </c>
      <c r="I336" s="86"/>
      <c r="J336" s="85">
        <f t="shared" ref="J336" si="354">J337</f>
        <v>200000</v>
      </c>
      <c r="K336" s="86"/>
      <c r="L336" s="85">
        <f t="shared" ref="L336" si="355">L337</f>
        <v>0</v>
      </c>
      <c r="M336" s="86"/>
      <c r="N336" s="85">
        <f t="shared" ref="N336" si="356">N337</f>
        <v>0</v>
      </c>
      <c r="O336" s="86"/>
      <c r="P336" s="44"/>
    </row>
    <row r="337" spans="1:16" ht="29.25" customHeight="1" x14ac:dyDescent="0.25">
      <c r="A337" s="46"/>
      <c r="B337" s="90">
        <v>42</v>
      </c>
      <c r="C337" s="91"/>
      <c r="D337" s="84" t="s">
        <v>52</v>
      </c>
      <c r="E337" s="84"/>
      <c r="F337" s="126">
        <v>32763.79</v>
      </c>
      <c r="G337" s="127"/>
      <c r="H337" s="128">
        <v>25000</v>
      </c>
      <c r="I337" s="128"/>
      <c r="J337" s="126">
        <v>200000</v>
      </c>
      <c r="K337" s="127"/>
      <c r="L337" s="128">
        <v>0</v>
      </c>
      <c r="M337" s="128"/>
      <c r="N337" s="126">
        <v>0</v>
      </c>
      <c r="O337" s="127"/>
      <c r="P337" s="44" t="s">
        <v>366</v>
      </c>
    </row>
    <row r="338" spans="1:16" ht="28.5" customHeight="1" x14ac:dyDescent="0.25">
      <c r="A338" s="47"/>
      <c r="B338" s="99" t="s">
        <v>168</v>
      </c>
      <c r="C338" s="100"/>
      <c r="D338" s="101" t="s">
        <v>169</v>
      </c>
      <c r="E338" s="101"/>
      <c r="F338" s="92">
        <f>F341</f>
        <v>0</v>
      </c>
      <c r="G338" s="93"/>
      <c r="H338" s="92">
        <f t="shared" ref="H338" si="357">H341</f>
        <v>0</v>
      </c>
      <c r="I338" s="93"/>
      <c r="J338" s="92">
        <f t="shared" ref="J338" si="358">J341</f>
        <v>0</v>
      </c>
      <c r="K338" s="93"/>
      <c r="L338" s="92">
        <f t="shared" ref="L338" si="359">L341</f>
        <v>0</v>
      </c>
      <c r="M338" s="93"/>
      <c r="N338" s="92">
        <f t="shared" ref="N338" si="360">N341</f>
        <v>0</v>
      </c>
      <c r="O338" s="93"/>
      <c r="P338" s="44"/>
    </row>
    <row r="339" spans="1:16" ht="15" customHeight="1" x14ac:dyDescent="0.25">
      <c r="A339" s="74"/>
      <c r="B339" s="94" t="s">
        <v>112</v>
      </c>
      <c r="C339" s="95"/>
      <c r="D339" s="96" t="s">
        <v>25</v>
      </c>
      <c r="E339" s="96"/>
      <c r="F339" s="103">
        <v>0</v>
      </c>
      <c r="G339" s="104"/>
      <c r="H339" s="103">
        <v>0</v>
      </c>
      <c r="I339" s="104"/>
      <c r="J339" s="103">
        <v>0</v>
      </c>
      <c r="K339" s="104"/>
      <c r="L339" s="103"/>
      <c r="M339" s="104"/>
      <c r="N339" s="103"/>
      <c r="O339" s="104"/>
      <c r="P339" s="72"/>
    </row>
    <row r="340" spans="1:16" ht="19.5" customHeight="1" x14ac:dyDescent="0.25">
      <c r="A340" s="75"/>
      <c r="B340" s="94" t="s">
        <v>113</v>
      </c>
      <c r="C340" s="95"/>
      <c r="D340" s="96" t="s">
        <v>27</v>
      </c>
      <c r="E340" s="96"/>
      <c r="F340" s="103">
        <v>0</v>
      </c>
      <c r="G340" s="104"/>
      <c r="H340" s="103">
        <v>0</v>
      </c>
      <c r="I340" s="104"/>
      <c r="J340" s="103">
        <v>0</v>
      </c>
      <c r="K340" s="104"/>
      <c r="L340" s="103"/>
      <c r="M340" s="104"/>
      <c r="N340" s="103"/>
      <c r="O340" s="104"/>
      <c r="P340" s="72"/>
    </row>
    <row r="341" spans="1:16" ht="17.25" customHeight="1" x14ac:dyDescent="0.25">
      <c r="A341" s="46"/>
      <c r="B341" s="82">
        <v>3</v>
      </c>
      <c r="C341" s="83"/>
      <c r="D341" s="84" t="s">
        <v>39</v>
      </c>
      <c r="E341" s="84"/>
      <c r="F341" s="126">
        <f>F342</f>
        <v>0</v>
      </c>
      <c r="G341" s="127"/>
      <c r="H341" s="126">
        <f t="shared" ref="H341" si="361">H342</f>
        <v>0</v>
      </c>
      <c r="I341" s="127"/>
      <c r="J341" s="126">
        <f t="shared" ref="J341" si="362">J342</f>
        <v>0</v>
      </c>
      <c r="K341" s="127"/>
      <c r="L341" s="126">
        <f t="shared" ref="L341" si="363">L342</f>
        <v>0</v>
      </c>
      <c r="M341" s="127"/>
      <c r="N341" s="126">
        <f t="shared" ref="N341" si="364">N342</f>
        <v>0</v>
      </c>
      <c r="O341" s="127"/>
      <c r="P341" s="44"/>
    </row>
    <row r="342" spans="1:16" ht="18" customHeight="1" x14ac:dyDescent="0.25">
      <c r="A342" s="45"/>
      <c r="B342" s="87">
        <v>32</v>
      </c>
      <c r="C342" s="88"/>
      <c r="D342" s="89" t="s">
        <v>41</v>
      </c>
      <c r="E342" s="89"/>
      <c r="F342" s="85">
        <v>0</v>
      </c>
      <c r="G342" s="86"/>
      <c r="H342" s="113">
        <v>0</v>
      </c>
      <c r="I342" s="113"/>
      <c r="J342" s="85">
        <v>0</v>
      </c>
      <c r="K342" s="86"/>
      <c r="L342" s="113">
        <v>0</v>
      </c>
      <c r="M342" s="113"/>
      <c r="N342" s="85">
        <v>0</v>
      </c>
      <c r="O342" s="86"/>
      <c r="P342" s="44" t="s">
        <v>366</v>
      </c>
    </row>
    <row r="343" spans="1:16" ht="18.75" customHeight="1" x14ac:dyDescent="0.25">
      <c r="A343" s="49"/>
      <c r="B343" s="135" t="s">
        <v>170</v>
      </c>
      <c r="C343" s="136"/>
      <c r="D343" s="137" t="s">
        <v>400</v>
      </c>
      <c r="E343" s="137"/>
      <c r="F343" s="138">
        <f>F344+F351+F356</f>
        <v>68717.440000000002</v>
      </c>
      <c r="G343" s="139"/>
      <c r="H343" s="138">
        <f t="shared" ref="H343" si="365">H344+H351+H356</f>
        <v>80400</v>
      </c>
      <c r="I343" s="139"/>
      <c r="J343" s="138">
        <f t="shared" ref="J343" si="366">J344+J351+J356</f>
        <v>198300</v>
      </c>
      <c r="K343" s="139"/>
      <c r="L343" s="138">
        <f t="shared" ref="L343" si="367">L344+L351+L356</f>
        <v>198300</v>
      </c>
      <c r="M343" s="139"/>
      <c r="N343" s="138">
        <f t="shared" ref="N343" si="368">N344+N351+N356</f>
        <v>97800</v>
      </c>
      <c r="O343" s="139"/>
      <c r="P343" s="42"/>
    </row>
    <row r="344" spans="1:16" ht="45" customHeight="1" x14ac:dyDescent="0.25">
      <c r="A344" s="43"/>
      <c r="B344" s="155" t="s">
        <v>171</v>
      </c>
      <c r="C344" s="156"/>
      <c r="D344" s="157" t="s">
        <v>172</v>
      </c>
      <c r="E344" s="157"/>
      <c r="F344" s="158">
        <f>F347+F349</f>
        <v>54340.32</v>
      </c>
      <c r="G344" s="159"/>
      <c r="H344" s="158">
        <f>H347+H349</f>
        <v>53800</v>
      </c>
      <c r="I344" s="159"/>
      <c r="J344" s="158">
        <f t="shared" ref="J344" si="369">J347+J349</f>
        <v>53300</v>
      </c>
      <c r="K344" s="159"/>
      <c r="L344" s="158">
        <f t="shared" ref="L344" si="370">L347+L349</f>
        <v>53300</v>
      </c>
      <c r="M344" s="159"/>
      <c r="N344" s="158">
        <f t="shared" ref="N344" si="371">N347+N349</f>
        <v>52800</v>
      </c>
      <c r="O344" s="159"/>
      <c r="P344" s="44"/>
    </row>
    <row r="345" spans="1:16" ht="18.75" customHeight="1" x14ac:dyDescent="0.25">
      <c r="A345" s="71"/>
      <c r="B345" s="94" t="s">
        <v>114</v>
      </c>
      <c r="C345" s="95"/>
      <c r="D345" s="96" t="s">
        <v>30</v>
      </c>
      <c r="E345" s="96"/>
      <c r="F345" s="103">
        <v>44258.37</v>
      </c>
      <c r="G345" s="104"/>
      <c r="H345" s="105">
        <v>53800</v>
      </c>
      <c r="I345" s="105"/>
      <c r="J345" s="103">
        <v>53300</v>
      </c>
      <c r="K345" s="104"/>
      <c r="L345" s="105"/>
      <c r="M345" s="105"/>
      <c r="N345" s="103"/>
      <c r="O345" s="104"/>
      <c r="P345" s="72"/>
    </row>
    <row r="346" spans="1:16" ht="18.75" customHeight="1" x14ac:dyDescent="0.25">
      <c r="A346" s="71"/>
      <c r="B346" s="94" t="s">
        <v>113</v>
      </c>
      <c r="C346" s="95"/>
      <c r="D346" s="96" t="s">
        <v>27</v>
      </c>
      <c r="E346" s="96"/>
      <c r="F346" s="103">
        <v>10081.950000000001</v>
      </c>
      <c r="G346" s="104"/>
      <c r="H346" s="103">
        <v>0</v>
      </c>
      <c r="I346" s="104"/>
      <c r="J346" s="103">
        <v>0</v>
      </c>
      <c r="K346" s="104"/>
      <c r="L346" s="103"/>
      <c r="M346" s="104"/>
      <c r="N346" s="103"/>
      <c r="O346" s="104"/>
      <c r="P346" s="72"/>
    </row>
    <row r="347" spans="1:16" ht="17.25" customHeight="1" x14ac:dyDescent="0.25">
      <c r="A347" s="46"/>
      <c r="B347" s="82">
        <v>3</v>
      </c>
      <c r="C347" s="83"/>
      <c r="D347" s="84" t="s">
        <v>39</v>
      </c>
      <c r="E347" s="84"/>
      <c r="F347" s="126">
        <f>F348</f>
        <v>4569.26</v>
      </c>
      <c r="G347" s="127"/>
      <c r="H347" s="128">
        <f t="shared" ref="H347" si="372">H348</f>
        <v>4000</v>
      </c>
      <c r="I347" s="128"/>
      <c r="J347" s="126">
        <f t="shared" ref="J347" si="373">J348</f>
        <v>3500</v>
      </c>
      <c r="K347" s="127"/>
      <c r="L347" s="128">
        <f t="shared" ref="L347" si="374">L348</f>
        <v>3500</v>
      </c>
      <c r="M347" s="128"/>
      <c r="N347" s="126">
        <f t="shared" ref="N347" si="375">N348</f>
        <v>3000</v>
      </c>
      <c r="O347" s="127"/>
      <c r="P347" s="52"/>
    </row>
    <row r="348" spans="1:16" ht="15" customHeight="1" x14ac:dyDescent="0.25">
      <c r="A348" s="45"/>
      <c r="B348" s="87">
        <v>34</v>
      </c>
      <c r="C348" s="88"/>
      <c r="D348" s="89" t="s">
        <v>42</v>
      </c>
      <c r="E348" s="89"/>
      <c r="F348" s="85">
        <v>4569.26</v>
      </c>
      <c r="G348" s="86"/>
      <c r="H348" s="113">
        <v>4000</v>
      </c>
      <c r="I348" s="113"/>
      <c r="J348" s="85">
        <v>3500</v>
      </c>
      <c r="K348" s="86"/>
      <c r="L348" s="113">
        <v>3500</v>
      </c>
      <c r="M348" s="113"/>
      <c r="N348" s="85">
        <v>3000</v>
      </c>
      <c r="O348" s="86"/>
      <c r="P348" s="44" t="s">
        <v>362</v>
      </c>
    </row>
    <row r="349" spans="1:16" ht="15" customHeight="1" x14ac:dyDescent="0.25">
      <c r="A349" s="45"/>
      <c r="B349" s="107">
        <v>5</v>
      </c>
      <c r="C349" s="108"/>
      <c r="D349" s="89" t="s">
        <v>98</v>
      </c>
      <c r="E349" s="89"/>
      <c r="F349" s="85">
        <f>F350</f>
        <v>49771.06</v>
      </c>
      <c r="G349" s="86"/>
      <c r="H349" s="85">
        <f t="shared" ref="H349" si="376">H350</f>
        <v>49800</v>
      </c>
      <c r="I349" s="86"/>
      <c r="J349" s="85">
        <f t="shared" ref="J349" si="377">J350</f>
        <v>49800</v>
      </c>
      <c r="K349" s="86"/>
      <c r="L349" s="85">
        <f t="shared" ref="L349" si="378">L350</f>
        <v>49800</v>
      </c>
      <c r="M349" s="86"/>
      <c r="N349" s="85">
        <f t="shared" ref="N349" si="379">N350</f>
        <v>49800</v>
      </c>
      <c r="O349" s="86"/>
      <c r="P349" s="44"/>
    </row>
    <row r="350" spans="1:16" ht="15" customHeight="1" x14ac:dyDescent="0.25">
      <c r="A350" s="45"/>
      <c r="B350" s="87">
        <v>54</v>
      </c>
      <c r="C350" s="88"/>
      <c r="D350" s="89" t="s">
        <v>173</v>
      </c>
      <c r="E350" s="89"/>
      <c r="F350" s="85">
        <v>49771.06</v>
      </c>
      <c r="G350" s="86"/>
      <c r="H350" s="113">
        <v>49800</v>
      </c>
      <c r="I350" s="113"/>
      <c r="J350" s="85">
        <v>49800</v>
      </c>
      <c r="K350" s="86"/>
      <c r="L350" s="113">
        <v>49800</v>
      </c>
      <c r="M350" s="113"/>
      <c r="N350" s="85">
        <v>49800</v>
      </c>
      <c r="O350" s="86"/>
      <c r="P350" s="44" t="s">
        <v>362</v>
      </c>
    </row>
    <row r="351" spans="1:16" ht="29.25" customHeight="1" x14ac:dyDescent="0.25">
      <c r="A351" s="43"/>
      <c r="B351" s="155" t="s">
        <v>174</v>
      </c>
      <c r="C351" s="156"/>
      <c r="D351" s="157" t="s">
        <v>175</v>
      </c>
      <c r="E351" s="157"/>
      <c r="F351" s="158">
        <f>F354</f>
        <v>14377.12</v>
      </c>
      <c r="G351" s="159"/>
      <c r="H351" s="158">
        <f t="shared" ref="H351" si="380">H354</f>
        <v>13300</v>
      </c>
      <c r="I351" s="159"/>
      <c r="J351" s="158">
        <f t="shared" ref="J351" si="381">J354</f>
        <v>30000</v>
      </c>
      <c r="K351" s="159"/>
      <c r="L351" s="158">
        <f t="shared" ref="L351" si="382">L354</f>
        <v>30000</v>
      </c>
      <c r="M351" s="159"/>
      <c r="N351" s="158">
        <f t="shared" ref="N351" si="383">N354</f>
        <v>30000</v>
      </c>
      <c r="O351" s="159"/>
      <c r="P351" s="44"/>
    </row>
    <row r="352" spans="1:16" ht="20.25" customHeight="1" x14ac:dyDescent="0.25">
      <c r="A352" s="71"/>
      <c r="B352" s="94" t="s">
        <v>114</v>
      </c>
      <c r="C352" s="95"/>
      <c r="D352" s="96" t="s">
        <v>30</v>
      </c>
      <c r="E352" s="96"/>
      <c r="F352" s="103">
        <v>14377.12</v>
      </c>
      <c r="G352" s="104"/>
      <c r="H352" s="105">
        <v>13300</v>
      </c>
      <c r="I352" s="105"/>
      <c r="J352" s="103">
        <v>30000</v>
      </c>
      <c r="K352" s="104"/>
      <c r="L352" s="105"/>
      <c r="M352" s="105"/>
      <c r="N352" s="103"/>
      <c r="O352" s="104"/>
      <c r="P352" s="72"/>
    </row>
    <row r="353" spans="1:16" ht="17.25" customHeight="1" x14ac:dyDescent="0.25">
      <c r="A353" s="73"/>
      <c r="B353" s="160" t="s">
        <v>154</v>
      </c>
      <c r="C353" s="161"/>
      <c r="D353" s="162" t="s">
        <v>34</v>
      </c>
      <c r="E353" s="162"/>
      <c r="F353" s="115">
        <v>0</v>
      </c>
      <c r="G353" s="116"/>
      <c r="H353" s="117">
        <v>0</v>
      </c>
      <c r="I353" s="117"/>
      <c r="J353" s="115">
        <v>0</v>
      </c>
      <c r="K353" s="116"/>
      <c r="L353" s="117"/>
      <c r="M353" s="117"/>
      <c r="N353" s="115"/>
      <c r="O353" s="116"/>
      <c r="P353" s="72"/>
    </row>
    <row r="354" spans="1:16" ht="15" customHeight="1" x14ac:dyDescent="0.25">
      <c r="A354" s="45"/>
      <c r="B354" s="107">
        <v>3</v>
      </c>
      <c r="C354" s="108"/>
      <c r="D354" s="89" t="s">
        <v>39</v>
      </c>
      <c r="E354" s="89"/>
      <c r="F354" s="85">
        <f>F355</f>
        <v>14377.12</v>
      </c>
      <c r="G354" s="86"/>
      <c r="H354" s="113">
        <f t="shared" ref="H354" si="384">H355</f>
        <v>13300</v>
      </c>
      <c r="I354" s="113"/>
      <c r="J354" s="85">
        <f t="shared" ref="J354" si="385">J355</f>
        <v>30000</v>
      </c>
      <c r="K354" s="86"/>
      <c r="L354" s="113">
        <f t="shared" ref="L354" si="386">L355</f>
        <v>30000</v>
      </c>
      <c r="M354" s="113"/>
      <c r="N354" s="85">
        <f t="shared" ref="N354" si="387">N355</f>
        <v>30000</v>
      </c>
      <c r="O354" s="86"/>
      <c r="P354" s="44"/>
    </row>
    <row r="355" spans="1:16" ht="18" customHeight="1" x14ac:dyDescent="0.25">
      <c r="A355" s="45"/>
      <c r="B355" s="87">
        <v>32</v>
      </c>
      <c r="C355" s="88"/>
      <c r="D355" s="89" t="s">
        <v>41</v>
      </c>
      <c r="E355" s="89"/>
      <c r="F355" s="85">
        <v>14377.12</v>
      </c>
      <c r="G355" s="86"/>
      <c r="H355" s="113">
        <v>13300</v>
      </c>
      <c r="I355" s="113"/>
      <c r="J355" s="85">
        <v>30000</v>
      </c>
      <c r="K355" s="86"/>
      <c r="L355" s="113">
        <v>30000</v>
      </c>
      <c r="M355" s="113"/>
      <c r="N355" s="85">
        <v>30000</v>
      </c>
      <c r="O355" s="86"/>
      <c r="P355" s="44" t="s">
        <v>362</v>
      </c>
    </row>
    <row r="356" spans="1:16" ht="29.25" customHeight="1" x14ac:dyDescent="0.25">
      <c r="A356" s="43"/>
      <c r="B356" s="155" t="s">
        <v>176</v>
      </c>
      <c r="C356" s="156"/>
      <c r="D356" s="157" t="s">
        <v>177</v>
      </c>
      <c r="E356" s="157"/>
      <c r="F356" s="158">
        <f>F360+F362</f>
        <v>0</v>
      </c>
      <c r="G356" s="159"/>
      <c r="H356" s="168">
        <f t="shared" ref="H356" si="388">H360+H362</f>
        <v>13300</v>
      </c>
      <c r="I356" s="168"/>
      <c r="J356" s="158">
        <f t="shared" ref="J356" si="389">J360+J362</f>
        <v>115000</v>
      </c>
      <c r="K356" s="159"/>
      <c r="L356" s="168">
        <f t="shared" ref="L356" si="390">L360+L362</f>
        <v>115000</v>
      </c>
      <c r="M356" s="168"/>
      <c r="N356" s="158">
        <f t="shared" ref="N356" si="391">N360+N362</f>
        <v>15000</v>
      </c>
      <c r="O356" s="159"/>
      <c r="P356" s="44"/>
    </row>
    <row r="357" spans="1:16" ht="16.5" customHeight="1" x14ac:dyDescent="0.25">
      <c r="A357" s="71"/>
      <c r="B357" s="94" t="s">
        <v>114</v>
      </c>
      <c r="C357" s="95"/>
      <c r="D357" s="96" t="s">
        <v>30</v>
      </c>
      <c r="E357" s="96"/>
      <c r="F357" s="103">
        <v>0</v>
      </c>
      <c r="G357" s="104"/>
      <c r="H357" s="105">
        <v>13300</v>
      </c>
      <c r="I357" s="105"/>
      <c r="J357" s="103">
        <v>15000</v>
      </c>
      <c r="K357" s="104"/>
      <c r="L357" s="105"/>
      <c r="M357" s="105"/>
      <c r="N357" s="103"/>
      <c r="O357" s="104"/>
      <c r="P357" s="72"/>
    </row>
    <row r="358" spans="1:16" ht="16.5" customHeight="1" x14ac:dyDescent="0.25">
      <c r="A358" s="71"/>
      <c r="B358" s="94" t="s">
        <v>113</v>
      </c>
      <c r="C358" s="95"/>
      <c r="D358" s="102" t="s">
        <v>27</v>
      </c>
      <c r="E358" s="102"/>
      <c r="F358" s="103">
        <v>0</v>
      </c>
      <c r="G358" s="104"/>
      <c r="H358" s="105">
        <v>0</v>
      </c>
      <c r="I358" s="105"/>
      <c r="J358" s="103">
        <v>100000</v>
      </c>
      <c r="K358" s="104"/>
      <c r="L358" s="105"/>
      <c r="M358" s="105"/>
      <c r="N358" s="103"/>
      <c r="O358" s="104"/>
      <c r="P358" s="72"/>
    </row>
    <row r="359" spans="1:16" ht="27" customHeight="1" x14ac:dyDescent="0.25">
      <c r="A359" s="71"/>
      <c r="B359" s="94" t="s">
        <v>153</v>
      </c>
      <c r="C359" s="95"/>
      <c r="D359" s="96" t="s">
        <v>38</v>
      </c>
      <c r="E359" s="96"/>
      <c r="F359" s="103">
        <v>0</v>
      </c>
      <c r="G359" s="104"/>
      <c r="H359" s="105">
        <v>0</v>
      </c>
      <c r="I359" s="105"/>
      <c r="J359" s="103">
        <v>0</v>
      </c>
      <c r="K359" s="104"/>
      <c r="L359" s="105"/>
      <c r="M359" s="105"/>
      <c r="N359" s="103"/>
      <c r="O359" s="104"/>
      <c r="P359" s="72"/>
    </row>
    <row r="360" spans="1:16" ht="15" customHeight="1" x14ac:dyDescent="0.25">
      <c r="A360" s="45"/>
      <c r="B360" s="107">
        <v>3</v>
      </c>
      <c r="C360" s="108"/>
      <c r="D360" s="89" t="s">
        <v>39</v>
      </c>
      <c r="E360" s="89"/>
      <c r="F360" s="85">
        <f>F361</f>
        <v>0</v>
      </c>
      <c r="G360" s="86"/>
      <c r="H360" s="113">
        <f t="shared" ref="H360" si="392">H361</f>
        <v>13300</v>
      </c>
      <c r="I360" s="113"/>
      <c r="J360" s="85">
        <f t="shared" ref="J360" si="393">J361</f>
        <v>15000</v>
      </c>
      <c r="K360" s="86"/>
      <c r="L360" s="113">
        <f t="shared" ref="L360" si="394">L361</f>
        <v>15000</v>
      </c>
      <c r="M360" s="113"/>
      <c r="N360" s="85">
        <f t="shared" ref="N360" si="395">N361</f>
        <v>15000</v>
      </c>
      <c r="O360" s="86"/>
      <c r="P360" s="44"/>
    </row>
    <row r="361" spans="1:16" ht="21.75" customHeight="1" x14ac:dyDescent="0.25">
      <c r="A361" s="46"/>
      <c r="B361" s="90">
        <v>32</v>
      </c>
      <c r="C361" s="91"/>
      <c r="D361" s="84" t="s">
        <v>41</v>
      </c>
      <c r="E361" s="84"/>
      <c r="F361" s="126">
        <v>0</v>
      </c>
      <c r="G361" s="127"/>
      <c r="H361" s="128">
        <v>13300</v>
      </c>
      <c r="I361" s="128"/>
      <c r="J361" s="126">
        <v>15000</v>
      </c>
      <c r="K361" s="127"/>
      <c r="L361" s="128">
        <v>15000</v>
      </c>
      <c r="M361" s="128"/>
      <c r="N361" s="126">
        <v>15000</v>
      </c>
      <c r="O361" s="127"/>
      <c r="P361" s="44" t="s">
        <v>362</v>
      </c>
    </row>
    <row r="362" spans="1:16" ht="16.5" customHeight="1" x14ac:dyDescent="0.25">
      <c r="A362" s="45"/>
      <c r="B362" s="107">
        <v>4</v>
      </c>
      <c r="C362" s="108"/>
      <c r="D362" s="89" t="s">
        <v>46</v>
      </c>
      <c r="E362" s="89"/>
      <c r="F362" s="85">
        <f>F363</f>
        <v>0</v>
      </c>
      <c r="G362" s="86"/>
      <c r="H362" s="85">
        <f t="shared" ref="H362" si="396">H363</f>
        <v>0</v>
      </c>
      <c r="I362" s="86"/>
      <c r="J362" s="85">
        <f t="shared" ref="J362" si="397">J363</f>
        <v>100000</v>
      </c>
      <c r="K362" s="86"/>
      <c r="L362" s="85">
        <f t="shared" ref="L362" si="398">L363</f>
        <v>100000</v>
      </c>
      <c r="M362" s="86"/>
      <c r="N362" s="85">
        <f t="shared" ref="N362" si="399">N363</f>
        <v>0</v>
      </c>
      <c r="O362" s="86"/>
      <c r="P362" s="44"/>
    </row>
    <row r="363" spans="1:16" ht="26.25" customHeight="1" x14ac:dyDescent="0.25">
      <c r="A363" s="45"/>
      <c r="B363" s="87">
        <v>42</v>
      </c>
      <c r="C363" s="88"/>
      <c r="D363" s="89" t="s">
        <v>52</v>
      </c>
      <c r="E363" s="89"/>
      <c r="F363" s="85">
        <v>0</v>
      </c>
      <c r="G363" s="86"/>
      <c r="H363" s="113">
        <v>0</v>
      </c>
      <c r="I363" s="113"/>
      <c r="J363" s="85">
        <v>100000</v>
      </c>
      <c r="K363" s="86"/>
      <c r="L363" s="113">
        <v>100000</v>
      </c>
      <c r="M363" s="113"/>
      <c r="N363" s="85">
        <v>0</v>
      </c>
      <c r="O363" s="86"/>
      <c r="P363" s="44" t="s">
        <v>362</v>
      </c>
    </row>
    <row r="364" spans="1:16" ht="15" customHeight="1" x14ac:dyDescent="0.25">
      <c r="A364" s="49"/>
      <c r="B364" s="135" t="s">
        <v>178</v>
      </c>
      <c r="C364" s="136"/>
      <c r="D364" s="137" t="s">
        <v>179</v>
      </c>
      <c r="E364" s="137"/>
      <c r="F364" s="138">
        <f>F365</f>
        <v>2468.64</v>
      </c>
      <c r="G364" s="139"/>
      <c r="H364" s="138">
        <f t="shared" ref="H364" si="400">H365</f>
        <v>32000</v>
      </c>
      <c r="I364" s="139"/>
      <c r="J364" s="138">
        <f t="shared" ref="J364" si="401">J365</f>
        <v>740000</v>
      </c>
      <c r="K364" s="139"/>
      <c r="L364" s="138">
        <f t="shared" ref="L364" si="402">L365</f>
        <v>30000</v>
      </c>
      <c r="M364" s="139"/>
      <c r="N364" s="138">
        <f t="shared" ref="N364" si="403">N365</f>
        <v>30000</v>
      </c>
      <c r="O364" s="139"/>
      <c r="P364" s="42"/>
    </row>
    <row r="365" spans="1:16" ht="45" customHeight="1" x14ac:dyDescent="0.25">
      <c r="A365" s="43"/>
      <c r="B365" s="155" t="s">
        <v>180</v>
      </c>
      <c r="C365" s="156"/>
      <c r="D365" s="157" t="s">
        <v>179</v>
      </c>
      <c r="E365" s="157"/>
      <c r="F365" s="158">
        <f>F368+F371</f>
        <v>2468.64</v>
      </c>
      <c r="G365" s="159"/>
      <c r="H365" s="158">
        <f t="shared" ref="H365" si="404">H368+H371</f>
        <v>32000</v>
      </c>
      <c r="I365" s="159"/>
      <c r="J365" s="158">
        <f>J368+J371</f>
        <v>740000</v>
      </c>
      <c r="K365" s="159"/>
      <c r="L365" s="158">
        <f t="shared" ref="L365" si="405">L368+L371</f>
        <v>30000</v>
      </c>
      <c r="M365" s="159"/>
      <c r="N365" s="158">
        <f t="shared" ref="N365" si="406">N368+N371</f>
        <v>30000</v>
      </c>
      <c r="O365" s="159"/>
      <c r="P365" s="44"/>
    </row>
    <row r="366" spans="1:16" ht="19.5" customHeight="1" x14ac:dyDescent="0.25">
      <c r="A366" s="71"/>
      <c r="B366" s="94" t="s">
        <v>114</v>
      </c>
      <c r="C366" s="95"/>
      <c r="D366" s="96" t="s">
        <v>30</v>
      </c>
      <c r="E366" s="96"/>
      <c r="F366" s="103">
        <v>0</v>
      </c>
      <c r="G366" s="104"/>
      <c r="H366" s="105">
        <v>17000</v>
      </c>
      <c r="I366" s="105"/>
      <c r="J366" s="103">
        <v>40000</v>
      </c>
      <c r="K366" s="104"/>
      <c r="L366" s="105"/>
      <c r="M366" s="105"/>
      <c r="N366" s="103"/>
      <c r="O366" s="104"/>
      <c r="P366" s="72"/>
    </row>
    <row r="367" spans="1:16" ht="25.5" customHeight="1" x14ac:dyDescent="0.25">
      <c r="A367" s="71"/>
      <c r="B367" s="94" t="s">
        <v>147</v>
      </c>
      <c r="C367" s="95"/>
      <c r="D367" s="102" t="s">
        <v>28</v>
      </c>
      <c r="E367" s="102"/>
      <c r="F367" s="103">
        <v>2468.64</v>
      </c>
      <c r="G367" s="104"/>
      <c r="H367" s="105">
        <v>15000</v>
      </c>
      <c r="I367" s="105"/>
      <c r="J367" s="103">
        <v>700000</v>
      </c>
      <c r="K367" s="104"/>
      <c r="L367" s="105"/>
      <c r="M367" s="105"/>
      <c r="N367" s="103"/>
      <c r="O367" s="104"/>
      <c r="P367" s="72"/>
    </row>
    <row r="368" spans="1:16" ht="19.5" customHeight="1" x14ac:dyDescent="0.25">
      <c r="A368" s="45"/>
      <c r="B368" s="107">
        <v>3</v>
      </c>
      <c r="C368" s="108"/>
      <c r="D368" s="89" t="s">
        <v>39</v>
      </c>
      <c r="E368" s="89"/>
      <c r="F368" s="85">
        <f>F369+F370</f>
        <v>0</v>
      </c>
      <c r="G368" s="86"/>
      <c r="H368" s="85">
        <f t="shared" ref="H368" si="407">H369+H370</f>
        <v>27500</v>
      </c>
      <c r="I368" s="86"/>
      <c r="J368" s="85">
        <f>J369+J370</f>
        <v>40000</v>
      </c>
      <c r="K368" s="86"/>
      <c r="L368" s="85">
        <f t="shared" ref="L368" si="408">L369+L370</f>
        <v>30000</v>
      </c>
      <c r="M368" s="86"/>
      <c r="N368" s="85">
        <f t="shared" ref="N368" si="409">N369+N370</f>
        <v>30000</v>
      </c>
      <c r="O368" s="86"/>
      <c r="P368" s="44"/>
    </row>
    <row r="369" spans="1:16" ht="19.5" customHeight="1" x14ac:dyDescent="0.25">
      <c r="A369" s="46"/>
      <c r="B369" s="90">
        <v>32</v>
      </c>
      <c r="C369" s="91"/>
      <c r="D369" s="84" t="s">
        <v>41</v>
      </c>
      <c r="E369" s="84"/>
      <c r="F369" s="85">
        <v>0</v>
      </c>
      <c r="G369" s="86"/>
      <c r="H369" s="85">
        <v>2500</v>
      </c>
      <c r="I369" s="86"/>
      <c r="J369" s="85">
        <v>0</v>
      </c>
      <c r="K369" s="86"/>
      <c r="L369" s="85"/>
      <c r="M369" s="86"/>
      <c r="N369" s="85"/>
      <c r="O369" s="86"/>
      <c r="P369" s="44" t="s">
        <v>406</v>
      </c>
    </row>
    <row r="370" spans="1:16" ht="20.25" customHeight="1" x14ac:dyDescent="0.25">
      <c r="A370" s="45"/>
      <c r="B370" s="87">
        <v>38</v>
      </c>
      <c r="C370" s="88"/>
      <c r="D370" s="89" t="s">
        <v>45</v>
      </c>
      <c r="E370" s="89"/>
      <c r="F370" s="85">
        <v>0</v>
      </c>
      <c r="G370" s="86"/>
      <c r="H370" s="113">
        <v>25000</v>
      </c>
      <c r="I370" s="113"/>
      <c r="J370" s="85">
        <v>40000</v>
      </c>
      <c r="K370" s="86"/>
      <c r="L370" s="113">
        <v>30000</v>
      </c>
      <c r="M370" s="113"/>
      <c r="N370" s="85">
        <v>30000</v>
      </c>
      <c r="O370" s="86"/>
      <c r="P370" s="44" t="s">
        <v>406</v>
      </c>
    </row>
    <row r="371" spans="1:16" ht="29.25" customHeight="1" x14ac:dyDescent="0.25">
      <c r="A371" s="45"/>
      <c r="B371" s="107">
        <v>4</v>
      </c>
      <c r="C371" s="108"/>
      <c r="D371" s="89" t="s">
        <v>46</v>
      </c>
      <c r="E371" s="89"/>
      <c r="F371" s="85">
        <f>F372</f>
        <v>2468.64</v>
      </c>
      <c r="G371" s="86"/>
      <c r="H371" s="85">
        <f t="shared" ref="H371" si="410">H372</f>
        <v>4500</v>
      </c>
      <c r="I371" s="86"/>
      <c r="J371" s="85">
        <f>J372+J373</f>
        <v>700000</v>
      </c>
      <c r="K371" s="86"/>
      <c r="L371" s="85">
        <f t="shared" ref="L371" si="411">L372</f>
        <v>0</v>
      </c>
      <c r="M371" s="86"/>
      <c r="N371" s="85">
        <f t="shared" ref="N371" si="412">N372</f>
        <v>0</v>
      </c>
      <c r="O371" s="86"/>
      <c r="P371" s="44"/>
    </row>
    <row r="372" spans="1:16" ht="19.5" customHeight="1" x14ac:dyDescent="0.25">
      <c r="A372" s="45"/>
      <c r="B372" s="87">
        <v>41</v>
      </c>
      <c r="C372" s="88"/>
      <c r="D372" s="89" t="s">
        <v>211</v>
      </c>
      <c r="E372" s="89"/>
      <c r="F372" s="85">
        <v>2468.64</v>
      </c>
      <c r="G372" s="86"/>
      <c r="H372" s="113">
        <v>4500</v>
      </c>
      <c r="I372" s="113"/>
      <c r="J372" s="85">
        <v>100000</v>
      </c>
      <c r="K372" s="86"/>
      <c r="L372" s="113">
        <v>0</v>
      </c>
      <c r="M372" s="113"/>
      <c r="N372" s="85">
        <v>0</v>
      </c>
      <c r="O372" s="86"/>
      <c r="P372" s="44" t="s">
        <v>367</v>
      </c>
    </row>
    <row r="373" spans="1:16" ht="28.5" customHeight="1" x14ac:dyDescent="0.25">
      <c r="A373" s="45"/>
      <c r="B373" s="87">
        <v>42</v>
      </c>
      <c r="C373" s="88"/>
      <c r="D373" s="89" t="s">
        <v>52</v>
      </c>
      <c r="E373" s="89"/>
      <c r="F373" s="85">
        <v>0</v>
      </c>
      <c r="G373" s="86"/>
      <c r="H373" s="85">
        <v>0</v>
      </c>
      <c r="I373" s="86"/>
      <c r="J373" s="85">
        <v>600000</v>
      </c>
      <c r="K373" s="86"/>
      <c r="L373" s="85"/>
      <c r="M373" s="86"/>
      <c r="N373" s="85"/>
      <c r="O373" s="86"/>
      <c r="P373" s="44" t="s">
        <v>367</v>
      </c>
    </row>
    <row r="374" spans="1:16" ht="21.75" customHeight="1" x14ac:dyDescent="0.25">
      <c r="A374" s="49"/>
      <c r="B374" s="135" t="s">
        <v>181</v>
      </c>
      <c r="C374" s="136"/>
      <c r="D374" s="137" t="s">
        <v>387</v>
      </c>
      <c r="E374" s="137"/>
      <c r="F374" s="138">
        <f>F375</f>
        <v>0</v>
      </c>
      <c r="G374" s="139"/>
      <c r="H374" s="138">
        <f t="shared" ref="H374" si="413">H375</f>
        <v>0</v>
      </c>
      <c r="I374" s="139"/>
      <c r="J374" s="138">
        <f t="shared" ref="J374" si="414">J375</f>
        <v>100000</v>
      </c>
      <c r="K374" s="139"/>
      <c r="L374" s="138">
        <f t="shared" ref="L374" si="415">L375</f>
        <v>100000</v>
      </c>
      <c r="M374" s="139"/>
      <c r="N374" s="138">
        <f t="shared" ref="N374" si="416">N375</f>
        <v>0</v>
      </c>
      <c r="O374" s="139"/>
      <c r="P374" s="42"/>
    </row>
    <row r="375" spans="1:16" ht="42.75" customHeight="1" x14ac:dyDescent="0.25">
      <c r="A375" s="43"/>
      <c r="B375" s="155" t="s">
        <v>182</v>
      </c>
      <c r="C375" s="156"/>
      <c r="D375" s="157" t="s">
        <v>386</v>
      </c>
      <c r="E375" s="157"/>
      <c r="F375" s="158">
        <f>F377</f>
        <v>0</v>
      </c>
      <c r="G375" s="159"/>
      <c r="H375" s="158">
        <f t="shared" ref="H375" si="417">H377</f>
        <v>0</v>
      </c>
      <c r="I375" s="159"/>
      <c r="J375" s="158">
        <f t="shared" ref="J375" si="418">J377</f>
        <v>100000</v>
      </c>
      <c r="K375" s="159"/>
      <c r="L375" s="158">
        <f t="shared" ref="L375" si="419">L377</f>
        <v>100000</v>
      </c>
      <c r="M375" s="159"/>
      <c r="N375" s="158">
        <f t="shared" ref="N375" si="420">N377</f>
        <v>0</v>
      </c>
      <c r="O375" s="159"/>
      <c r="P375" s="44"/>
    </row>
    <row r="376" spans="1:16" ht="15" customHeight="1" x14ac:dyDescent="0.25">
      <c r="A376" s="71"/>
      <c r="B376" s="94" t="s">
        <v>114</v>
      </c>
      <c r="C376" s="95"/>
      <c r="D376" s="96" t="s">
        <v>30</v>
      </c>
      <c r="E376" s="96"/>
      <c r="F376" s="103">
        <v>0</v>
      </c>
      <c r="G376" s="104"/>
      <c r="H376" s="105">
        <v>0</v>
      </c>
      <c r="I376" s="105"/>
      <c r="J376" s="103">
        <v>100000</v>
      </c>
      <c r="K376" s="104"/>
      <c r="L376" s="105"/>
      <c r="M376" s="105"/>
      <c r="N376" s="103"/>
      <c r="O376" s="104"/>
      <c r="P376" s="72"/>
    </row>
    <row r="377" spans="1:16" ht="30.75" customHeight="1" x14ac:dyDescent="0.25">
      <c r="A377" s="46"/>
      <c r="B377" s="82">
        <v>4</v>
      </c>
      <c r="C377" s="83"/>
      <c r="D377" s="84" t="s">
        <v>46</v>
      </c>
      <c r="E377" s="84"/>
      <c r="F377" s="126">
        <f>F378</f>
        <v>0</v>
      </c>
      <c r="G377" s="127"/>
      <c r="H377" s="128">
        <f t="shared" ref="H377" si="421">H378</f>
        <v>0</v>
      </c>
      <c r="I377" s="128"/>
      <c r="J377" s="126">
        <f t="shared" ref="J377" si="422">J378</f>
        <v>100000</v>
      </c>
      <c r="K377" s="127"/>
      <c r="L377" s="128">
        <f t="shared" ref="L377" si="423">L378</f>
        <v>100000</v>
      </c>
      <c r="M377" s="128"/>
      <c r="N377" s="126">
        <f t="shared" ref="N377" si="424">N378</f>
        <v>0</v>
      </c>
      <c r="O377" s="127"/>
      <c r="P377" s="44"/>
    </row>
    <row r="378" spans="1:16" ht="29.25" customHeight="1" x14ac:dyDescent="0.25">
      <c r="A378" s="45"/>
      <c r="B378" s="87">
        <v>42</v>
      </c>
      <c r="C378" s="88"/>
      <c r="D378" s="89" t="s">
        <v>132</v>
      </c>
      <c r="E378" s="89"/>
      <c r="F378" s="85">
        <v>0</v>
      </c>
      <c r="G378" s="86"/>
      <c r="H378" s="113">
        <v>0</v>
      </c>
      <c r="I378" s="113"/>
      <c r="J378" s="85">
        <v>100000</v>
      </c>
      <c r="K378" s="86"/>
      <c r="L378" s="113">
        <v>100000</v>
      </c>
      <c r="M378" s="113"/>
      <c r="N378" s="85">
        <v>0</v>
      </c>
      <c r="O378" s="86"/>
      <c r="P378" s="44" t="s">
        <v>364</v>
      </c>
    </row>
    <row r="379" spans="1:16" ht="29.25" customHeight="1" x14ac:dyDescent="0.25">
      <c r="A379" s="50"/>
      <c r="B379" s="142" t="s">
        <v>183</v>
      </c>
      <c r="C379" s="143"/>
      <c r="D379" s="144" t="s">
        <v>184</v>
      </c>
      <c r="E379" s="144"/>
      <c r="F379" s="145">
        <f>F380+F391+F396+F412</f>
        <v>23668.13</v>
      </c>
      <c r="G379" s="146"/>
      <c r="H379" s="145">
        <f t="shared" ref="H379" si="425">H380+H391+H396+H412</f>
        <v>6725</v>
      </c>
      <c r="I379" s="146"/>
      <c r="J379" s="145">
        <f>J380+J391+J396+J412</f>
        <v>1435000</v>
      </c>
      <c r="K379" s="146"/>
      <c r="L379" s="145">
        <f t="shared" ref="L379" si="426">L380+L391+L396+L412</f>
        <v>75000</v>
      </c>
      <c r="M379" s="146"/>
      <c r="N379" s="145">
        <f t="shared" ref="N379" si="427">N380+N391+N396+N412</f>
        <v>65000</v>
      </c>
      <c r="O379" s="146"/>
      <c r="P379" s="40"/>
    </row>
    <row r="380" spans="1:16" ht="15" customHeight="1" x14ac:dyDescent="0.25">
      <c r="A380" s="49"/>
      <c r="B380" s="135" t="s">
        <v>185</v>
      </c>
      <c r="C380" s="136"/>
      <c r="D380" s="137" t="s">
        <v>186</v>
      </c>
      <c r="E380" s="137"/>
      <c r="F380" s="138">
        <f>F381+F390</f>
        <v>0</v>
      </c>
      <c r="G380" s="139"/>
      <c r="H380" s="138">
        <f>H381+H390</f>
        <v>4125</v>
      </c>
      <c r="I380" s="139"/>
      <c r="J380" s="138">
        <f>J381+J390</f>
        <v>60000</v>
      </c>
      <c r="K380" s="139"/>
      <c r="L380" s="138">
        <f>L381+L390</f>
        <v>0</v>
      </c>
      <c r="M380" s="139"/>
      <c r="N380" s="138">
        <f>N381+N390</f>
        <v>0</v>
      </c>
      <c r="O380" s="139"/>
      <c r="P380" s="42"/>
    </row>
    <row r="381" spans="1:16" ht="42.75" customHeight="1" x14ac:dyDescent="0.25">
      <c r="A381" s="43"/>
      <c r="B381" s="155" t="s">
        <v>187</v>
      </c>
      <c r="C381" s="156"/>
      <c r="D381" s="157" t="s">
        <v>188</v>
      </c>
      <c r="E381" s="157"/>
      <c r="F381" s="158">
        <f>F385</f>
        <v>0</v>
      </c>
      <c r="G381" s="159"/>
      <c r="H381" s="158">
        <f t="shared" ref="H381" si="428">H385</f>
        <v>4125</v>
      </c>
      <c r="I381" s="159"/>
      <c r="J381" s="158">
        <f t="shared" ref="J381" si="429">J385</f>
        <v>30000</v>
      </c>
      <c r="K381" s="159"/>
      <c r="L381" s="158">
        <f t="shared" ref="L381" si="430">L385</f>
        <v>0</v>
      </c>
      <c r="M381" s="159"/>
      <c r="N381" s="158">
        <f t="shared" ref="N381" si="431">N385</f>
        <v>0</v>
      </c>
      <c r="O381" s="159"/>
      <c r="P381" s="44"/>
    </row>
    <row r="382" spans="1:16" ht="26.25" customHeight="1" x14ac:dyDescent="0.25">
      <c r="A382" s="71"/>
      <c r="B382" s="94" t="s">
        <v>112</v>
      </c>
      <c r="C382" s="95"/>
      <c r="D382" s="96" t="s">
        <v>25</v>
      </c>
      <c r="E382" s="96"/>
      <c r="F382" s="103">
        <v>0</v>
      </c>
      <c r="G382" s="104"/>
      <c r="H382" s="105">
        <v>4125</v>
      </c>
      <c r="I382" s="105"/>
      <c r="J382" s="103">
        <v>0</v>
      </c>
      <c r="K382" s="104"/>
      <c r="L382" s="105"/>
      <c r="M382" s="105"/>
      <c r="N382" s="103"/>
      <c r="O382" s="104"/>
      <c r="P382" s="72"/>
    </row>
    <row r="383" spans="1:16" ht="18" customHeight="1" x14ac:dyDescent="0.25">
      <c r="A383" s="71"/>
      <c r="B383" s="94" t="s">
        <v>114</v>
      </c>
      <c r="C383" s="95"/>
      <c r="D383" s="96" t="s">
        <v>30</v>
      </c>
      <c r="E383" s="96"/>
      <c r="F383" s="103">
        <v>0</v>
      </c>
      <c r="G383" s="104"/>
      <c r="H383" s="105">
        <v>0</v>
      </c>
      <c r="I383" s="105"/>
      <c r="J383" s="103">
        <v>30000</v>
      </c>
      <c r="K383" s="104"/>
      <c r="L383" s="105"/>
      <c r="M383" s="105"/>
      <c r="N383" s="103"/>
      <c r="O383" s="104"/>
      <c r="P383" s="72"/>
    </row>
    <row r="384" spans="1:16" ht="17.25" customHeight="1" x14ac:dyDescent="0.25">
      <c r="A384" s="71"/>
      <c r="B384" s="94" t="s">
        <v>113</v>
      </c>
      <c r="C384" s="95"/>
      <c r="D384" s="96" t="s">
        <v>27</v>
      </c>
      <c r="E384" s="96"/>
      <c r="F384" s="103">
        <v>0</v>
      </c>
      <c r="G384" s="104"/>
      <c r="H384" s="105">
        <v>0</v>
      </c>
      <c r="I384" s="105"/>
      <c r="J384" s="103">
        <v>0</v>
      </c>
      <c r="K384" s="104"/>
      <c r="L384" s="105"/>
      <c r="M384" s="105"/>
      <c r="N384" s="103"/>
      <c r="O384" s="104"/>
      <c r="P384" s="72"/>
    </row>
    <row r="385" spans="1:16" ht="27.75" customHeight="1" x14ac:dyDescent="0.25">
      <c r="A385" s="46"/>
      <c r="B385" s="82">
        <v>4</v>
      </c>
      <c r="C385" s="83"/>
      <c r="D385" s="84" t="s">
        <v>46</v>
      </c>
      <c r="E385" s="84"/>
      <c r="F385" s="126">
        <f>F386</f>
        <v>0</v>
      </c>
      <c r="G385" s="127"/>
      <c r="H385" s="128">
        <f t="shared" ref="H385" si="432">H386</f>
        <v>4125</v>
      </c>
      <c r="I385" s="128"/>
      <c r="J385" s="126">
        <f t="shared" ref="J385" si="433">J386</f>
        <v>30000</v>
      </c>
      <c r="K385" s="127"/>
      <c r="L385" s="128">
        <f t="shared" ref="L385" si="434">L386</f>
        <v>0</v>
      </c>
      <c r="M385" s="128"/>
      <c r="N385" s="126">
        <f t="shared" ref="N385" si="435">N386</f>
        <v>0</v>
      </c>
      <c r="O385" s="127"/>
      <c r="P385" s="44"/>
    </row>
    <row r="386" spans="1:16" ht="27" customHeight="1" x14ac:dyDescent="0.25">
      <c r="A386" s="45"/>
      <c r="B386" s="87">
        <v>42</v>
      </c>
      <c r="C386" s="88"/>
      <c r="D386" s="89" t="s">
        <v>52</v>
      </c>
      <c r="E386" s="89"/>
      <c r="F386" s="85">
        <v>0</v>
      </c>
      <c r="G386" s="86"/>
      <c r="H386" s="113">
        <v>4125</v>
      </c>
      <c r="I386" s="113"/>
      <c r="J386" s="85">
        <v>30000</v>
      </c>
      <c r="K386" s="86"/>
      <c r="L386" s="113">
        <v>0</v>
      </c>
      <c r="M386" s="113"/>
      <c r="N386" s="85">
        <v>0</v>
      </c>
      <c r="O386" s="86"/>
      <c r="P386" s="44" t="s">
        <v>362</v>
      </c>
    </row>
    <row r="387" spans="1:16" ht="46.5" customHeight="1" x14ac:dyDescent="0.25">
      <c r="A387" s="43"/>
      <c r="B387" s="155" t="s">
        <v>189</v>
      </c>
      <c r="C387" s="156"/>
      <c r="D387" s="157" t="s">
        <v>190</v>
      </c>
      <c r="E387" s="157"/>
      <c r="F387" s="158">
        <f>F389</f>
        <v>0</v>
      </c>
      <c r="G387" s="159"/>
      <c r="H387" s="158">
        <f t="shared" ref="H387" si="436">H389</f>
        <v>0</v>
      </c>
      <c r="I387" s="159"/>
      <c r="J387" s="158">
        <f t="shared" ref="J387" si="437">J389</f>
        <v>30000</v>
      </c>
      <c r="K387" s="159"/>
      <c r="L387" s="158">
        <f t="shared" ref="L387" si="438">L389</f>
        <v>0</v>
      </c>
      <c r="M387" s="159"/>
      <c r="N387" s="158">
        <f t="shared" ref="N387" si="439">N389</f>
        <v>0</v>
      </c>
      <c r="O387" s="159"/>
      <c r="P387" s="44"/>
    </row>
    <row r="388" spans="1:16" ht="28.5" customHeight="1" x14ac:dyDescent="0.25">
      <c r="A388" s="71"/>
      <c r="B388" s="94" t="s">
        <v>112</v>
      </c>
      <c r="C388" s="95"/>
      <c r="D388" s="96" t="s">
        <v>25</v>
      </c>
      <c r="E388" s="96"/>
      <c r="F388" s="103">
        <v>0</v>
      </c>
      <c r="G388" s="104"/>
      <c r="H388" s="105">
        <v>0</v>
      </c>
      <c r="I388" s="105"/>
      <c r="J388" s="103">
        <v>30000</v>
      </c>
      <c r="K388" s="104"/>
      <c r="L388" s="105"/>
      <c r="M388" s="105"/>
      <c r="N388" s="103"/>
      <c r="O388" s="104"/>
      <c r="P388" s="72"/>
    </row>
    <row r="389" spans="1:16" ht="27" customHeight="1" x14ac:dyDescent="0.25">
      <c r="A389" s="46"/>
      <c r="B389" s="82">
        <v>4</v>
      </c>
      <c r="C389" s="83"/>
      <c r="D389" s="84" t="s">
        <v>46</v>
      </c>
      <c r="E389" s="84"/>
      <c r="F389" s="126">
        <f>F390</f>
        <v>0</v>
      </c>
      <c r="G389" s="127"/>
      <c r="H389" s="128">
        <f t="shared" ref="H389" si="440">H390</f>
        <v>0</v>
      </c>
      <c r="I389" s="128"/>
      <c r="J389" s="126">
        <f t="shared" ref="J389" si="441">J390</f>
        <v>30000</v>
      </c>
      <c r="K389" s="127"/>
      <c r="L389" s="128">
        <f t="shared" ref="L389" si="442">L390</f>
        <v>0</v>
      </c>
      <c r="M389" s="128"/>
      <c r="N389" s="126">
        <f t="shared" ref="N389" si="443">N390</f>
        <v>0</v>
      </c>
      <c r="O389" s="127"/>
      <c r="P389" s="44"/>
    </row>
    <row r="390" spans="1:16" ht="29.25" customHeight="1" x14ac:dyDescent="0.25">
      <c r="A390" s="45"/>
      <c r="B390" s="87">
        <v>42</v>
      </c>
      <c r="C390" s="88"/>
      <c r="D390" s="89" t="s">
        <v>52</v>
      </c>
      <c r="E390" s="89"/>
      <c r="F390" s="85">
        <v>0</v>
      </c>
      <c r="G390" s="86"/>
      <c r="H390" s="113">
        <v>0</v>
      </c>
      <c r="I390" s="113"/>
      <c r="J390" s="85">
        <v>30000</v>
      </c>
      <c r="K390" s="86"/>
      <c r="L390" s="113">
        <v>0</v>
      </c>
      <c r="M390" s="113"/>
      <c r="N390" s="85">
        <v>0</v>
      </c>
      <c r="O390" s="86"/>
      <c r="P390" s="44" t="s">
        <v>362</v>
      </c>
    </row>
    <row r="391" spans="1:16" x14ac:dyDescent="0.25">
      <c r="A391" s="49"/>
      <c r="B391" s="135" t="s">
        <v>191</v>
      </c>
      <c r="C391" s="136"/>
      <c r="D391" s="137" t="s">
        <v>192</v>
      </c>
      <c r="E391" s="137"/>
      <c r="F391" s="138">
        <f>F392</f>
        <v>22340.9</v>
      </c>
      <c r="G391" s="139"/>
      <c r="H391" s="138">
        <f t="shared" ref="H391" si="444">H392</f>
        <v>0</v>
      </c>
      <c r="I391" s="139"/>
      <c r="J391" s="138">
        <f t="shared" ref="J391" si="445">J392</f>
        <v>20000</v>
      </c>
      <c r="K391" s="139"/>
      <c r="L391" s="138">
        <f t="shared" ref="L391" si="446">L392</f>
        <v>20000</v>
      </c>
      <c r="M391" s="139"/>
      <c r="N391" s="138">
        <f t="shared" ref="N391" si="447">N392</f>
        <v>20000</v>
      </c>
      <c r="O391" s="139"/>
      <c r="P391" s="42"/>
    </row>
    <row r="392" spans="1:16" ht="30.75" customHeight="1" x14ac:dyDescent="0.25">
      <c r="A392" s="47"/>
      <c r="B392" s="99" t="s">
        <v>195</v>
      </c>
      <c r="C392" s="100"/>
      <c r="D392" s="101" t="s">
        <v>196</v>
      </c>
      <c r="E392" s="101"/>
      <c r="F392" s="92">
        <f>F394</f>
        <v>22340.9</v>
      </c>
      <c r="G392" s="93"/>
      <c r="H392" s="92">
        <f t="shared" ref="H392" si="448">H394</f>
        <v>0</v>
      </c>
      <c r="I392" s="93"/>
      <c r="J392" s="92">
        <f t="shared" ref="J392" si="449">J394</f>
        <v>20000</v>
      </c>
      <c r="K392" s="93"/>
      <c r="L392" s="92">
        <f t="shared" ref="L392" si="450">L394</f>
        <v>20000</v>
      </c>
      <c r="M392" s="93"/>
      <c r="N392" s="92">
        <f t="shared" ref="N392" si="451">N394</f>
        <v>20000</v>
      </c>
      <c r="O392" s="93"/>
      <c r="P392" s="44"/>
    </row>
    <row r="393" spans="1:16" ht="27" customHeight="1" x14ac:dyDescent="0.25">
      <c r="A393" s="74"/>
      <c r="B393" s="94" t="s">
        <v>112</v>
      </c>
      <c r="C393" s="95"/>
      <c r="D393" s="96" t="s">
        <v>25</v>
      </c>
      <c r="E393" s="96"/>
      <c r="F393" s="103">
        <v>22340.9</v>
      </c>
      <c r="G393" s="104"/>
      <c r="H393" s="103">
        <v>0</v>
      </c>
      <c r="I393" s="104"/>
      <c r="J393" s="103">
        <v>20000</v>
      </c>
      <c r="K393" s="104"/>
      <c r="L393" s="103"/>
      <c r="M393" s="104"/>
      <c r="N393" s="103"/>
      <c r="O393" s="104"/>
      <c r="P393" s="72"/>
    </row>
    <row r="394" spans="1:16" x14ac:dyDescent="0.25">
      <c r="A394" s="46"/>
      <c r="B394" s="82">
        <v>3</v>
      </c>
      <c r="C394" s="83"/>
      <c r="D394" s="84" t="s">
        <v>39</v>
      </c>
      <c r="E394" s="84"/>
      <c r="F394" s="126">
        <f>F395</f>
        <v>22340.9</v>
      </c>
      <c r="G394" s="127"/>
      <c r="H394" s="126">
        <f t="shared" ref="H394" si="452">H395</f>
        <v>0</v>
      </c>
      <c r="I394" s="127"/>
      <c r="J394" s="126">
        <f t="shared" ref="J394" si="453">J395</f>
        <v>20000</v>
      </c>
      <c r="K394" s="127"/>
      <c r="L394" s="126">
        <f t="shared" ref="L394" si="454">L395</f>
        <v>20000</v>
      </c>
      <c r="M394" s="127"/>
      <c r="N394" s="126">
        <f t="shared" ref="N394" si="455">N395</f>
        <v>20000</v>
      </c>
      <c r="O394" s="127"/>
      <c r="P394" s="44"/>
    </row>
    <row r="395" spans="1:16" x14ac:dyDescent="0.25">
      <c r="A395" s="45"/>
      <c r="B395" s="87">
        <v>32</v>
      </c>
      <c r="C395" s="88"/>
      <c r="D395" s="89" t="s">
        <v>41</v>
      </c>
      <c r="E395" s="89"/>
      <c r="F395" s="85">
        <v>22340.9</v>
      </c>
      <c r="G395" s="86"/>
      <c r="H395" s="113">
        <v>0</v>
      </c>
      <c r="I395" s="113"/>
      <c r="J395" s="85">
        <v>20000</v>
      </c>
      <c r="K395" s="86"/>
      <c r="L395" s="113">
        <v>20000</v>
      </c>
      <c r="M395" s="113"/>
      <c r="N395" s="85">
        <v>20000</v>
      </c>
      <c r="O395" s="86"/>
      <c r="P395" s="44" t="s">
        <v>362</v>
      </c>
    </row>
    <row r="396" spans="1:16" x14ac:dyDescent="0.25">
      <c r="A396" s="49"/>
      <c r="B396" s="135" t="s">
        <v>385</v>
      </c>
      <c r="C396" s="136"/>
      <c r="D396" s="137" t="s">
        <v>194</v>
      </c>
      <c r="E396" s="137"/>
      <c r="F396" s="138">
        <f>F397+F404+F408</f>
        <v>1327.23</v>
      </c>
      <c r="G396" s="139"/>
      <c r="H396" s="138">
        <f t="shared" ref="H396" si="456">H397+H404+H408</f>
        <v>2600</v>
      </c>
      <c r="I396" s="139"/>
      <c r="J396" s="138">
        <f>J397+J404+J408</f>
        <v>1325000</v>
      </c>
      <c r="K396" s="139"/>
      <c r="L396" s="138">
        <f t="shared" ref="L396" si="457">L397+L404+L408</f>
        <v>25000</v>
      </c>
      <c r="M396" s="139"/>
      <c r="N396" s="138">
        <f t="shared" ref="N396" si="458">N397+N404+N408</f>
        <v>25000</v>
      </c>
      <c r="O396" s="139"/>
      <c r="P396" s="42"/>
    </row>
    <row r="397" spans="1:16" ht="27" customHeight="1" x14ac:dyDescent="0.25">
      <c r="A397" s="47"/>
      <c r="B397" s="99" t="s">
        <v>197</v>
      </c>
      <c r="C397" s="100"/>
      <c r="D397" s="101" t="s">
        <v>198</v>
      </c>
      <c r="E397" s="101"/>
      <c r="F397" s="92">
        <f>F400+F402</f>
        <v>0</v>
      </c>
      <c r="G397" s="93"/>
      <c r="H397" s="92">
        <f t="shared" ref="H397" si="459">H400+H402</f>
        <v>0</v>
      </c>
      <c r="I397" s="93"/>
      <c r="J397" s="92">
        <f t="shared" ref="J397" si="460">J400+J402</f>
        <v>1300000</v>
      </c>
      <c r="K397" s="93"/>
      <c r="L397" s="92">
        <f t="shared" ref="L397" si="461">L400+L402</f>
        <v>0</v>
      </c>
      <c r="M397" s="93"/>
      <c r="N397" s="92">
        <f t="shared" ref="N397" si="462">N400+N402</f>
        <v>0</v>
      </c>
      <c r="O397" s="93"/>
      <c r="P397" s="44"/>
    </row>
    <row r="398" spans="1:16" ht="15" customHeight="1" x14ac:dyDescent="0.25">
      <c r="A398" s="74"/>
      <c r="B398" s="94" t="s">
        <v>147</v>
      </c>
      <c r="C398" s="95"/>
      <c r="D398" s="96" t="s">
        <v>28</v>
      </c>
      <c r="E398" s="96"/>
      <c r="F398" s="103">
        <v>0</v>
      </c>
      <c r="G398" s="104"/>
      <c r="H398" s="103">
        <v>0</v>
      </c>
      <c r="I398" s="104"/>
      <c r="J398" s="103">
        <v>1300000</v>
      </c>
      <c r="K398" s="104"/>
      <c r="L398" s="103"/>
      <c r="M398" s="104"/>
      <c r="N398" s="103"/>
      <c r="O398" s="104"/>
      <c r="P398" s="72"/>
    </row>
    <row r="399" spans="1:16" ht="25.5" customHeight="1" x14ac:dyDescent="0.25">
      <c r="A399" s="71"/>
      <c r="B399" s="94" t="s">
        <v>153</v>
      </c>
      <c r="C399" s="95"/>
      <c r="D399" s="96" t="s">
        <v>38</v>
      </c>
      <c r="E399" s="96"/>
      <c r="F399" s="103">
        <v>0</v>
      </c>
      <c r="G399" s="104"/>
      <c r="H399" s="105">
        <v>0</v>
      </c>
      <c r="I399" s="105"/>
      <c r="J399" s="103">
        <v>0</v>
      </c>
      <c r="K399" s="104"/>
      <c r="L399" s="105"/>
      <c r="M399" s="105"/>
      <c r="N399" s="103"/>
      <c r="O399" s="104"/>
      <c r="P399" s="72"/>
    </row>
    <row r="400" spans="1:16" ht="15" customHeight="1" x14ac:dyDescent="0.25">
      <c r="A400" s="46"/>
      <c r="B400" s="82">
        <v>3</v>
      </c>
      <c r="C400" s="83"/>
      <c r="D400" s="84" t="s">
        <v>39</v>
      </c>
      <c r="E400" s="84"/>
      <c r="F400" s="126">
        <f>F401</f>
        <v>0</v>
      </c>
      <c r="G400" s="127"/>
      <c r="H400" s="126">
        <f t="shared" ref="H400" si="463">H401</f>
        <v>0</v>
      </c>
      <c r="I400" s="127"/>
      <c r="J400" s="126">
        <f t="shared" ref="J400" si="464">J401</f>
        <v>30000</v>
      </c>
      <c r="K400" s="127"/>
      <c r="L400" s="126">
        <f t="shared" ref="L400" si="465">L401</f>
        <v>0</v>
      </c>
      <c r="M400" s="127"/>
      <c r="N400" s="126">
        <f t="shared" ref="N400" si="466">N401</f>
        <v>0</v>
      </c>
      <c r="O400" s="127"/>
      <c r="P400" s="44"/>
    </row>
    <row r="401" spans="1:16" ht="15" customHeight="1" x14ac:dyDescent="0.25">
      <c r="A401" s="45"/>
      <c r="B401" s="87">
        <v>32</v>
      </c>
      <c r="C401" s="88"/>
      <c r="D401" s="89" t="s">
        <v>41</v>
      </c>
      <c r="E401" s="89"/>
      <c r="F401" s="85">
        <v>0</v>
      </c>
      <c r="G401" s="86"/>
      <c r="H401" s="113">
        <v>0</v>
      </c>
      <c r="I401" s="113"/>
      <c r="J401" s="85">
        <v>30000</v>
      </c>
      <c r="K401" s="86"/>
      <c r="L401" s="113">
        <v>0</v>
      </c>
      <c r="M401" s="113"/>
      <c r="N401" s="85">
        <v>0</v>
      </c>
      <c r="O401" s="86"/>
      <c r="P401" s="44" t="s">
        <v>368</v>
      </c>
    </row>
    <row r="402" spans="1:16" ht="29.25" customHeight="1" x14ac:dyDescent="0.25">
      <c r="A402" s="46"/>
      <c r="B402" s="82">
        <v>4</v>
      </c>
      <c r="C402" s="83"/>
      <c r="D402" s="84" t="s">
        <v>46</v>
      </c>
      <c r="E402" s="84"/>
      <c r="F402" s="126">
        <f>F403</f>
        <v>0</v>
      </c>
      <c r="G402" s="127"/>
      <c r="H402" s="128">
        <f t="shared" ref="H402" si="467">H403</f>
        <v>0</v>
      </c>
      <c r="I402" s="128"/>
      <c r="J402" s="126">
        <f t="shared" ref="J402" si="468">J403</f>
        <v>1270000</v>
      </c>
      <c r="K402" s="127"/>
      <c r="L402" s="128">
        <f t="shared" ref="L402" si="469">L403</f>
        <v>0</v>
      </c>
      <c r="M402" s="128"/>
      <c r="N402" s="126">
        <f t="shared" ref="N402" si="470">N403</f>
        <v>0</v>
      </c>
      <c r="O402" s="127"/>
      <c r="P402" s="44"/>
    </row>
    <row r="403" spans="1:16" ht="27" customHeight="1" x14ac:dyDescent="0.25">
      <c r="A403" s="45"/>
      <c r="B403" s="87">
        <v>45</v>
      </c>
      <c r="C403" s="88"/>
      <c r="D403" s="89" t="s">
        <v>358</v>
      </c>
      <c r="E403" s="89"/>
      <c r="F403" s="85">
        <v>0</v>
      </c>
      <c r="G403" s="86"/>
      <c r="H403" s="113">
        <v>0</v>
      </c>
      <c r="I403" s="113"/>
      <c r="J403" s="85">
        <v>1270000</v>
      </c>
      <c r="K403" s="86"/>
      <c r="L403" s="113">
        <v>0</v>
      </c>
      <c r="M403" s="113"/>
      <c r="N403" s="85">
        <v>0</v>
      </c>
      <c r="O403" s="86"/>
      <c r="P403" s="44" t="s">
        <v>368</v>
      </c>
    </row>
    <row r="404" spans="1:16" ht="29.25" customHeight="1" x14ac:dyDescent="0.25">
      <c r="A404" s="47"/>
      <c r="B404" s="99" t="s">
        <v>200</v>
      </c>
      <c r="C404" s="100"/>
      <c r="D404" s="101" t="s">
        <v>199</v>
      </c>
      <c r="E404" s="101"/>
      <c r="F404" s="92">
        <f>F406</f>
        <v>0</v>
      </c>
      <c r="G404" s="93"/>
      <c r="H404" s="92">
        <f t="shared" ref="H404" si="471">H406</f>
        <v>0</v>
      </c>
      <c r="I404" s="93"/>
      <c r="J404" s="92">
        <f t="shared" ref="J404" si="472">J406</f>
        <v>20000</v>
      </c>
      <c r="K404" s="93"/>
      <c r="L404" s="92">
        <f t="shared" ref="L404" si="473">L406</f>
        <v>20000</v>
      </c>
      <c r="M404" s="93"/>
      <c r="N404" s="92">
        <f t="shared" ref="N404" si="474">N406</f>
        <v>20000</v>
      </c>
      <c r="O404" s="93"/>
      <c r="P404" s="44"/>
    </row>
    <row r="405" spans="1:16" ht="16.5" customHeight="1" x14ac:dyDescent="0.25">
      <c r="A405" s="74"/>
      <c r="B405" s="94" t="s">
        <v>113</v>
      </c>
      <c r="C405" s="95"/>
      <c r="D405" s="96" t="s">
        <v>27</v>
      </c>
      <c r="E405" s="96"/>
      <c r="F405" s="103">
        <v>0</v>
      </c>
      <c r="G405" s="104"/>
      <c r="H405" s="103">
        <v>0</v>
      </c>
      <c r="I405" s="104"/>
      <c r="J405" s="103">
        <v>20000</v>
      </c>
      <c r="K405" s="104"/>
      <c r="L405" s="103"/>
      <c r="M405" s="104"/>
      <c r="N405" s="103"/>
      <c r="O405" s="104"/>
      <c r="P405" s="72"/>
    </row>
    <row r="406" spans="1:16" ht="15" customHeight="1" x14ac:dyDescent="0.25">
      <c r="A406" s="46"/>
      <c r="B406" s="82">
        <v>3</v>
      </c>
      <c r="C406" s="83"/>
      <c r="D406" s="84" t="s">
        <v>39</v>
      </c>
      <c r="E406" s="84"/>
      <c r="F406" s="126">
        <f>F407</f>
        <v>0</v>
      </c>
      <c r="G406" s="127"/>
      <c r="H406" s="126">
        <f t="shared" ref="H406" si="475">H407</f>
        <v>0</v>
      </c>
      <c r="I406" s="127"/>
      <c r="J406" s="126">
        <f t="shared" ref="J406" si="476">J407</f>
        <v>20000</v>
      </c>
      <c r="K406" s="127"/>
      <c r="L406" s="126">
        <f t="shared" ref="L406" si="477">L407</f>
        <v>20000</v>
      </c>
      <c r="M406" s="127"/>
      <c r="N406" s="126">
        <f t="shared" ref="N406" si="478">N407</f>
        <v>20000</v>
      </c>
      <c r="O406" s="127"/>
      <c r="P406" s="44"/>
    </row>
    <row r="407" spans="1:16" ht="15" customHeight="1" x14ac:dyDescent="0.25">
      <c r="A407" s="45"/>
      <c r="B407" s="87">
        <v>32</v>
      </c>
      <c r="C407" s="88"/>
      <c r="D407" s="89" t="s">
        <v>41</v>
      </c>
      <c r="E407" s="89"/>
      <c r="F407" s="85">
        <v>0</v>
      </c>
      <c r="G407" s="86"/>
      <c r="H407" s="113">
        <v>0</v>
      </c>
      <c r="I407" s="113"/>
      <c r="J407" s="85">
        <v>20000</v>
      </c>
      <c r="K407" s="86"/>
      <c r="L407" s="113">
        <v>20000</v>
      </c>
      <c r="M407" s="113"/>
      <c r="N407" s="85">
        <v>20000</v>
      </c>
      <c r="O407" s="86"/>
      <c r="P407" s="44" t="s">
        <v>368</v>
      </c>
    </row>
    <row r="408" spans="1:16" ht="30" customHeight="1" x14ac:dyDescent="0.25">
      <c r="A408" s="47"/>
      <c r="B408" s="99" t="s">
        <v>201</v>
      </c>
      <c r="C408" s="100"/>
      <c r="D408" s="101" t="s">
        <v>194</v>
      </c>
      <c r="E408" s="101"/>
      <c r="F408" s="92">
        <f>F410</f>
        <v>1327.23</v>
      </c>
      <c r="G408" s="93"/>
      <c r="H408" s="92">
        <f t="shared" ref="H408" si="479">H410</f>
        <v>2600</v>
      </c>
      <c r="I408" s="93"/>
      <c r="J408" s="92">
        <f t="shared" ref="J408" si="480">J410</f>
        <v>5000</v>
      </c>
      <c r="K408" s="93"/>
      <c r="L408" s="92">
        <f t="shared" ref="L408" si="481">L410</f>
        <v>5000</v>
      </c>
      <c r="M408" s="93"/>
      <c r="N408" s="92">
        <f t="shared" ref="N408" si="482">N410</f>
        <v>5000</v>
      </c>
      <c r="O408" s="93"/>
      <c r="P408" s="44"/>
    </row>
    <row r="409" spans="1:16" ht="27" customHeight="1" x14ac:dyDescent="0.25">
      <c r="A409" s="74"/>
      <c r="B409" s="94" t="s">
        <v>112</v>
      </c>
      <c r="C409" s="95"/>
      <c r="D409" s="96" t="s">
        <v>25</v>
      </c>
      <c r="E409" s="96"/>
      <c r="F409" s="103">
        <v>1327.23</v>
      </c>
      <c r="G409" s="104"/>
      <c r="H409" s="103">
        <v>2600</v>
      </c>
      <c r="I409" s="104"/>
      <c r="J409" s="103">
        <v>5000</v>
      </c>
      <c r="K409" s="104"/>
      <c r="L409" s="103"/>
      <c r="M409" s="104"/>
      <c r="N409" s="103"/>
      <c r="O409" s="104"/>
      <c r="P409" s="72"/>
    </row>
    <row r="410" spans="1:16" x14ac:dyDescent="0.25">
      <c r="A410" s="46"/>
      <c r="B410" s="82">
        <v>3</v>
      </c>
      <c r="C410" s="83"/>
      <c r="D410" s="84" t="s">
        <v>39</v>
      </c>
      <c r="E410" s="84"/>
      <c r="F410" s="126">
        <f>F411</f>
        <v>1327.23</v>
      </c>
      <c r="G410" s="127"/>
      <c r="H410" s="126">
        <f t="shared" ref="H410" si="483">H411</f>
        <v>2600</v>
      </c>
      <c r="I410" s="127"/>
      <c r="J410" s="126">
        <f t="shared" ref="J410" si="484">J411</f>
        <v>5000</v>
      </c>
      <c r="K410" s="127"/>
      <c r="L410" s="126">
        <f t="shared" ref="L410" si="485">L411</f>
        <v>5000</v>
      </c>
      <c r="M410" s="127"/>
      <c r="N410" s="126">
        <f t="shared" ref="N410" si="486">N411</f>
        <v>5000</v>
      </c>
      <c r="O410" s="127"/>
      <c r="P410" s="44"/>
    </row>
    <row r="411" spans="1:16" ht="15" customHeight="1" x14ac:dyDescent="0.25">
      <c r="A411" s="45"/>
      <c r="B411" s="87">
        <v>32</v>
      </c>
      <c r="C411" s="88"/>
      <c r="D411" s="89" t="s">
        <v>41</v>
      </c>
      <c r="E411" s="89"/>
      <c r="F411" s="85">
        <v>1327.23</v>
      </c>
      <c r="G411" s="86"/>
      <c r="H411" s="113">
        <v>2600</v>
      </c>
      <c r="I411" s="113"/>
      <c r="J411" s="85">
        <v>5000</v>
      </c>
      <c r="K411" s="86"/>
      <c r="L411" s="113">
        <v>5000</v>
      </c>
      <c r="M411" s="113"/>
      <c r="N411" s="85">
        <v>5000</v>
      </c>
      <c r="O411" s="86"/>
      <c r="P411" s="44" t="s">
        <v>369</v>
      </c>
    </row>
    <row r="412" spans="1:16" ht="15" customHeight="1" x14ac:dyDescent="0.25">
      <c r="A412" s="49"/>
      <c r="B412" s="135" t="s">
        <v>193</v>
      </c>
      <c r="C412" s="136"/>
      <c r="D412" s="137" t="s">
        <v>202</v>
      </c>
      <c r="E412" s="137"/>
      <c r="F412" s="138">
        <f>F413</f>
        <v>0</v>
      </c>
      <c r="G412" s="139"/>
      <c r="H412" s="138">
        <f t="shared" ref="H412" si="487">H413</f>
        <v>0</v>
      </c>
      <c r="I412" s="139"/>
      <c r="J412" s="138">
        <f t="shared" ref="J412" si="488">J413</f>
        <v>30000</v>
      </c>
      <c r="K412" s="139"/>
      <c r="L412" s="138">
        <f t="shared" ref="L412" si="489">L413</f>
        <v>30000</v>
      </c>
      <c r="M412" s="139"/>
      <c r="N412" s="138">
        <f t="shared" ref="N412" si="490">N413</f>
        <v>20000</v>
      </c>
      <c r="O412" s="139"/>
      <c r="P412" s="42"/>
    </row>
    <row r="413" spans="1:16" ht="33" customHeight="1" x14ac:dyDescent="0.25">
      <c r="A413" s="47"/>
      <c r="B413" s="99" t="s">
        <v>203</v>
      </c>
      <c r="C413" s="100"/>
      <c r="D413" s="101" t="s">
        <v>204</v>
      </c>
      <c r="E413" s="101"/>
      <c r="F413" s="92">
        <f>F416</f>
        <v>0</v>
      </c>
      <c r="G413" s="93"/>
      <c r="H413" s="92">
        <f t="shared" ref="H413" si="491">H416</f>
        <v>0</v>
      </c>
      <c r="I413" s="93"/>
      <c r="J413" s="92">
        <f t="shared" ref="J413" si="492">J416</f>
        <v>30000</v>
      </c>
      <c r="K413" s="93"/>
      <c r="L413" s="92">
        <f t="shared" ref="L413" si="493">L416</f>
        <v>30000</v>
      </c>
      <c r="M413" s="93"/>
      <c r="N413" s="92">
        <f t="shared" ref="N413" si="494">N416</f>
        <v>20000</v>
      </c>
      <c r="O413" s="93"/>
      <c r="P413" s="44"/>
    </row>
    <row r="414" spans="1:16" ht="15" customHeight="1" x14ac:dyDescent="0.25">
      <c r="A414" s="74"/>
      <c r="B414" s="94" t="s">
        <v>114</v>
      </c>
      <c r="C414" s="95"/>
      <c r="D414" s="96" t="s">
        <v>30</v>
      </c>
      <c r="E414" s="96"/>
      <c r="F414" s="103">
        <v>0</v>
      </c>
      <c r="G414" s="104"/>
      <c r="H414" s="103">
        <v>0</v>
      </c>
      <c r="I414" s="104"/>
      <c r="J414" s="103">
        <v>0</v>
      </c>
      <c r="K414" s="104"/>
      <c r="L414" s="103"/>
      <c r="M414" s="104"/>
      <c r="N414" s="103"/>
      <c r="O414" s="104"/>
      <c r="P414" s="72"/>
    </row>
    <row r="415" spans="1:16" ht="15" customHeight="1" x14ac:dyDescent="0.25">
      <c r="A415" s="74"/>
      <c r="B415" s="94" t="s">
        <v>113</v>
      </c>
      <c r="C415" s="95"/>
      <c r="D415" s="96" t="s">
        <v>27</v>
      </c>
      <c r="E415" s="96"/>
      <c r="F415" s="97">
        <v>0</v>
      </c>
      <c r="G415" s="98"/>
      <c r="H415" s="97">
        <v>0</v>
      </c>
      <c r="I415" s="98"/>
      <c r="J415" s="97">
        <v>30000</v>
      </c>
      <c r="K415" s="98"/>
      <c r="L415" s="97"/>
      <c r="M415" s="98"/>
      <c r="N415" s="97"/>
      <c r="O415" s="98"/>
      <c r="P415" s="72"/>
    </row>
    <row r="416" spans="1:16" ht="15.75" customHeight="1" x14ac:dyDescent="0.25">
      <c r="A416" s="46"/>
      <c r="B416" s="82">
        <v>3</v>
      </c>
      <c r="C416" s="83"/>
      <c r="D416" s="84" t="s">
        <v>39</v>
      </c>
      <c r="E416" s="84"/>
      <c r="F416" s="126">
        <f>F417</f>
        <v>0</v>
      </c>
      <c r="G416" s="127"/>
      <c r="H416" s="126">
        <f t="shared" ref="H416" si="495">H417</f>
        <v>0</v>
      </c>
      <c r="I416" s="127"/>
      <c r="J416" s="126">
        <f t="shared" ref="J416" si="496">J417</f>
        <v>30000</v>
      </c>
      <c r="K416" s="127"/>
      <c r="L416" s="126">
        <f t="shared" ref="L416" si="497">L417</f>
        <v>30000</v>
      </c>
      <c r="M416" s="127"/>
      <c r="N416" s="126">
        <f t="shared" ref="N416" si="498">N417</f>
        <v>20000</v>
      </c>
      <c r="O416" s="127"/>
      <c r="P416" s="44"/>
    </row>
    <row r="417" spans="1:16" x14ac:dyDescent="0.25">
      <c r="A417" s="45"/>
      <c r="B417" s="87">
        <v>32</v>
      </c>
      <c r="C417" s="88"/>
      <c r="D417" s="89" t="s">
        <v>41</v>
      </c>
      <c r="E417" s="89"/>
      <c r="F417" s="85">
        <v>0</v>
      </c>
      <c r="G417" s="86"/>
      <c r="H417" s="113">
        <v>0</v>
      </c>
      <c r="I417" s="113"/>
      <c r="J417" s="85">
        <v>30000</v>
      </c>
      <c r="K417" s="86"/>
      <c r="L417" s="113">
        <v>30000</v>
      </c>
      <c r="M417" s="113"/>
      <c r="N417" s="85">
        <v>20000</v>
      </c>
      <c r="O417" s="86"/>
      <c r="P417" s="44" t="s">
        <v>362</v>
      </c>
    </row>
    <row r="418" spans="1:16" ht="15" customHeight="1" x14ac:dyDescent="0.25">
      <c r="A418" s="50"/>
      <c r="B418" s="142" t="s">
        <v>205</v>
      </c>
      <c r="C418" s="143"/>
      <c r="D418" s="144" t="s">
        <v>206</v>
      </c>
      <c r="E418" s="144"/>
      <c r="F418" s="145">
        <f>F419+F437</f>
        <v>34838.97</v>
      </c>
      <c r="G418" s="146"/>
      <c r="H418" s="145">
        <f>H419+H437</f>
        <v>61500</v>
      </c>
      <c r="I418" s="146"/>
      <c r="J418" s="145">
        <f>J419+J437</f>
        <v>652000</v>
      </c>
      <c r="K418" s="146"/>
      <c r="L418" s="145">
        <f>L419+L437</f>
        <v>442000</v>
      </c>
      <c r="M418" s="146"/>
      <c r="N418" s="145">
        <f>N419+N437</f>
        <v>442000</v>
      </c>
      <c r="O418" s="146"/>
      <c r="P418" s="40"/>
    </row>
    <row r="419" spans="1:16" ht="23.25" customHeight="1" x14ac:dyDescent="0.25">
      <c r="A419" s="49"/>
      <c r="B419" s="135" t="s">
        <v>207</v>
      </c>
      <c r="C419" s="136"/>
      <c r="D419" s="137" t="s">
        <v>208</v>
      </c>
      <c r="E419" s="137"/>
      <c r="F419" s="138">
        <f>F420+F430</f>
        <v>31181.47</v>
      </c>
      <c r="G419" s="139"/>
      <c r="H419" s="138">
        <f t="shared" ref="H419" si="499">H420+H430</f>
        <v>55500</v>
      </c>
      <c r="I419" s="139"/>
      <c r="J419" s="138">
        <f>J420+J430</f>
        <v>646000</v>
      </c>
      <c r="K419" s="139"/>
      <c r="L419" s="138">
        <f t="shared" ref="L419" si="500">L420+L430</f>
        <v>436000</v>
      </c>
      <c r="M419" s="139"/>
      <c r="N419" s="138">
        <f t="shared" ref="N419" si="501">N420+N430</f>
        <v>436000</v>
      </c>
      <c r="O419" s="139"/>
      <c r="P419" s="42"/>
    </row>
    <row r="420" spans="1:16" ht="32.25" customHeight="1" x14ac:dyDescent="0.25">
      <c r="A420" s="47"/>
      <c r="B420" s="99" t="s">
        <v>209</v>
      </c>
      <c r="C420" s="100"/>
      <c r="D420" s="101" t="s">
        <v>208</v>
      </c>
      <c r="E420" s="101"/>
      <c r="F420" s="92">
        <f>F425+F428</f>
        <v>31181.47</v>
      </c>
      <c r="G420" s="93"/>
      <c r="H420" s="92">
        <f t="shared" ref="H420" si="502">H425+H428</f>
        <v>55500</v>
      </c>
      <c r="I420" s="93"/>
      <c r="J420" s="92">
        <f t="shared" ref="J420" si="503">J425+J428</f>
        <v>46000</v>
      </c>
      <c r="K420" s="93"/>
      <c r="L420" s="92">
        <f t="shared" ref="L420" si="504">L425+L428</f>
        <v>36000</v>
      </c>
      <c r="M420" s="93"/>
      <c r="N420" s="92">
        <f t="shared" ref="N420" si="505">N425+N428</f>
        <v>36000</v>
      </c>
      <c r="O420" s="93"/>
      <c r="P420" s="44"/>
    </row>
    <row r="421" spans="1:16" x14ac:dyDescent="0.25">
      <c r="A421" s="74"/>
      <c r="B421" s="94" t="s">
        <v>112</v>
      </c>
      <c r="C421" s="95"/>
      <c r="D421" s="96" t="s">
        <v>25</v>
      </c>
      <c r="E421" s="96"/>
      <c r="F421" s="103">
        <v>31181.47</v>
      </c>
      <c r="G421" s="104"/>
      <c r="H421" s="103">
        <v>55500</v>
      </c>
      <c r="I421" s="104"/>
      <c r="J421" s="103">
        <v>46000</v>
      </c>
      <c r="K421" s="104"/>
      <c r="L421" s="103"/>
      <c r="M421" s="104"/>
      <c r="N421" s="103"/>
      <c r="O421" s="104"/>
      <c r="P421" s="72"/>
    </row>
    <row r="422" spans="1:16" ht="18" customHeight="1" x14ac:dyDescent="0.25">
      <c r="A422" s="74"/>
      <c r="B422" s="94" t="s">
        <v>114</v>
      </c>
      <c r="C422" s="95"/>
      <c r="D422" s="96" t="s">
        <v>30</v>
      </c>
      <c r="E422" s="96"/>
      <c r="F422" s="103">
        <v>0</v>
      </c>
      <c r="G422" s="104"/>
      <c r="H422" s="103">
        <v>0</v>
      </c>
      <c r="I422" s="104"/>
      <c r="J422" s="103">
        <v>0</v>
      </c>
      <c r="K422" s="104"/>
      <c r="L422" s="103"/>
      <c r="M422" s="104"/>
      <c r="N422" s="103"/>
      <c r="O422" s="104"/>
      <c r="P422" s="72"/>
    </row>
    <row r="423" spans="1:16" ht="29.25" customHeight="1" x14ac:dyDescent="0.25">
      <c r="A423" s="74"/>
      <c r="B423" s="94" t="s">
        <v>153</v>
      </c>
      <c r="C423" s="95"/>
      <c r="D423" s="96" t="s">
        <v>38</v>
      </c>
      <c r="E423" s="96"/>
      <c r="F423" s="103">
        <v>0</v>
      </c>
      <c r="G423" s="104"/>
      <c r="H423" s="103">
        <v>0</v>
      </c>
      <c r="I423" s="104"/>
      <c r="J423" s="103">
        <v>0</v>
      </c>
      <c r="K423" s="104"/>
      <c r="L423" s="103"/>
      <c r="M423" s="104"/>
      <c r="N423" s="103"/>
      <c r="O423" s="104"/>
      <c r="P423" s="72"/>
    </row>
    <row r="424" spans="1:16" ht="15.75" customHeight="1" x14ac:dyDescent="0.25">
      <c r="A424" s="74"/>
      <c r="B424" s="94" t="s">
        <v>343</v>
      </c>
      <c r="C424" s="95"/>
      <c r="D424" s="96" t="s">
        <v>344</v>
      </c>
      <c r="E424" s="96"/>
      <c r="F424" s="103">
        <v>0</v>
      </c>
      <c r="G424" s="104"/>
      <c r="H424" s="103">
        <v>0</v>
      </c>
      <c r="I424" s="104"/>
      <c r="J424" s="103">
        <v>0</v>
      </c>
      <c r="K424" s="104"/>
      <c r="L424" s="103"/>
      <c r="M424" s="104"/>
      <c r="N424" s="103"/>
      <c r="O424" s="104"/>
      <c r="P424" s="72"/>
    </row>
    <row r="425" spans="1:16" ht="13.5" customHeight="1" x14ac:dyDescent="0.25">
      <c r="A425" s="9"/>
      <c r="B425" s="82">
        <v>3</v>
      </c>
      <c r="C425" s="83"/>
      <c r="D425" s="84" t="s">
        <v>39</v>
      </c>
      <c r="E425" s="84"/>
      <c r="F425" s="85">
        <f>F426+F427</f>
        <v>31181.47</v>
      </c>
      <c r="G425" s="86"/>
      <c r="H425" s="85">
        <f t="shared" ref="H425" si="506">H426+H427</f>
        <v>55500</v>
      </c>
      <c r="I425" s="86"/>
      <c r="J425" s="85">
        <f t="shared" ref="J425" si="507">J426+J427</f>
        <v>46000</v>
      </c>
      <c r="K425" s="86"/>
      <c r="L425" s="85">
        <f t="shared" ref="L425" si="508">L426+L427</f>
        <v>36000</v>
      </c>
      <c r="M425" s="86"/>
      <c r="N425" s="85">
        <f t="shared" ref="N425" si="509">N426+N427</f>
        <v>36000</v>
      </c>
      <c r="O425" s="86"/>
      <c r="P425" s="44"/>
    </row>
    <row r="426" spans="1:16" ht="13.5" customHeight="1" x14ac:dyDescent="0.25">
      <c r="A426" s="46"/>
      <c r="B426" s="87">
        <v>32</v>
      </c>
      <c r="C426" s="88"/>
      <c r="D426" s="89" t="s">
        <v>41</v>
      </c>
      <c r="E426" s="89"/>
      <c r="F426" s="85">
        <v>0</v>
      </c>
      <c r="G426" s="86"/>
      <c r="H426" s="85">
        <v>5500</v>
      </c>
      <c r="I426" s="86"/>
      <c r="J426" s="85">
        <v>6000</v>
      </c>
      <c r="K426" s="86"/>
      <c r="L426" s="85">
        <v>6000</v>
      </c>
      <c r="M426" s="86"/>
      <c r="N426" s="85">
        <v>6000</v>
      </c>
      <c r="O426" s="86"/>
      <c r="P426" s="44" t="s">
        <v>370</v>
      </c>
    </row>
    <row r="427" spans="1:16" ht="18" customHeight="1" x14ac:dyDescent="0.25">
      <c r="A427" s="45"/>
      <c r="B427" s="87">
        <v>38</v>
      </c>
      <c r="C427" s="88"/>
      <c r="D427" s="89" t="s">
        <v>45</v>
      </c>
      <c r="E427" s="89"/>
      <c r="F427" s="85">
        <v>31181.47</v>
      </c>
      <c r="G427" s="86"/>
      <c r="H427" s="113">
        <v>50000</v>
      </c>
      <c r="I427" s="113"/>
      <c r="J427" s="85">
        <v>40000</v>
      </c>
      <c r="K427" s="86"/>
      <c r="L427" s="113">
        <v>30000</v>
      </c>
      <c r="M427" s="113"/>
      <c r="N427" s="85">
        <v>30000</v>
      </c>
      <c r="O427" s="86"/>
      <c r="P427" s="44" t="s">
        <v>370</v>
      </c>
    </row>
    <row r="428" spans="1:16" ht="31.5" customHeight="1" x14ac:dyDescent="0.25">
      <c r="A428" s="46"/>
      <c r="B428" s="82">
        <v>4</v>
      </c>
      <c r="C428" s="83"/>
      <c r="D428" s="84" t="s">
        <v>46</v>
      </c>
      <c r="E428" s="84"/>
      <c r="F428" s="126">
        <f>F429</f>
        <v>0</v>
      </c>
      <c r="G428" s="127"/>
      <c r="H428" s="128">
        <f t="shared" ref="H428" si="510">H429</f>
        <v>0</v>
      </c>
      <c r="I428" s="128"/>
      <c r="J428" s="126">
        <f t="shared" ref="J428" si="511">J429</f>
        <v>0</v>
      </c>
      <c r="K428" s="127"/>
      <c r="L428" s="128">
        <f t="shared" ref="L428" si="512">L429</f>
        <v>0</v>
      </c>
      <c r="M428" s="128"/>
      <c r="N428" s="126">
        <f t="shared" ref="N428" si="513">N429</f>
        <v>0</v>
      </c>
      <c r="O428" s="127"/>
      <c r="P428" s="44"/>
    </row>
    <row r="429" spans="1:16" ht="27" customHeight="1" x14ac:dyDescent="0.25">
      <c r="A429" s="45"/>
      <c r="B429" s="87">
        <v>45</v>
      </c>
      <c r="C429" s="88"/>
      <c r="D429" s="89" t="s">
        <v>132</v>
      </c>
      <c r="E429" s="89"/>
      <c r="F429" s="85">
        <v>0</v>
      </c>
      <c r="G429" s="86"/>
      <c r="H429" s="113">
        <v>0</v>
      </c>
      <c r="I429" s="113"/>
      <c r="J429" s="85">
        <v>0</v>
      </c>
      <c r="K429" s="86"/>
      <c r="L429" s="113">
        <v>0</v>
      </c>
      <c r="M429" s="113"/>
      <c r="N429" s="85">
        <v>0</v>
      </c>
      <c r="O429" s="86"/>
      <c r="P429" s="44" t="s">
        <v>370</v>
      </c>
    </row>
    <row r="430" spans="1:16" ht="42.75" customHeight="1" x14ac:dyDescent="0.25">
      <c r="A430" s="47"/>
      <c r="B430" s="99" t="s">
        <v>210</v>
      </c>
      <c r="C430" s="100"/>
      <c r="D430" s="101" t="s">
        <v>404</v>
      </c>
      <c r="E430" s="101"/>
      <c r="F430" s="92">
        <f>F433+F435</f>
        <v>0</v>
      </c>
      <c r="G430" s="93"/>
      <c r="H430" s="92">
        <f t="shared" ref="H430" si="514">H433+H435</f>
        <v>0</v>
      </c>
      <c r="I430" s="93"/>
      <c r="J430" s="92">
        <f t="shared" ref="J430" si="515">J433+J435</f>
        <v>600000</v>
      </c>
      <c r="K430" s="93"/>
      <c r="L430" s="92">
        <f t="shared" ref="L430:N430" si="516">L433+L435</f>
        <v>400000</v>
      </c>
      <c r="M430" s="93"/>
      <c r="N430" s="92">
        <f t="shared" si="516"/>
        <v>400000</v>
      </c>
      <c r="O430" s="93"/>
      <c r="P430" s="44"/>
    </row>
    <row r="431" spans="1:16" ht="15" customHeight="1" x14ac:dyDescent="0.25">
      <c r="A431" s="74"/>
      <c r="B431" s="94" t="s">
        <v>112</v>
      </c>
      <c r="C431" s="95"/>
      <c r="D431" s="96" t="s">
        <v>25</v>
      </c>
      <c r="E431" s="96"/>
      <c r="F431" s="103"/>
      <c r="G431" s="104"/>
      <c r="H431" s="103">
        <v>0</v>
      </c>
      <c r="I431" s="104"/>
      <c r="J431" s="103">
        <v>0</v>
      </c>
      <c r="K431" s="104"/>
      <c r="L431" s="103"/>
      <c r="M431" s="104"/>
      <c r="N431" s="103"/>
      <c r="O431" s="104"/>
      <c r="P431" s="72"/>
    </row>
    <row r="432" spans="1:16" ht="15" customHeight="1" x14ac:dyDescent="0.25">
      <c r="A432" s="74"/>
      <c r="B432" s="94" t="s">
        <v>147</v>
      </c>
      <c r="C432" s="95"/>
      <c r="D432" s="96" t="s">
        <v>28</v>
      </c>
      <c r="E432" s="96"/>
      <c r="F432" s="103"/>
      <c r="G432" s="104"/>
      <c r="H432" s="103">
        <v>0</v>
      </c>
      <c r="I432" s="104"/>
      <c r="J432" s="103">
        <v>600000</v>
      </c>
      <c r="K432" s="104"/>
      <c r="L432" s="103"/>
      <c r="M432" s="104"/>
      <c r="N432" s="103"/>
      <c r="O432" s="104"/>
      <c r="P432" s="72"/>
    </row>
    <row r="433" spans="1:16" ht="15" customHeight="1" x14ac:dyDescent="0.25">
      <c r="A433" s="47"/>
      <c r="B433" s="107">
        <v>3</v>
      </c>
      <c r="C433" s="108"/>
      <c r="D433" s="89" t="s">
        <v>39</v>
      </c>
      <c r="E433" s="89"/>
      <c r="F433" s="85">
        <f>F434</f>
        <v>0</v>
      </c>
      <c r="G433" s="86"/>
      <c r="H433" s="85">
        <f t="shared" ref="H433" si="517">H434</f>
        <v>0</v>
      </c>
      <c r="I433" s="86"/>
      <c r="J433" s="85">
        <f t="shared" ref="J433" si="518">J434</f>
        <v>400000</v>
      </c>
      <c r="K433" s="86"/>
      <c r="L433" s="85">
        <f t="shared" ref="L433:N433" si="519">L434</f>
        <v>200000</v>
      </c>
      <c r="M433" s="86"/>
      <c r="N433" s="85">
        <f t="shared" si="519"/>
        <v>200000</v>
      </c>
      <c r="O433" s="86"/>
      <c r="P433" s="44"/>
    </row>
    <row r="434" spans="1:16" ht="15" customHeight="1" x14ac:dyDescent="0.25">
      <c r="A434" s="21"/>
      <c r="B434" s="87">
        <v>32</v>
      </c>
      <c r="C434" s="88"/>
      <c r="D434" s="89" t="s">
        <v>41</v>
      </c>
      <c r="E434" s="89"/>
      <c r="F434" s="85">
        <v>0</v>
      </c>
      <c r="G434" s="86"/>
      <c r="H434" s="85">
        <v>0</v>
      </c>
      <c r="I434" s="86"/>
      <c r="J434" s="85">
        <v>400000</v>
      </c>
      <c r="K434" s="86"/>
      <c r="L434" s="85">
        <v>200000</v>
      </c>
      <c r="M434" s="86"/>
      <c r="N434" s="85">
        <v>200000</v>
      </c>
      <c r="O434" s="86"/>
      <c r="P434" s="44" t="s">
        <v>370</v>
      </c>
    </row>
    <row r="435" spans="1:16" ht="28.5" customHeight="1" x14ac:dyDescent="0.25">
      <c r="A435" s="46"/>
      <c r="B435" s="82">
        <v>4</v>
      </c>
      <c r="C435" s="83"/>
      <c r="D435" s="84" t="s">
        <v>46</v>
      </c>
      <c r="E435" s="84"/>
      <c r="F435" s="126">
        <f>SUM(F436:G436)</f>
        <v>0</v>
      </c>
      <c r="G435" s="127"/>
      <c r="H435" s="126">
        <f>SUM(H436:I436)</f>
        <v>0</v>
      </c>
      <c r="I435" s="127"/>
      <c r="J435" s="126">
        <f>SUM(J436:K436)</f>
        <v>200000</v>
      </c>
      <c r="K435" s="127"/>
      <c r="L435" s="126">
        <f>SUM(L436:M436)</f>
        <v>200000</v>
      </c>
      <c r="M435" s="127"/>
      <c r="N435" s="126">
        <f>SUM(N436:O436)</f>
        <v>200000</v>
      </c>
      <c r="O435" s="127"/>
      <c r="P435" s="52"/>
    </row>
    <row r="436" spans="1:16" ht="30" customHeight="1" x14ac:dyDescent="0.25">
      <c r="A436" s="45"/>
      <c r="B436" s="87">
        <v>42</v>
      </c>
      <c r="C436" s="88"/>
      <c r="D436" s="89" t="s">
        <v>52</v>
      </c>
      <c r="E436" s="89"/>
      <c r="F436" s="85">
        <v>0</v>
      </c>
      <c r="G436" s="86"/>
      <c r="H436" s="113">
        <v>0</v>
      </c>
      <c r="I436" s="113"/>
      <c r="J436" s="85">
        <v>200000</v>
      </c>
      <c r="K436" s="86"/>
      <c r="L436" s="113">
        <v>200000</v>
      </c>
      <c r="M436" s="113"/>
      <c r="N436" s="85">
        <v>200000</v>
      </c>
      <c r="O436" s="86"/>
      <c r="P436" s="44" t="s">
        <v>370</v>
      </c>
    </row>
    <row r="437" spans="1:16" ht="18.75" customHeight="1" x14ac:dyDescent="0.25">
      <c r="A437" s="49"/>
      <c r="B437" s="135" t="s">
        <v>212</v>
      </c>
      <c r="C437" s="136"/>
      <c r="D437" s="137" t="s">
        <v>213</v>
      </c>
      <c r="E437" s="137"/>
      <c r="F437" s="138">
        <f>F438</f>
        <v>3657.5</v>
      </c>
      <c r="G437" s="139"/>
      <c r="H437" s="138">
        <f t="shared" ref="H437" si="520">H438</f>
        <v>6000</v>
      </c>
      <c r="I437" s="139"/>
      <c r="J437" s="138">
        <f t="shared" ref="J437" si="521">J438</f>
        <v>6000</v>
      </c>
      <c r="K437" s="139"/>
      <c r="L437" s="138">
        <f t="shared" ref="L437" si="522">L438</f>
        <v>6000</v>
      </c>
      <c r="M437" s="139"/>
      <c r="N437" s="138">
        <f t="shared" ref="N437" si="523">N438</f>
        <v>6000</v>
      </c>
      <c r="O437" s="139"/>
      <c r="P437" s="42"/>
    </row>
    <row r="438" spans="1:16" ht="29.25" customHeight="1" x14ac:dyDescent="0.25">
      <c r="A438" s="47"/>
      <c r="B438" s="99" t="s">
        <v>214</v>
      </c>
      <c r="C438" s="100"/>
      <c r="D438" s="101" t="s">
        <v>213</v>
      </c>
      <c r="E438" s="101"/>
      <c r="F438" s="92">
        <f>F440</f>
        <v>3657.5</v>
      </c>
      <c r="G438" s="93"/>
      <c r="H438" s="92">
        <f t="shared" ref="H438" si="524">H440</f>
        <v>6000</v>
      </c>
      <c r="I438" s="93"/>
      <c r="J438" s="92">
        <f t="shared" ref="J438" si="525">J440</f>
        <v>6000</v>
      </c>
      <c r="K438" s="93"/>
      <c r="L438" s="92">
        <f t="shared" ref="L438" si="526">L440</f>
        <v>6000</v>
      </c>
      <c r="M438" s="93"/>
      <c r="N438" s="92">
        <f t="shared" ref="N438" si="527">N440</f>
        <v>6000</v>
      </c>
      <c r="O438" s="93"/>
      <c r="P438" s="44"/>
    </row>
    <row r="439" spans="1:16" x14ac:dyDescent="0.25">
      <c r="A439" s="74"/>
      <c r="B439" s="94" t="s">
        <v>112</v>
      </c>
      <c r="C439" s="95"/>
      <c r="D439" s="96" t="s">
        <v>25</v>
      </c>
      <c r="E439" s="96"/>
      <c r="F439" s="103">
        <v>3657.5</v>
      </c>
      <c r="G439" s="104"/>
      <c r="H439" s="103">
        <v>6000</v>
      </c>
      <c r="I439" s="104"/>
      <c r="J439" s="103">
        <v>6000</v>
      </c>
      <c r="K439" s="104"/>
      <c r="L439" s="103"/>
      <c r="M439" s="104"/>
      <c r="N439" s="103"/>
      <c r="O439" s="104"/>
      <c r="P439" s="72"/>
    </row>
    <row r="440" spans="1:16" x14ac:dyDescent="0.25">
      <c r="A440" s="46"/>
      <c r="B440" s="82">
        <v>3</v>
      </c>
      <c r="C440" s="83"/>
      <c r="D440" s="84" t="s">
        <v>39</v>
      </c>
      <c r="E440" s="84"/>
      <c r="F440" s="126">
        <f>SUM(F441:G442)</f>
        <v>3657.5</v>
      </c>
      <c r="G440" s="127"/>
      <c r="H440" s="126">
        <f t="shared" ref="H440" si="528">SUM(H441:I442)</f>
        <v>6000</v>
      </c>
      <c r="I440" s="127"/>
      <c r="J440" s="126">
        <f>J441+J442</f>
        <v>6000</v>
      </c>
      <c r="K440" s="127"/>
      <c r="L440" s="126">
        <f t="shared" ref="L440" si="529">SUM(L441:M442)</f>
        <v>6000</v>
      </c>
      <c r="M440" s="127"/>
      <c r="N440" s="126">
        <f t="shared" ref="N440" si="530">SUM(N441:O442)</f>
        <v>6000</v>
      </c>
      <c r="O440" s="127"/>
      <c r="P440" s="44"/>
    </row>
    <row r="441" spans="1:16" ht="15.75" customHeight="1" x14ac:dyDescent="0.25">
      <c r="A441" s="45"/>
      <c r="B441" s="87">
        <v>32</v>
      </c>
      <c r="C441" s="88"/>
      <c r="D441" s="89" t="s">
        <v>41</v>
      </c>
      <c r="E441" s="89"/>
      <c r="F441" s="85">
        <v>2993.89</v>
      </c>
      <c r="G441" s="86"/>
      <c r="H441" s="113">
        <v>3300</v>
      </c>
      <c r="I441" s="113"/>
      <c r="J441" s="85">
        <v>3000</v>
      </c>
      <c r="K441" s="86"/>
      <c r="L441" s="113">
        <v>3300</v>
      </c>
      <c r="M441" s="113"/>
      <c r="N441" s="85">
        <v>3300</v>
      </c>
      <c r="O441" s="86"/>
      <c r="P441" s="44" t="s">
        <v>371</v>
      </c>
    </row>
    <row r="442" spans="1:16" x14ac:dyDescent="0.25">
      <c r="A442" s="45"/>
      <c r="B442" s="87">
        <v>38</v>
      </c>
      <c r="C442" s="88"/>
      <c r="D442" s="89" t="s">
        <v>45</v>
      </c>
      <c r="E442" s="89"/>
      <c r="F442" s="85">
        <v>663.61</v>
      </c>
      <c r="G442" s="86"/>
      <c r="H442" s="113">
        <v>2700</v>
      </c>
      <c r="I442" s="113"/>
      <c r="J442" s="85">
        <v>3000</v>
      </c>
      <c r="K442" s="86"/>
      <c r="L442" s="113">
        <v>2700</v>
      </c>
      <c r="M442" s="113"/>
      <c r="N442" s="85">
        <v>2700</v>
      </c>
      <c r="O442" s="86"/>
      <c r="P442" s="44" t="s">
        <v>371</v>
      </c>
    </row>
    <row r="443" spans="1:16" x14ac:dyDescent="0.25">
      <c r="A443" s="50"/>
      <c r="B443" s="142" t="s">
        <v>215</v>
      </c>
      <c r="C443" s="143"/>
      <c r="D443" s="144" t="s">
        <v>216</v>
      </c>
      <c r="E443" s="144"/>
      <c r="F443" s="145">
        <f>F444+F457+F467</f>
        <v>172025.46000000002</v>
      </c>
      <c r="G443" s="146"/>
      <c r="H443" s="145">
        <f>H444+H457+H467</f>
        <v>185000</v>
      </c>
      <c r="I443" s="146"/>
      <c r="J443" s="145">
        <f>J444+J457+J467</f>
        <v>204000</v>
      </c>
      <c r="K443" s="146"/>
      <c r="L443" s="145">
        <f>L444+L457+L467</f>
        <v>204100</v>
      </c>
      <c r="M443" s="146"/>
      <c r="N443" s="145">
        <f>N444+N457+N467</f>
        <v>204100</v>
      </c>
      <c r="O443" s="146"/>
      <c r="P443" s="40"/>
    </row>
    <row r="444" spans="1:16" ht="16.5" customHeight="1" x14ac:dyDescent="0.25">
      <c r="A444" s="49"/>
      <c r="B444" s="135" t="s">
        <v>217</v>
      </c>
      <c r="C444" s="136"/>
      <c r="D444" s="137" t="s">
        <v>218</v>
      </c>
      <c r="E444" s="137"/>
      <c r="F444" s="138">
        <f>F445+F449+F453</f>
        <v>20909.46</v>
      </c>
      <c r="G444" s="139"/>
      <c r="H444" s="138">
        <f t="shared" ref="H444" si="531">H445+H449+H453</f>
        <v>26000</v>
      </c>
      <c r="I444" s="139"/>
      <c r="J444" s="138">
        <f>J445+J449+J453</f>
        <v>28600</v>
      </c>
      <c r="K444" s="139"/>
      <c r="L444" s="138">
        <f t="shared" ref="L444" si="532">L445+L449+L453</f>
        <v>28600</v>
      </c>
      <c r="M444" s="139"/>
      <c r="N444" s="138">
        <f t="shared" ref="N444" si="533">N445+N449+N453</f>
        <v>28600</v>
      </c>
      <c r="O444" s="139"/>
      <c r="P444" s="42"/>
    </row>
    <row r="445" spans="1:16" ht="28.5" customHeight="1" x14ac:dyDescent="0.25">
      <c r="A445" s="47"/>
      <c r="B445" s="99" t="s">
        <v>219</v>
      </c>
      <c r="C445" s="100"/>
      <c r="D445" s="101" t="s">
        <v>220</v>
      </c>
      <c r="E445" s="101"/>
      <c r="F445" s="92">
        <f>F447</f>
        <v>15210.03</v>
      </c>
      <c r="G445" s="93"/>
      <c r="H445" s="92">
        <f t="shared" ref="H445" si="534">H447</f>
        <v>19000</v>
      </c>
      <c r="I445" s="93"/>
      <c r="J445" s="92">
        <f>J447</f>
        <v>19000</v>
      </c>
      <c r="K445" s="93"/>
      <c r="L445" s="92">
        <f t="shared" ref="L445" si="535">L447</f>
        <v>19000</v>
      </c>
      <c r="M445" s="93"/>
      <c r="N445" s="92">
        <f t="shared" ref="N445" si="536">N447</f>
        <v>19000</v>
      </c>
      <c r="O445" s="93"/>
      <c r="P445" s="44"/>
    </row>
    <row r="446" spans="1:16" x14ac:dyDescent="0.25">
      <c r="A446" s="74"/>
      <c r="B446" s="94" t="s">
        <v>112</v>
      </c>
      <c r="C446" s="95"/>
      <c r="D446" s="96" t="s">
        <v>25</v>
      </c>
      <c r="E446" s="96"/>
      <c r="F446" s="103">
        <v>15210.03</v>
      </c>
      <c r="G446" s="104"/>
      <c r="H446" s="103">
        <v>19000</v>
      </c>
      <c r="I446" s="104"/>
      <c r="J446" s="103">
        <v>19000</v>
      </c>
      <c r="K446" s="104"/>
      <c r="L446" s="103"/>
      <c r="M446" s="104"/>
      <c r="N446" s="103"/>
      <c r="O446" s="104"/>
      <c r="P446" s="72"/>
    </row>
    <row r="447" spans="1:16" x14ac:dyDescent="0.25">
      <c r="A447" s="46"/>
      <c r="B447" s="82">
        <v>3</v>
      </c>
      <c r="C447" s="83"/>
      <c r="D447" s="84" t="s">
        <v>39</v>
      </c>
      <c r="E447" s="84"/>
      <c r="F447" s="126">
        <f>F448</f>
        <v>15210.03</v>
      </c>
      <c r="G447" s="127"/>
      <c r="H447" s="126">
        <f t="shared" ref="H447" si="537">H448</f>
        <v>19000</v>
      </c>
      <c r="I447" s="127"/>
      <c r="J447" s="126">
        <f t="shared" ref="J447" si="538">J448</f>
        <v>19000</v>
      </c>
      <c r="K447" s="127"/>
      <c r="L447" s="126">
        <f t="shared" ref="L447" si="539">L448</f>
        <v>19000</v>
      </c>
      <c r="M447" s="127"/>
      <c r="N447" s="126">
        <f t="shared" ref="N447" si="540">N448</f>
        <v>19000</v>
      </c>
      <c r="O447" s="127"/>
      <c r="P447" s="44"/>
    </row>
    <row r="448" spans="1:16" ht="20.25" customHeight="1" x14ac:dyDescent="0.25">
      <c r="A448" s="45"/>
      <c r="B448" s="87">
        <v>37</v>
      </c>
      <c r="C448" s="88"/>
      <c r="D448" s="89" t="s">
        <v>221</v>
      </c>
      <c r="E448" s="89"/>
      <c r="F448" s="85">
        <v>15210.03</v>
      </c>
      <c r="G448" s="86"/>
      <c r="H448" s="113">
        <v>19000</v>
      </c>
      <c r="I448" s="113"/>
      <c r="J448" s="85">
        <v>19000</v>
      </c>
      <c r="K448" s="86"/>
      <c r="L448" s="113">
        <v>19000</v>
      </c>
      <c r="M448" s="113"/>
      <c r="N448" s="85">
        <v>19000</v>
      </c>
      <c r="O448" s="86"/>
      <c r="P448" s="44" t="s">
        <v>372</v>
      </c>
    </row>
    <row r="449" spans="1:16" ht="27.75" customHeight="1" x14ac:dyDescent="0.25">
      <c r="A449" s="47"/>
      <c r="B449" s="99" t="s">
        <v>222</v>
      </c>
      <c r="C449" s="100"/>
      <c r="D449" s="101" t="s">
        <v>223</v>
      </c>
      <c r="E449" s="101"/>
      <c r="F449" s="92">
        <f>F451</f>
        <v>5699.43</v>
      </c>
      <c r="G449" s="93"/>
      <c r="H449" s="92">
        <f t="shared" ref="H449" si="541">H451</f>
        <v>7000</v>
      </c>
      <c r="I449" s="93"/>
      <c r="J449" s="92">
        <f t="shared" ref="J449" si="542">J451</f>
        <v>7000</v>
      </c>
      <c r="K449" s="93"/>
      <c r="L449" s="92">
        <f t="shared" ref="L449" si="543">L451</f>
        <v>7000</v>
      </c>
      <c r="M449" s="93"/>
      <c r="N449" s="92">
        <f t="shared" ref="N449" si="544">N451</f>
        <v>7000</v>
      </c>
      <c r="O449" s="93"/>
      <c r="P449" s="44"/>
    </row>
    <row r="450" spans="1:16" ht="20.25" customHeight="1" x14ac:dyDescent="0.25">
      <c r="A450" s="74"/>
      <c r="B450" s="94" t="s">
        <v>112</v>
      </c>
      <c r="C450" s="95"/>
      <c r="D450" s="96" t="s">
        <v>25</v>
      </c>
      <c r="E450" s="96"/>
      <c r="F450" s="103">
        <v>5699.43</v>
      </c>
      <c r="G450" s="104"/>
      <c r="H450" s="103">
        <v>7000</v>
      </c>
      <c r="I450" s="104"/>
      <c r="J450" s="103">
        <v>7000</v>
      </c>
      <c r="K450" s="104"/>
      <c r="L450" s="103"/>
      <c r="M450" s="104"/>
      <c r="N450" s="103"/>
      <c r="O450" s="104"/>
      <c r="P450" s="72"/>
    </row>
    <row r="451" spans="1:16" x14ac:dyDescent="0.25">
      <c r="A451" s="46"/>
      <c r="B451" s="82">
        <v>3</v>
      </c>
      <c r="C451" s="83"/>
      <c r="D451" s="84" t="s">
        <v>39</v>
      </c>
      <c r="E451" s="84"/>
      <c r="F451" s="126">
        <f>F452</f>
        <v>5699.43</v>
      </c>
      <c r="G451" s="127"/>
      <c r="H451" s="126">
        <f t="shared" ref="H451" si="545">H452</f>
        <v>7000</v>
      </c>
      <c r="I451" s="127"/>
      <c r="J451" s="126">
        <f t="shared" ref="J451" si="546">J452</f>
        <v>7000</v>
      </c>
      <c r="K451" s="127"/>
      <c r="L451" s="126">
        <f t="shared" ref="L451" si="547">L452</f>
        <v>7000</v>
      </c>
      <c r="M451" s="127"/>
      <c r="N451" s="126">
        <f t="shared" ref="N451" si="548">N452</f>
        <v>7000</v>
      </c>
      <c r="O451" s="127"/>
      <c r="P451" s="44"/>
    </row>
    <row r="452" spans="1:16" x14ac:dyDescent="0.25">
      <c r="A452" s="45"/>
      <c r="B452" s="87">
        <v>37</v>
      </c>
      <c r="C452" s="88"/>
      <c r="D452" s="89" t="s">
        <v>221</v>
      </c>
      <c r="E452" s="89"/>
      <c r="F452" s="85">
        <v>5699.43</v>
      </c>
      <c r="G452" s="86"/>
      <c r="H452" s="113">
        <v>7000</v>
      </c>
      <c r="I452" s="113"/>
      <c r="J452" s="85">
        <v>7000</v>
      </c>
      <c r="K452" s="86"/>
      <c r="L452" s="113">
        <v>7000</v>
      </c>
      <c r="M452" s="113"/>
      <c r="N452" s="85">
        <v>7000</v>
      </c>
      <c r="O452" s="86"/>
      <c r="P452" s="44" t="s">
        <v>373</v>
      </c>
    </row>
    <row r="453" spans="1:16" ht="27" customHeight="1" x14ac:dyDescent="0.25">
      <c r="A453" s="47"/>
      <c r="B453" s="99" t="s">
        <v>224</v>
      </c>
      <c r="C453" s="100"/>
      <c r="D453" s="101" t="s">
        <v>225</v>
      </c>
      <c r="E453" s="101"/>
      <c r="F453" s="92">
        <f>F455</f>
        <v>0</v>
      </c>
      <c r="G453" s="93"/>
      <c r="H453" s="92">
        <f t="shared" ref="H453" si="549">H455</f>
        <v>0</v>
      </c>
      <c r="I453" s="93"/>
      <c r="J453" s="92">
        <f t="shared" ref="J453" si="550">J455</f>
        <v>2600</v>
      </c>
      <c r="K453" s="93"/>
      <c r="L453" s="92">
        <f t="shared" ref="L453" si="551">L455</f>
        <v>2600</v>
      </c>
      <c r="M453" s="93"/>
      <c r="N453" s="92">
        <f t="shared" ref="N453" si="552">N455</f>
        <v>2600</v>
      </c>
      <c r="O453" s="93"/>
      <c r="P453" s="44"/>
    </row>
    <row r="454" spans="1:16" ht="16.5" customHeight="1" x14ac:dyDescent="0.25">
      <c r="A454" s="74"/>
      <c r="B454" s="94" t="s">
        <v>112</v>
      </c>
      <c r="C454" s="95"/>
      <c r="D454" s="96" t="s">
        <v>25</v>
      </c>
      <c r="E454" s="96"/>
      <c r="F454" s="103">
        <v>0</v>
      </c>
      <c r="G454" s="104"/>
      <c r="H454" s="103">
        <v>0</v>
      </c>
      <c r="I454" s="104"/>
      <c r="J454" s="103">
        <v>2600</v>
      </c>
      <c r="K454" s="104"/>
      <c r="L454" s="103"/>
      <c r="M454" s="104"/>
      <c r="N454" s="103"/>
      <c r="O454" s="104"/>
      <c r="P454" s="72"/>
    </row>
    <row r="455" spans="1:16" ht="17.25" customHeight="1" x14ac:dyDescent="0.25">
      <c r="A455" s="46"/>
      <c r="B455" s="82">
        <v>3</v>
      </c>
      <c r="C455" s="83"/>
      <c r="D455" s="84" t="s">
        <v>39</v>
      </c>
      <c r="E455" s="84"/>
      <c r="F455" s="126">
        <f>F456</f>
        <v>0</v>
      </c>
      <c r="G455" s="127"/>
      <c r="H455" s="126">
        <f t="shared" ref="H455" si="553">H456</f>
        <v>0</v>
      </c>
      <c r="I455" s="127"/>
      <c r="J455" s="126">
        <f t="shared" ref="J455" si="554">J456</f>
        <v>2600</v>
      </c>
      <c r="K455" s="127"/>
      <c r="L455" s="126">
        <f t="shared" ref="L455" si="555">L456</f>
        <v>2600</v>
      </c>
      <c r="M455" s="127"/>
      <c r="N455" s="126">
        <f t="shared" ref="N455" si="556">N456</f>
        <v>2600</v>
      </c>
      <c r="O455" s="127"/>
      <c r="P455" s="44"/>
    </row>
    <row r="456" spans="1:16" x14ac:dyDescent="0.25">
      <c r="A456" s="45"/>
      <c r="B456" s="87">
        <v>38</v>
      </c>
      <c r="C456" s="88"/>
      <c r="D456" s="89" t="s">
        <v>45</v>
      </c>
      <c r="E456" s="89"/>
      <c r="F456" s="85">
        <v>0</v>
      </c>
      <c r="G456" s="86"/>
      <c r="H456" s="113">
        <v>0</v>
      </c>
      <c r="I456" s="113"/>
      <c r="J456" s="85">
        <v>2600</v>
      </c>
      <c r="K456" s="86"/>
      <c r="L456" s="113">
        <v>2600</v>
      </c>
      <c r="M456" s="113"/>
      <c r="N456" s="85">
        <v>2600</v>
      </c>
      <c r="O456" s="86"/>
      <c r="P456" s="44" t="s">
        <v>373</v>
      </c>
    </row>
    <row r="457" spans="1:16" x14ac:dyDescent="0.25">
      <c r="A457" s="49"/>
      <c r="B457" s="135" t="s">
        <v>226</v>
      </c>
      <c r="C457" s="136"/>
      <c r="D457" s="137" t="s">
        <v>227</v>
      </c>
      <c r="E457" s="137"/>
      <c r="F457" s="138">
        <f>F458+F462</f>
        <v>18308.37</v>
      </c>
      <c r="G457" s="139"/>
      <c r="H457" s="138">
        <f t="shared" ref="H457" si="557">H458+H462</f>
        <v>19000</v>
      </c>
      <c r="I457" s="139"/>
      <c r="J457" s="138">
        <f t="shared" ref="J457" si="558">J458+J462</f>
        <v>26000</v>
      </c>
      <c r="K457" s="139"/>
      <c r="L457" s="138">
        <f t="shared" ref="L457" si="559">L458+L462</f>
        <v>26000</v>
      </c>
      <c r="M457" s="139"/>
      <c r="N457" s="138">
        <f t="shared" ref="N457" si="560">N458+N462</f>
        <v>26000</v>
      </c>
      <c r="O457" s="139"/>
      <c r="P457" s="42"/>
    </row>
    <row r="458" spans="1:16" ht="27.75" customHeight="1" x14ac:dyDescent="0.25">
      <c r="A458" s="47"/>
      <c r="B458" s="99" t="s">
        <v>228</v>
      </c>
      <c r="C458" s="100"/>
      <c r="D458" s="101" t="s">
        <v>229</v>
      </c>
      <c r="E458" s="101"/>
      <c r="F458" s="92">
        <f>F460</f>
        <v>15926.74</v>
      </c>
      <c r="G458" s="93"/>
      <c r="H458" s="92">
        <f t="shared" ref="H458" si="561">H460</f>
        <v>16000</v>
      </c>
      <c r="I458" s="93"/>
      <c r="J458" s="92">
        <f t="shared" ref="J458" si="562">J460</f>
        <v>16000</v>
      </c>
      <c r="K458" s="93"/>
      <c r="L458" s="92">
        <f t="shared" ref="L458" si="563">L460</f>
        <v>16000</v>
      </c>
      <c r="M458" s="93"/>
      <c r="N458" s="92">
        <f t="shared" ref="N458" si="564">N460</f>
        <v>16000</v>
      </c>
      <c r="O458" s="93"/>
      <c r="P458" s="44"/>
    </row>
    <row r="459" spans="1:16" ht="18" customHeight="1" x14ac:dyDescent="0.25">
      <c r="A459" s="74"/>
      <c r="B459" s="94" t="s">
        <v>112</v>
      </c>
      <c r="C459" s="95"/>
      <c r="D459" s="96" t="s">
        <v>25</v>
      </c>
      <c r="E459" s="96"/>
      <c r="F459" s="103">
        <v>15926.74</v>
      </c>
      <c r="G459" s="104"/>
      <c r="H459" s="103">
        <v>16000</v>
      </c>
      <c r="I459" s="104"/>
      <c r="J459" s="103">
        <v>16000</v>
      </c>
      <c r="K459" s="104"/>
      <c r="L459" s="103"/>
      <c r="M459" s="104"/>
      <c r="N459" s="103"/>
      <c r="O459" s="104"/>
      <c r="P459" s="72"/>
    </row>
    <row r="460" spans="1:16" x14ac:dyDescent="0.25">
      <c r="A460" s="46"/>
      <c r="B460" s="82">
        <v>3</v>
      </c>
      <c r="C460" s="83"/>
      <c r="D460" s="84" t="s">
        <v>39</v>
      </c>
      <c r="E460" s="84"/>
      <c r="F460" s="126">
        <f>F461</f>
        <v>15926.74</v>
      </c>
      <c r="G460" s="127"/>
      <c r="H460" s="126">
        <f t="shared" ref="H460" si="565">H461</f>
        <v>16000</v>
      </c>
      <c r="I460" s="127"/>
      <c r="J460" s="126">
        <f t="shared" ref="J460" si="566">J461</f>
        <v>16000</v>
      </c>
      <c r="K460" s="127"/>
      <c r="L460" s="126">
        <f t="shared" ref="L460" si="567">L461</f>
        <v>16000</v>
      </c>
      <c r="M460" s="127"/>
      <c r="N460" s="126">
        <f t="shared" ref="N460" si="568">N461</f>
        <v>16000</v>
      </c>
      <c r="O460" s="127"/>
      <c r="P460" s="44"/>
    </row>
    <row r="461" spans="1:16" x14ac:dyDescent="0.25">
      <c r="A461" s="45"/>
      <c r="B461" s="87">
        <v>38</v>
      </c>
      <c r="C461" s="88"/>
      <c r="D461" s="89" t="s">
        <v>45</v>
      </c>
      <c r="E461" s="89"/>
      <c r="F461" s="85">
        <v>15926.74</v>
      </c>
      <c r="G461" s="86"/>
      <c r="H461" s="113">
        <v>16000</v>
      </c>
      <c r="I461" s="113"/>
      <c r="J461" s="85">
        <v>16000</v>
      </c>
      <c r="K461" s="86"/>
      <c r="L461" s="113">
        <v>16000</v>
      </c>
      <c r="M461" s="113"/>
      <c r="N461" s="85">
        <v>16000</v>
      </c>
      <c r="O461" s="86"/>
      <c r="P461" s="44" t="s">
        <v>374</v>
      </c>
    </row>
    <row r="462" spans="1:16" ht="27" customHeight="1" x14ac:dyDescent="0.25">
      <c r="A462" s="45"/>
      <c r="B462" s="109" t="s">
        <v>395</v>
      </c>
      <c r="C462" s="110"/>
      <c r="D462" s="99" t="s">
        <v>396</v>
      </c>
      <c r="E462" s="100"/>
      <c r="F462" s="92">
        <f>F464</f>
        <v>2381.63</v>
      </c>
      <c r="G462" s="93"/>
      <c r="H462" s="92">
        <f t="shared" ref="H462" si="569">H464</f>
        <v>3000</v>
      </c>
      <c r="I462" s="93"/>
      <c r="J462" s="92">
        <f t="shared" ref="J462" si="570">J464</f>
        <v>10000</v>
      </c>
      <c r="K462" s="93"/>
      <c r="L462" s="92">
        <f t="shared" ref="L462" si="571">L464</f>
        <v>10000</v>
      </c>
      <c r="M462" s="93"/>
      <c r="N462" s="92">
        <f t="shared" ref="N462" si="572">N464</f>
        <v>10000</v>
      </c>
      <c r="O462" s="93"/>
      <c r="P462" s="44"/>
    </row>
    <row r="463" spans="1:16" ht="15" customHeight="1" x14ac:dyDescent="0.25">
      <c r="A463" s="71"/>
      <c r="B463" s="94" t="s">
        <v>112</v>
      </c>
      <c r="C463" s="95"/>
      <c r="D463" s="96" t="s">
        <v>25</v>
      </c>
      <c r="E463" s="96"/>
      <c r="F463" s="97">
        <v>2381.63</v>
      </c>
      <c r="G463" s="98"/>
      <c r="H463" s="97">
        <v>3000</v>
      </c>
      <c r="I463" s="98"/>
      <c r="J463" s="97">
        <v>10000</v>
      </c>
      <c r="K463" s="98"/>
      <c r="L463" s="97"/>
      <c r="M463" s="98"/>
      <c r="N463" s="97"/>
      <c r="O463" s="98"/>
      <c r="P463" s="72"/>
    </row>
    <row r="464" spans="1:16" x14ac:dyDescent="0.25">
      <c r="A464" s="45"/>
      <c r="B464" s="82">
        <v>3</v>
      </c>
      <c r="C464" s="83"/>
      <c r="D464" s="84" t="s">
        <v>39</v>
      </c>
      <c r="E464" s="84"/>
      <c r="F464" s="85">
        <f>F465+F466</f>
        <v>2381.63</v>
      </c>
      <c r="G464" s="86"/>
      <c r="H464" s="85">
        <f t="shared" ref="H464" si="573">H465+H466</f>
        <v>3000</v>
      </c>
      <c r="I464" s="86"/>
      <c r="J464" s="85">
        <f t="shared" ref="J464" si="574">J465+J466</f>
        <v>10000</v>
      </c>
      <c r="K464" s="86"/>
      <c r="L464" s="85">
        <f t="shared" ref="L464" si="575">L465+L466</f>
        <v>10000</v>
      </c>
      <c r="M464" s="86"/>
      <c r="N464" s="85">
        <f t="shared" ref="N464" si="576">N465+N466</f>
        <v>10000</v>
      </c>
      <c r="O464" s="86"/>
      <c r="P464" s="44"/>
    </row>
    <row r="465" spans="1:16" x14ac:dyDescent="0.25">
      <c r="A465" s="45"/>
      <c r="B465" s="87">
        <v>32</v>
      </c>
      <c r="C465" s="88"/>
      <c r="D465" s="107" t="s">
        <v>41</v>
      </c>
      <c r="E465" s="108"/>
      <c r="F465" s="85">
        <v>2381.63</v>
      </c>
      <c r="G465" s="86"/>
      <c r="H465" s="85">
        <v>2000</v>
      </c>
      <c r="I465" s="86"/>
      <c r="J465" s="85">
        <v>5000</v>
      </c>
      <c r="K465" s="86"/>
      <c r="L465" s="85">
        <v>5000</v>
      </c>
      <c r="M465" s="86"/>
      <c r="N465" s="85">
        <v>5000</v>
      </c>
      <c r="O465" s="86"/>
      <c r="P465" s="44" t="s">
        <v>374</v>
      </c>
    </row>
    <row r="466" spans="1:16" ht="15" customHeight="1" x14ac:dyDescent="0.25">
      <c r="A466" s="45"/>
      <c r="B466" s="87">
        <v>38</v>
      </c>
      <c r="C466" s="88"/>
      <c r="D466" s="89" t="s">
        <v>45</v>
      </c>
      <c r="E466" s="89"/>
      <c r="F466" s="85">
        <v>0</v>
      </c>
      <c r="G466" s="86"/>
      <c r="H466" s="85">
        <v>1000</v>
      </c>
      <c r="I466" s="86"/>
      <c r="J466" s="85">
        <v>5000</v>
      </c>
      <c r="K466" s="86"/>
      <c r="L466" s="85">
        <v>5000</v>
      </c>
      <c r="M466" s="86"/>
      <c r="N466" s="85">
        <v>5000</v>
      </c>
      <c r="O466" s="86"/>
      <c r="P466" s="44" t="s">
        <v>374</v>
      </c>
    </row>
    <row r="467" spans="1:16" ht="15.75" customHeight="1" x14ac:dyDescent="0.25">
      <c r="A467" s="49"/>
      <c r="B467" s="135" t="s">
        <v>230</v>
      </c>
      <c r="C467" s="136"/>
      <c r="D467" s="137" t="s">
        <v>231</v>
      </c>
      <c r="E467" s="137"/>
      <c r="F467" s="138">
        <f>F468+F472+F477+F481</f>
        <v>132807.63</v>
      </c>
      <c r="G467" s="139"/>
      <c r="H467" s="138">
        <f t="shared" ref="H467" si="577">H468+H472+H477+H481</f>
        <v>140000</v>
      </c>
      <c r="I467" s="139"/>
      <c r="J467" s="138">
        <f>J468+J472+J477+J481</f>
        <v>149400</v>
      </c>
      <c r="K467" s="139"/>
      <c r="L467" s="138">
        <f t="shared" ref="L467" si="578">L468+L472+L477+L481</f>
        <v>149500</v>
      </c>
      <c r="M467" s="139"/>
      <c r="N467" s="138">
        <f t="shared" ref="N467" si="579">N468+N472+N477+N481</f>
        <v>149500</v>
      </c>
      <c r="O467" s="139"/>
      <c r="P467" s="42"/>
    </row>
    <row r="468" spans="1:16" ht="30.75" customHeight="1" x14ac:dyDescent="0.25">
      <c r="A468" s="47"/>
      <c r="B468" s="99" t="s">
        <v>232</v>
      </c>
      <c r="C468" s="100"/>
      <c r="D468" s="101" t="s">
        <v>233</v>
      </c>
      <c r="E468" s="101"/>
      <c r="F468" s="92">
        <f>F470</f>
        <v>402.08</v>
      </c>
      <c r="G468" s="93"/>
      <c r="H468" s="92">
        <f t="shared" ref="H468" si="580">H470</f>
        <v>1400</v>
      </c>
      <c r="I468" s="93"/>
      <c r="J468" s="92">
        <f t="shared" ref="J468" si="581">J470</f>
        <v>1400</v>
      </c>
      <c r="K468" s="93"/>
      <c r="L468" s="92">
        <f t="shared" ref="L468" si="582">L470</f>
        <v>1500</v>
      </c>
      <c r="M468" s="93"/>
      <c r="N468" s="92">
        <f t="shared" ref="N468" si="583">N470</f>
        <v>1500</v>
      </c>
      <c r="O468" s="93"/>
      <c r="P468" s="44"/>
    </row>
    <row r="469" spans="1:16" ht="18" customHeight="1" x14ac:dyDescent="0.25">
      <c r="A469" s="74"/>
      <c r="B469" s="94" t="s">
        <v>112</v>
      </c>
      <c r="C469" s="95"/>
      <c r="D469" s="96" t="s">
        <v>25</v>
      </c>
      <c r="E469" s="96"/>
      <c r="F469" s="103">
        <v>402.08</v>
      </c>
      <c r="G469" s="104"/>
      <c r="H469" s="103">
        <v>1400</v>
      </c>
      <c r="I469" s="104"/>
      <c r="J469" s="103">
        <v>1400</v>
      </c>
      <c r="K469" s="104"/>
      <c r="L469" s="103"/>
      <c r="M469" s="104"/>
      <c r="N469" s="103"/>
      <c r="O469" s="104"/>
      <c r="P469" s="72"/>
    </row>
    <row r="470" spans="1:16" x14ac:dyDescent="0.25">
      <c r="A470" s="46"/>
      <c r="B470" s="82">
        <v>3</v>
      </c>
      <c r="C470" s="83"/>
      <c r="D470" s="84" t="s">
        <v>39</v>
      </c>
      <c r="E470" s="84"/>
      <c r="F470" s="126">
        <f>F471</f>
        <v>402.08</v>
      </c>
      <c r="G470" s="127"/>
      <c r="H470" s="126">
        <f t="shared" ref="H470" si="584">H471</f>
        <v>1400</v>
      </c>
      <c r="I470" s="127"/>
      <c r="J470" s="126">
        <f t="shared" ref="J470" si="585">J471</f>
        <v>1400</v>
      </c>
      <c r="K470" s="127"/>
      <c r="L470" s="126">
        <f t="shared" ref="L470" si="586">L471</f>
        <v>1500</v>
      </c>
      <c r="M470" s="127"/>
      <c r="N470" s="126">
        <f t="shared" ref="N470" si="587">N471</f>
        <v>1500</v>
      </c>
      <c r="O470" s="127"/>
      <c r="P470" s="44"/>
    </row>
    <row r="471" spans="1:16" x14ac:dyDescent="0.25">
      <c r="A471" s="45"/>
      <c r="B471" s="87">
        <v>37</v>
      </c>
      <c r="C471" s="88"/>
      <c r="D471" s="89" t="s">
        <v>221</v>
      </c>
      <c r="E471" s="89"/>
      <c r="F471" s="85">
        <v>402.08</v>
      </c>
      <c r="G471" s="86"/>
      <c r="H471" s="113">
        <v>1400</v>
      </c>
      <c r="I471" s="113"/>
      <c r="J471" s="85">
        <v>1400</v>
      </c>
      <c r="K471" s="86"/>
      <c r="L471" s="113">
        <v>1500</v>
      </c>
      <c r="M471" s="113"/>
      <c r="N471" s="85">
        <v>1500</v>
      </c>
      <c r="O471" s="86"/>
      <c r="P471" s="44" t="s">
        <v>375</v>
      </c>
    </row>
    <row r="472" spans="1:16" ht="31.5" customHeight="1" x14ac:dyDescent="0.25">
      <c r="A472" s="47"/>
      <c r="B472" s="99" t="s">
        <v>234</v>
      </c>
      <c r="C472" s="100"/>
      <c r="D472" s="101" t="s">
        <v>235</v>
      </c>
      <c r="E472" s="101"/>
      <c r="F472" s="92">
        <f>F475</f>
        <v>278.72000000000003</v>
      </c>
      <c r="G472" s="93"/>
      <c r="H472" s="92">
        <f t="shared" ref="H472" si="588">H475</f>
        <v>400</v>
      </c>
      <c r="I472" s="93"/>
      <c r="J472" s="92">
        <f t="shared" ref="J472" si="589">J475</f>
        <v>10000</v>
      </c>
      <c r="K472" s="93"/>
      <c r="L472" s="92">
        <f t="shared" ref="L472" si="590">L475</f>
        <v>10000</v>
      </c>
      <c r="M472" s="93"/>
      <c r="N472" s="92">
        <f t="shared" ref="N472" si="591">N475</f>
        <v>10000</v>
      </c>
      <c r="O472" s="93"/>
      <c r="P472" s="44"/>
    </row>
    <row r="473" spans="1:16" ht="21" customHeight="1" x14ac:dyDescent="0.25">
      <c r="A473" s="74"/>
      <c r="B473" s="94" t="s">
        <v>112</v>
      </c>
      <c r="C473" s="95"/>
      <c r="D473" s="96" t="s">
        <v>25</v>
      </c>
      <c r="E473" s="96"/>
      <c r="F473" s="103">
        <v>0</v>
      </c>
      <c r="G473" s="104"/>
      <c r="H473" s="103">
        <v>400</v>
      </c>
      <c r="I473" s="104"/>
      <c r="J473" s="103">
        <v>10000</v>
      </c>
      <c r="K473" s="104"/>
      <c r="L473" s="103"/>
      <c r="M473" s="104"/>
      <c r="N473" s="103"/>
      <c r="O473" s="104"/>
      <c r="P473" s="72"/>
    </row>
    <row r="474" spans="1:16" x14ac:dyDescent="0.25">
      <c r="A474" s="74"/>
      <c r="B474" s="94" t="s">
        <v>113</v>
      </c>
      <c r="C474" s="95"/>
      <c r="D474" s="96" t="s">
        <v>27</v>
      </c>
      <c r="E474" s="96"/>
      <c r="F474" s="103">
        <v>278.72000000000003</v>
      </c>
      <c r="G474" s="104"/>
      <c r="H474" s="103">
        <v>0</v>
      </c>
      <c r="I474" s="104"/>
      <c r="J474" s="103">
        <v>0</v>
      </c>
      <c r="K474" s="104"/>
      <c r="L474" s="103"/>
      <c r="M474" s="104"/>
      <c r="N474" s="103"/>
      <c r="O474" s="104"/>
      <c r="P474" s="72"/>
    </row>
    <row r="475" spans="1:16" x14ac:dyDescent="0.25">
      <c r="A475" s="46"/>
      <c r="B475" s="82">
        <v>3</v>
      </c>
      <c r="C475" s="83"/>
      <c r="D475" s="84" t="s">
        <v>39</v>
      </c>
      <c r="E475" s="84"/>
      <c r="F475" s="126">
        <f>F476</f>
        <v>278.72000000000003</v>
      </c>
      <c r="G475" s="127"/>
      <c r="H475" s="126">
        <f t="shared" ref="H475" si="592">H476</f>
        <v>400</v>
      </c>
      <c r="I475" s="127"/>
      <c r="J475" s="126">
        <f t="shared" ref="J475" si="593">J476</f>
        <v>10000</v>
      </c>
      <c r="K475" s="127"/>
      <c r="L475" s="126">
        <f t="shared" ref="L475" si="594">L476</f>
        <v>10000</v>
      </c>
      <c r="M475" s="127"/>
      <c r="N475" s="126">
        <f t="shared" ref="N475" si="595">N476</f>
        <v>10000</v>
      </c>
      <c r="O475" s="127"/>
      <c r="P475" s="44"/>
    </row>
    <row r="476" spans="1:16" x14ac:dyDescent="0.25">
      <c r="A476" s="45"/>
      <c r="B476" s="87">
        <v>37</v>
      </c>
      <c r="C476" s="88"/>
      <c r="D476" s="89" t="s">
        <v>221</v>
      </c>
      <c r="E476" s="89"/>
      <c r="F476" s="85">
        <v>278.72000000000003</v>
      </c>
      <c r="G476" s="86"/>
      <c r="H476" s="113">
        <v>400</v>
      </c>
      <c r="I476" s="113"/>
      <c r="J476" s="85">
        <v>10000</v>
      </c>
      <c r="K476" s="86"/>
      <c r="L476" s="113">
        <v>10000</v>
      </c>
      <c r="M476" s="113"/>
      <c r="N476" s="85">
        <v>10000</v>
      </c>
      <c r="O476" s="86"/>
      <c r="P476" s="44" t="s">
        <v>376</v>
      </c>
    </row>
    <row r="477" spans="1:16" ht="27" customHeight="1" x14ac:dyDescent="0.25">
      <c r="A477" s="47"/>
      <c r="B477" s="99" t="s">
        <v>236</v>
      </c>
      <c r="C477" s="100"/>
      <c r="D477" s="101" t="s">
        <v>237</v>
      </c>
      <c r="E477" s="101"/>
      <c r="F477" s="92">
        <f>F479</f>
        <v>97409.77</v>
      </c>
      <c r="G477" s="93"/>
      <c r="H477" s="92">
        <f t="shared" ref="H477" si="596">H479</f>
        <v>100000</v>
      </c>
      <c r="I477" s="93"/>
      <c r="J477" s="92">
        <f t="shared" ref="J477" si="597">J479</f>
        <v>100000</v>
      </c>
      <c r="K477" s="93"/>
      <c r="L477" s="92">
        <f t="shared" ref="L477" si="598">L479</f>
        <v>100000</v>
      </c>
      <c r="M477" s="93"/>
      <c r="N477" s="92">
        <f t="shared" ref="N477" si="599">N479</f>
        <v>100000</v>
      </c>
      <c r="O477" s="93"/>
      <c r="P477" s="44"/>
    </row>
    <row r="478" spans="1:16" x14ac:dyDescent="0.25">
      <c r="A478" s="74"/>
      <c r="B478" s="94" t="s">
        <v>112</v>
      </c>
      <c r="C478" s="95"/>
      <c r="D478" s="96" t="s">
        <v>25</v>
      </c>
      <c r="E478" s="96"/>
      <c r="F478" s="103">
        <v>97409.77</v>
      </c>
      <c r="G478" s="104"/>
      <c r="H478" s="103">
        <v>100000</v>
      </c>
      <c r="I478" s="104"/>
      <c r="J478" s="103">
        <v>100000</v>
      </c>
      <c r="K478" s="104"/>
      <c r="L478" s="103"/>
      <c r="M478" s="104"/>
      <c r="N478" s="103"/>
      <c r="O478" s="104"/>
      <c r="P478" s="72"/>
    </row>
    <row r="479" spans="1:16" x14ac:dyDescent="0.25">
      <c r="A479" s="46"/>
      <c r="B479" s="82">
        <v>3</v>
      </c>
      <c r="C479" s="83"/>
      <c r="D479" s="84" t="s">
        <v>39</v>
      </c>
      <c r="E479" s="84"/>
      <c r="F479" s="126">
        <f>F480</f>
        <v>97409.77</v>
      </c>
      <c r="G479" s="127"/>
      <c r="H479" s="126">
        <f t="shared" ref="H479" si="600">H480</f>
        <v>100000</v>
      </c>
      <c r="I479" s="127"/>
      <c r="J479" s="126">
        <f t="shared" ref="J479" si="601">J480</f>
        <v>100000</v>
      </c>
      <c r="K479" s="127"/>
      <c r="L479" s="126">
        <f t="shared" ref="L479" si="602">L480</f>
        <v>100000</v>
      </c>
      <c r="M479" s="127"/>
      <c r="N479" s="126">
        <f t="shared" ref="N479" si="603">N480</f>
        <v>100000</v>
      </c>
      <c r="O479" s="127"/>
      <c r="P479" s="44"/>
    </row>
    <row r="480" spans="1:16" ht="15.75" customHeight="1" x14ac:dyDescent="0.25">
      <c r="A480" s="45"/>
      <c r="B480" s="87">
        <v>37</v>
      </c>
      <c r="C480" s="88"/>
      <c r="D480" s="89" t="s">
        <v>221</v>
      </c>
      <c r="E480" s="89"/>
      <c r="F480" s="85">
        <v>97409.77</v>
      </c>
      <c r="G480" s="86"/>
      <c r="H480" s="113">
        <v>100000</v>
      </c>
      <c r="I480" s="113"/>
      <c r="J480" s="85">
        <v>100000</v>
      </c>
      <c r="K480" s="86"/>
      <c r="L480" s="113">
        <v>100000</v>
      </c>
      <c r="M480" s="113"/>
      <c r="N480" s="85">
        <v>100000</v>
      </c>
      <c r="O480" s="86"/>
      <c r="P480" s="44" t="s">
        <v>365</v>
      </c>
    </row>
    <row r="481" spans="1:16" ht="31.5" customHeight="1" x14ac:dyDescent="0.25">
      <c r="A481" s="47"/>
      <c r="B481" s="99" t="s">
        <v>238</v>
      </c>
      <c r="C481" s="100"/>
      <c r="D481" s="101" t="s">
        <v>239</v>
      </c>
      <c r="E481" s="101"/>
      <c r="F481" s="92">
        <f>F483</f>
        <v>34717.06</v>
      </c>
      <c r="G481" s="93"/>
      <c r="H481" s="92">
        <f t="shared" ref="H481" si="604">H483</f>
        <v>38200</v>
      </c>
      <c r="I481" s="93"/>
      <c r="J481" s="92">
        <f t="shared" ref="J481" si="605">J483</f>
        <v>38000</v>
      </c>
      <c r="K481" s="93"/>
      <c r="L481" s="92">
        <f t="shared" ref="L481" si="606">L483</f>
        <v>38000</v>
      </c>
      <c r="M481" s="93"/>
      <c r="N481" s="92">
        <f t="shared" ref="N481" si="607">N483</f>
        <v>38000</v>
      </c>
      <c r="O481" s="93"/>
      <c r="P481" s="44"/>
    </row>
    <row r="482" spans="1:16" ht="15" customHeight="1" x14ac:dyDescent="0.25">
      <c r="A482" s="74"/>
      <c r="B482" s="94" t="s">
        <v>112</v>
      </c>
      <c r="C482" s="95"/>
      <c r="D482" s="96" t="s">
        <v>25</v>
      </c>
      <c r="E482" s="96"/>
      <c r="F482" s="103">
        <v>34717.06</v>
      </c>
      <c r="G482" s="104"/>
      <c r="H482" s="103">
        <v>38200</v>
      </c>
      <c r="I482" s="104"/>
      <c r="J482" s="103">
        <v>38000</v>
      </c>
      <c r="K482" s="104"/>
      <c r="L482" s="103"/>
      <c r="M482" s="104"/>
      <c r="N482" s="103"/>
      <c r="O482" s="104"/>
      <c r="P482" s="72"/>
    </row>
    <row r="483" spans="1:16" x14ac:dyDescent="0.25">
      <c r="A483" s="46"/>
      <c r="B483" s="82">
        <v>3</v>
      </c>
      <c r="C483" s="83"/>
      <c r="D483" s="84" t="s">
        <v>39</v>
      </c>
      <c r="E483" s="84"/>
      <c r="F483" s="126">
        <f>SUM(F484:G485)</f>
        <v>34717.06</v>
      </c>
      <c r="G483" s="127"/>
      <c r="H483" s="126">
        <f t="shared" ref="H483" si="608">SUM(H484:I485)</f>
        <v>38200</v>
      </c>
      <c r="I483" s="127"/>
      <c r="J483" s="126">
        <f>J484+J485</f>
        <v>38000</v>
      </c>
      <c r="K483" s="127"/>
      <c r="L483" s="126">
        <f t="shared" ref="L483" si="609">SUM(L484:M485)</f>
        <v>38000</v>
      </c>
      <c r="M483" s="127"/>
      <c r="N483" s="126">
        <f t="shared" ref="N483" si="610">SUM(N484:O485)</f>
        <v>38000</v>
      </c>
      <c r="O483" s="127"/>
      <c r="P483" s="44"/>
    </row>
    <row r="484" spans="1:16" ht="26.25" customHeight="1" x14ac:dyDescent="0.25">
      <c r="A484" s="45"/>
      <c r="B484" s="87">
        <v>37</v>
      </c>
      <c r="C484" s="88"/>
      <c r="D484" s="89" t="s">
        <v>221</v>
      </c>
      <c r="E484" s="89"/>
      <c r="F484" s="85">
        <v>30274.07</v>
      </c>
      <c r="G484" s="86"/>
      <c r="H484" s="113">
        <v>33200</v>
      </c>
      <c r="I484" s="113"/>
      <c r="J484" s="85">
        <v>33000</v>
      </c>
      <c r="K484" s="86"/>
      <c r="L484" s="113">
        <v>33000</v>
      </c>
      <c r="M484" s="113"/>
      <c r="N484" s="85">
        <v>33000</v>
      </c>
      <c r="O484" s="86"/>
      <c r="P484" s="44" t="s">
        <v>375</v>
      </c>
    </row>
    <row r="485" spans="1:16" x14ac:dyDescent="0.25">
      <c r="A485" s="45"/>
      <c r="B485" s="87">
        <v>38</v>
      </c>
      <c r="C485" s="88"/>
      <c r="D485" s="89" t="s">
        <v>45</v>
      </c>
      <c r="E485" s="89"/>
      <c r="F485" s="85">
        <v>4442.99</v>
      </c>
      <c r="G485" s="86"/>
      <c r="H485" s="113">
        <v>5000</v>
      </c>
      <c r="I485" s="113"/>
      <c r="J485" s="85">
        <v>5000</v>
      </c>
      <c r="K485" s="86"/>
      <c r="L485" s="113">
        <v>5000</v>
      </c>
      <c r="M485" s="113"/>
      <c r="N485" s="85">
        <v>5000</v>
      </c>
      <c r="O485" s="86"/>
      <c r="P485" s="44" t="s">
        <v>377</v>
      </c>
    </row>
    <row r="486" spans="1:16" ht="12.75" customHeight="1" x14ac:dyDescent="0.25">
      <c r="A486" s="50"/>
      <c r="B486" s="142" t="s">
        <v>240</v>
      </c>
      <c r="C486" s="143"/>
      <c r="D486" s="144" t="s">
        <v>241</v>
      </c>
      <c r="E486" s="144"/>
      <c r="F486" s="145">
        <f>F487+F508+F522</f>
        <v>22139.82</v>
      </c>
      <c r="G486" s="146"/>
      <c r="H486" s="145">
        <f t="shared" ref="H486" si="611">H487+H508+H522</f>
        <v>220300</v>
      </c>
      <c r="I486" s="146"/>
      <c r="J486" s="145">
        <f>J487+J508+J522</f>
        <v>307900</v>
      </c>
      <c r="K486" s="146"/>
      <c r="L486" s="145">
        <f t="shared" ref="L486" si="612">L487+L508+L522</f>
        <v>1225200</v>
      </c>
      <c r="M486" s="146"/>
      <c r="N486" s="145">
        <f t="shared" ref="N486" si="613">N487+N508+N522</f>
        <v>1225200</v>
      </c>
      <c r="O486" s="146"/>
      <c r="P486" s="40"/>
    </row>
    <row r="487" spans="1:16" x14ac:dyDescent="0.25">
      <c r="A487" s="49"/>
      <c r="B487" s="135" t="s">
        <v>242</v>
      </c>
      <c r="C487" s="136"/>
      <c r="D487" s="137" t="s">
        <v>243</v>
      </c>
      <c r="E487" s="137"/>
      <c r="F487" s="138">
        <f>F488+F495+F500+F504</f>
        <v>11081.26</v>
      </c>
      <c r="G487" s="139"/>
      <c r="H487" s="138">
        <f t="shared" ref="H487" si="614">H488+H495+H500+H504</f>
        <v>26300</v>
      </c>
      <c r="I487" s="139"/>
      <c r="J487" s="138">
        <f>J488+J495+J500+J504</f>
        <v>121900</v>
      </c>
      <c r="K487" s="139"/>
      <c r="L487" s="138">
        <f t="shared" ref="L487" si="615">L488+L495+L500+L504</f>
        <v>121900</v>
      </c>
      <c r="M487" s="139"/>
      <c r="N487" s="138">
        <f t="shared" ref="N487" si="616">N488+N495+N500+N504</f>
        <v>121900</v>
      </c>
      <c r="O487" s="139"/>
      <c r="P487" s="42"/>
    </row>
    <row r="488" spans="1:16" ht="28.5" customHeight="1" x14ac:dyDescent="0.25">
      <c r="A488" s="47"/>
      <c r="B488" s="99" t="s">
        <v>244</v>
      </c>
      <c r="C488" s="100"/>
      <c r="D488" s="101" t="s">
        <v>245</v>
      </c>
      <c r="E488" s="101"/>
      <c r="F488" s="92">
        <f>F492</f>
        <v>11081.26</v>
      </c>
      <c r="G488" s="93"/>
      <c r="H488" s="92">
        <f t="shared" ref="H488" si="617">H492</f>
        <v>25000</v>
      </c>
      <c r="I488" s="93"/>
      <c r="J488" s="92">
        <f t="shared" ref="J488" si="618">J492</f>
        <v>20000</v>
      </c>
      <c r="K488" s="93"/>
      <c r="L488" s="92">
        <f t="shared" ref="L488" si="619">L492</f>
        <v>20000</v>
      </c>
      <c r="M488" s="93"/>
      <c r="N488" s="92">
        <f t="shared" ref="N488" si="620">N492</f>
        <v>20000</v>
      </c>
      <c r="O488" s="93"/>
      <c r="P488" s="44"/>
    </row>
    <row r="489" spans="1:16" x14ac:dyDescent="0.25">
      <c r="A489" s="74"/>
      <c r="B489" s="94" t="s">
        <v>112</v>
      </c>
      <c r="C489" s="95"/>
      <c r="D489" s="96" t="s">
        <v>25</v>
      </c>
      <c r="E489" s="96"/>
      <c r="F489" s="103">
        <v>11081.26</v>
      </c>
      <c r="G489" s="104"/>
      <c r="H489" s="103">
        <v>25000</v>
      </c>
      <c r="I489" s="104"/>
      <c r="J489" s="103">
        <v>15000</v>
      </c>
      <c r="K489" s="104"/>
      <c r="L489" s="103"/>
      <c r="M489" s="104"/>
      <c r="N489" s="103"/>
      <c r="O489" s="104"/>
      <c r="P489" s="72"/>
    </row>
    <row r="490" spans="1:16" ht="15.75" customHeight="1" x14ac:dyDescent="0.25">
      <c r="A490" s="74"/>
      <c r="B490" s="94" t="s">
        <v>113</v>
      </c>
      <c r="C490" s="95"/>
      <c r="D490" s="96" t="s">
        <v>27</v>
      </c>
      <c r="E490" s="96"/>
      <c r="F490" s="103">
        <v>0</v>
      </c>
      <c r="G490" s="104"/>
      <c r="H490" s="103">
        <v>0</v>
      </c>
      <c r="I490" s="104"/>
      <c r="J490" s="103">
        <v>0</v>
      </c>
      <c r="K490" s="104"/>
      <c r="L490" s="103"/>
      <c r="M490" s="104"/>
      <c r="N490" s="103"/>
      <c r="O490" s="104"/>
      <c r="P490" s="72"/>
    </row>
    <row r="491" spans="1:16" ht="18" customHeight="1" x14ac:dyDescent="0.25">
      <c r="A491" s="74"/>
      <c r="B491" s="94" t="s">
        <v>154</v>
      </c>
      <c r="C491" s="95"/>
      <c r="D491" s="96" t="s">
        <v>34</v>
      </c>
      <c r="E491" s="96"/>
      <c r="F491" s="103">
        <v>0</v>
      </c>
      <c r="G491" s="104"/>
      <c r="H491" s="103">
        <v>0</v>
      </c>
      <c r="I491" s="104"/>
      <c r="J491" s="103">
        <v>5000</v>
      </c>
      <c r="K491" s="104"/>
      <c r="L491" s="103"/>
      <c r="M491" s="104"/>
      <c r="N491" s="103"/>
      <c r="O491" s="104"/>
      <c r="P491" s="72"/>
    </row>
    <row r="492" spans="1:16" ht="16.5" customHeight="1" x14ac:dyDescent="0.25">
      <c r="A492" s="46"/>
      <c r="B492" s="82">
        <v>3</v>
      </c>
      <c r="C492" s="83"/>
      <c r="D492" s="84" t="s">
        <v>39</v>
      </c>
      <c r="E492" s="84"/>
      <c r="F492" s="126">
        <f>SUM(F493:G494)</f>
        <v>11081.26</v>
      </c>
      <c r="G492" s="127"/>
      <c r="H492" s="126">
        <f t="shared" ref="H492" si="621">SUM(H493:I494)</f>
        <v>25000</v>
      </c>
      <c r="I492" s="127"/>
      <c r="J492" s="126">
        <f>J493+J494</f>
        <v>20000</v>
      </c>
      <c r="K492" s="127"/>
      <c r="L492" s="126">
        <f t="shared" ref="L492" si="622">SUM(L493:M494)</f>
        <v>20000</v>
      </c>
      <c r="M492" s="127"/>
      <c r="N492" s="126">
        <f t="shared" ref="N492" si="623">SUM(N493:O494)</f>
        <v>20000</v>
      </c>
      <c r="O492" s="127"/>
      <c r="P492" s="44"/>
    </row>
    <row r="493" spans="1:16" x14ac:dyDescent="0.25">
      <c r="A493" s="45"/>
      <c r="B493" s="87">
        <v>32</v>
      </c>
      <c r="C493" s="88"/>
      <c r="D493" s="89" t="s">
        <v>41</v>
      </c>
      <c r="E493" s="89"/>
      <c r="F493" s="85">
        <v>3249.87</v>
      </c>
      <c r="G493" s="86"/>
      <c r="H493" s="113">
        <v>3000</v>
      </c>
      <c r="I493" s="113"/>
      <c r="J493" s="85">
        <v>3000</v>
      </c>
      <c r="K493" s="86"/>
      <c r="L493" s="113">
        <v>3000</v>
      </c>
      <c r="M493" s="113"/>
      <c r="N493" s="85">
        <v>3000</v>
      </c>
      <c r="O493" s="86"/>
      <c r="P493" s="44" t="s">
        <v>378</v>
      </c>
    </row>
    <row r="494" spans="1:16" x14ac:dyDescent="0.25">
      <c r="A494" s="45"/>
      <c r="B494" s="87">
        <v>38</v>
      </c>
      <c r="C494" s="88"/>
      <c r="D494" s="89" t="s">
        <v>45</v>
      </c>
      <c r="E494" s="89"/>
      <c r="F494" s="85">
        <v>7831.39</v>
      </c>
      <c r="G494" s="86"/>
      <c r="H494" s="113">
        <v>22000</v>
      </c>
      <c r="I494" s="113"/>
      <c r="J494" s="85">
        <v>17000</v>
      </c>
      <c r="K494" s="86"/>
      <c r="L494" s="113">
        <v>17000</v>
      </c>
      <c r="M494" s="113"/>
      <c r="N494" s="85">
        <v>17000</v>
      </c>
      <c r="O494" s="86"/>
      <c r="P494" s="44" t="s">
        <v>378</v>
      </c>
    </row>
    <row r="495" spans="1:16" ht="28.5" customHeight="1" x14ac:dyDescent="0.25">
      <c r="A495" s="47"/>
      <c r="B495" s="99" t="s">
        <v>246</v>
      </c>
      <c r="C495" s="100"/>
      <c r="D495" s="101" t="s">
        <v>247</v>
      </c>
      <c r="E495" s="101"/>
      <c r="F495" s="92">
        <f>F498</f>
        <v>0</v>
      </c>
      <c r="G495" s="93"/>
      <c r="H495" s="92">
        <f t="shared" ref="H495" si="624">H498</f>
        <v>1300</v>
      </c>
      <c r="I495" s="93"/>
      <c r="J495" s="92">
        <f t="shared" ref="J495" si="625">J498</f>
        <v>1300</v>
      </c>
      <c r="K495" s="93"/>
      <c r="L495" s="92">
        <f t="shared" ref="L495" si="626">L498</f>
        <v>1300</v>
      </c>
      <c r="M495" s="93"/>
      <c r="N495" s="92">
        <f t="shared" ref="N495" si="627">N498</f>
        <v>1300</v>
      </c>
      <c r="O495" s="93"/>
      <c r="P495" s="44"/>
    </row>
    <row r="496" spans="1:16" ht="18" customHeight="1" x14ac:dyDescent="0.25">
      <c r="A496" s="74"/>
      <c r="B496" s="94" t="s">
        <v>112</v>
      </c>
      <c r="C496" s="95"/>
      <c r="D496" s="96" t="s">
        <v>25</v>
      </c>
      <c r="E496" s="96"/>
      <c r="F496" s="103">
        <v>0</v>
      </c>
      <c r="G496" s="104"/>
      <c r="H496" s="103">
        <v>1300</v>
      </c>
      <c r="I496" s="104"/>
      <c r="J496" s="103">
        <v>1300</v>
      </c>
      <c r="K496" s="104"/>
      <c r="L496" s="103"/>
      <c r="M496" s="104"/>
      <c r="N496" s="103"/>
      <c r="O496" s="104"/>
      <c r="P496" s="72"/>
    </row>
    <row r="497" spans="1:16" x14ac:dyDescent="0.25">
      <c r="A497" s="74"/>
      <c r="B497" s="94" t="s">
        <v>113</v>
      </c>
      <c r="C497" s="95"/>
      <c r="D497" s="96" t="s">
        <v>27</v>
      </c>
      <c r="E497" s="96"/>
      <c r="F497" s="103">
        <v>0</v>
      </c>
      <c r="G497" s="104"/>
      <c r="H497" s="103">
        <v>0</v>
      </c>
      <c r="I497" s="104"/>
      <c r="J497" s="103">
        <v>0</v>
      </c>
      <c r="K497" s="104"/>
      <c r="L497" s="103"/>
      <c r="M497" s="104"/>
      <c r="N497" s="103"/>
      <c r="O497" s="104"/>
      <c r="P497" s="72"/>
    </row>
    <row r="498" spans="1:16" ht="15.75" customHeight="1" x14ac:dyDescent="0.25">
      <c r="A498" s="46"/>
      <c r="B498" s="82">
        <v>3</v>
      </c>
      <c r="C498" s="83"/>
      <c r="D498" s="84" t="s">
        <v>39</v>
      </c>
      <c r="E498" s="84"/>
      <c r="F498" s="126">
        <f>F499</f>
        <v>0</v>
      </c>
      <c r="G498" s="127"/>
      <c r="H498" s="126">
        <f t="shared" ref="H498" si="628">H499</f>
        <v>1300</v>
      </c>
      <c r="I498" s="127"/>
      <c r="J498" s="126">
        <f t="shared" ref="J498" si="629">J499</f>
        <v>1300</v>
      </c>
      <c r="K498" s="127"/>
      <c r="L498" s="126">
        <f t="shared" ref="L498" si="630">L499</f>
        <v>1300</v>
      </c>
      <c r="M498" s="127"/>
      <c r="N498" s="126">
        <f t="shared" ref="N498" si="631">N499</f>
        <v>1300</v>
      </c>
      <c r="O498" s="127"/>
      <c r="P498" s="44"/>
    </row>
    <row r="499" spans="1:16" ht="15" customHeight="1" x14ac:dyDescent="0.25">
      <c r="A499" s="45"/>
      <c r="B499" s="87">
        <v>38</v>
      </c>
      <c r="C499" s="88"/>
      <c r="D499" s="89" t="s">
        <v>45</v>
      </c>
      <c r="E499" s="89"/>
      <c r="F499" s="85">
        <v>0</v>
      </c>
      <c r="G499" s="86"/>
      <c r="H499" s="113">
        <v>1300</v>
      </c>
      <c r="I499" s="113"/>
      <c r="J499" s="85">
        <v>1300</v>
      </c>
      <c r="K499" s="86"/>
      <c r="L499" s="113">
        <v>1300</v>
      </c>
      <c r="M499" s="113"/>
      <c r="N499" s="85">
        <v>1300</v>
      </c>
      <c r="O499" s="86"/>
      <c r="P499" s="44" t="s">
        <v>378</v>
      </c>
    </row>
    <row r="500" spans="1:16" ht="29.25" customHeight="1" x14ac:dyDescent="0.25">
      <c r="A500" s="47"/>
      <c r="B500" s="99" t="s">
        <v>248</v>
      </c>
      <c r="C500" s="100"/>
      <c r="D500" s="101" t="s">
        <v>249</v>
      </c>
      <c r="E500" s="101"/>
      <c r="F500" s="92">
        <f>F502</f>
        <v>0</v>
      </c>
      <c r="G500" s="93"/>
      <c r="H500" s="92">
        <f t="shared" ref="H500" si="632">H502</f>
        <v>0</v>
      </c>
      <c r="I500" s="93"/>
      <c r="J500" s="92">
        <f t="shared" ref="J500" si="633">J502</f>
        <v>600</v>
      </c>
      <c r="K500" s="93"/>
      <c r="L500" s="92">
        <f t="shared" ref="L500" si="634">L502</f>
        <v>600</v>
      </c>
      <c r="M500" s="93"/>
      <c r="N500" s="92">
        <f t="shared" ref="N500" si="635">N502</f>
        <v>600</v>
      </c>
      <c r="O500" s="93"/>
      <c r="P500" s="44"/>
    </row>
    <row r="501" spans="1:16" ht="18" customHeight="1" x14ac:dyDescent="0.25">
      <c r="A501" s="74"/>
      <c r="B501" s="94" t="s">
        <v>112</v>
      </c>
      <c r="C501" s="95"/>
      <c r="D501" s="96" t="s">
        <v>25</v>
      </c>
      <c r="E501" s="96"/>
      <c r="F501" s="103">
        <v>0</v>
      </c>
      <c r="G501" s="104"/>
      <c r="H501" s="103">
        <v>0</v>
      </c>
      <c r="I501" s="104"/>
      <c r="J501" s="103">
        <v>600</v>
      </c>
      <c r="K501" s="104"/>
      <c r="L501" s="103"/>
      <c r="M501" s="104"/>
      <c r="N501" s="103"/>
      <c r="O501" s="104"/>
      <c r="P501" s="72"/>
    </row>
    <row r="502" spans="1:16" ht="20.25" customHeight="1" x14ac:dyDescent="0.25">
      <c r="A502" s="46"/>
      <c r="B502" s="82">
        <v>3</v>
      </c>
      <c r="C502" s="83"/>
      <c r="D502" s="84" t="s">
        <v>39</v>
      </c>
      <c r="E502" s="84"/>
      <c r="F502" s="126">
        <f>F503</f>
        <v>0</v>
      </c>
      <c r="G502" s="127"/>
      <c r="H502" s="126">
        <f t="shared" ref="H502" si="636">H503</f>
        <v>0</v>
      </c>
      <c r="I502" s="127"/>
      <c r="J502" s="126">
        <f t="shared" ref="J502" si="637">J503</f>
        <v>600</v>
      </c>
      <c r="K502" s="127"/>
      <c r="L502" s="126">
        <f t="shared" ref="L502" si="638">L503</f>
        <v>600</v>
      </c>
      <c r="M502" s="127"/>
      <c r="N502" s="126">
        <f t="shared" ref="N502" si="639">N503</f>
        <v>600</v>
      </c>
      <c r="O502" s="127"/>
      <c r="P502" s="44"/>
    </row>
    <row r="503" spans="1:16" ht="20.25" customHeight="1" x14ac:dyDescent="0.25">
      <c r="A503" s="45"/>
      <c r="B503" s="87">
        <v>38</v>
      </c>
      <c r="C503" s="88"/>
      <c r="D503" s="89" t="s">
        <v>45</v>
      </c>
      <c r="E503" s="89"/>
      <c r="F503" s="85">
        <v>0</v>
      </c>
      <c r="G503" s="86"/>
      <c r="H503" s="113">
        <v>0</v>
      </c>
      <c r="I503" s="113"/>
      <c r="J503" s="85">
        <v>600</v>
      </c>
      <c r="K503" s="86"/>
      <c r="L503" s="113">
        <v>600</v>
      </c>
      <c r="M503" s="113"/>
      <c r="N503" s="85">
        <v>600</v>
      </c>
      <c r="O503" s="86"/>
      <c r="P503" s="44" t="s">
        <v>407</v>
      </c>
    </row>
    <row r="504" spans="1:16" ht="42" customHeight="1" x14ac:dyDescent="0.25">
      <c r="A504" s="47"/>
      <c r="B504" s="99" t="s">
        <v>250</v>
      </c>
      <c r="C504" s="100"/>
      <c r="D504" s="101" t="s">
        <v>251</v>
      </c>
      <c r="E504" s="101"/>
      <c r="F504" s="92">
        <f>F506</f>
        <v>0</v>
      </c>
      <c r="G504" s="93"/>
      <c r="H504" s="92">
        <f t="shared" ref="H504" si="640">H506</f>
        <v>0</v>
      </c>
      <c r="I504" s="93"/>
      <c r="J504" s="92">
        <f t="shared" ref="J504" si="641">J506</f>
        <v>100000</v>
      </c>
      <c r="K504" s="93"/>
      <c r="L504" s="92">
        <f t="shared" ref="L504" si="642">L506</f>
        <v>100000</v>
      </c>
      <c r="M504" s="93"/>
      <c r="N504" s="92">
        <f t="shared" ref="N504" si="643">N506</f>
        <v>100000</v>
      </c>
      <c r="O504" s="93"/>
      <c r="P504" s="44"/>
    </row>
    <row r="505" spans="1:16" ht="27.75" customHeight="1" x14ac:dyDescent="0.25">
      <c r="A505" s="74"/>
      <c r="B505" s="94" t="s">
        <v>113</v>
      </c>
      <c r="C505" s="95"/>
      <c r="D505" s="96" t="s">
        <v>27</v>
      </c>
      <c r="E505" s="96"/>
      <c r="F505" s="103">
        <v>0</v>
      </c>
      <c r="G505" s="104"/>
      <c r="H505" s="103">
        <v>0</v>
      </c>
      <c r="I505" s="104"/>
      <c r="J505" s="103">
        <v>100000</v>
      </c>
      <c r="K505" s="104"/>
      <c r="L505" s="103"/>
      <c r="M505" s="104"/>
      <c r="N505" s="103"/>
      <c r="O505" s="104"/>
      <c r="P505" s="72"/>
    </row>
    <row r="506" spans="1:16" ht="29.25" customHeight="1" x14ac:dyDescent="0.25">
      <c r="A506" s="46"/>
      <c r="B506" s="82">
        <v>4</v>
      </c>
      <c r="C506" s="83"/>
      <c r="D506" s="84" t="s">
        <v>46</v>
      </c>
      <c r="E506" s="84"/>
      <c r="F506" s="126">
        <f>F507</f>
        <v>0</v>
      </c>
      <c r="G506" s="127"/>
      <c r="H506" s="126">
        <f t="shared" ref="H506" si="644">H507</f>
        <v>0</v>
      </c>
      <c r="I506" s="127"/>
      <c r="J506" s="126">
        <f t="shared" ref="J506" si="645">J507</f>
        <v>100000</v>
      </c>
      <c r="K506" s="127"/>
      <c r="L506" s="126">
        <f t="shared" ref="L506" si="646">L507</f>
        <v>100000</v>
      </c>
      <c r="M506" s="127"/>
      <c r="N506" s="126">
        <f t="shared" ref="N506" si="647">N507</f>
        <v>100000</v>
      </c>
      <c r="O506" s="127"/>
      <c r="P506" s="44"/>
    </row>
    <row r="507" spans="1:16" ht="26.25" customHeight="1" x14ac:dyDescent="0.25">
      <c r="A507" s="45"/>
      <c r="B507" s="87">
        <v>42</v>
      </c>
      <c r="C507" s="88"/>
      <c r="D507" s="89" t="s">
        <v>52</v>
      </c>
      <c r="E507" s="89"/>
      <c r="F507" s="85">
        <v>0</v>
      </c>
      <c r="G507" s="86"/>
      <c r="H507" s="113">
        <v>0</v>
      </c>
      <c r="I507" s="113"/>
      <c r="J507" s="85">
        <v>100000</v>
      </c>
      <c r="K507" s="86"/>
      <c r="L507" s="113">
        <v>100000</v>
      </c>
      <c r="M507" s="113"/>
      <c r="N507" s="85">
        <v>100000</v>
      </c>
      <c r="O507" s="86"/>
      <c r="P507" s="44" t="s">
        <v>378</v>
      </c>
    </row>
    <row r="508" spans="1:16" ht="17.25" customHeight="1" x14ac:dyDescent="0.25">
      <c r="A508" s="49"/>
      <c r="B508" s="135" t="s">
        <v>252</v>
      </c>
      <c r="C508" s="136"/>
      <c r="D508" s="137" t="s">
        <v>253</v>
      </c>
      <c r="E508" s="137"/>
      <c r="F508" s="138">
        <f>F509+F517</f>
        <v>11058.56</v>
      </c>
      <c r="G508" s="139"/>
      <c r="H508" s="138">
        <f t="shared" ref="H508" si="648">H509+H517</f>
        <v>194000</v>
      </c>
      <c r="I508" s="139"/>
      <c r="J508" s="138">
        <f>J509+J517</f>
        <v>116000</v>
      </c>
      <c r="K508" s="139"/>
      <c r="L508" s="138">
        <f t="shared" ref="L508" si="649">L509+L517</f>
        <v>1063300</v>
      </c>
      <c r="M508" s="139"/>
      <c r="N508" s="138">
        <f t="shared" ref="N508" si="650">N509+N517</f>
        <v>1063300</v>
      </c>
      <c r="O508" s="139"/>
      <c r="P508" s="42"/>
    </row>
    <row r="509" spans="1:16" ht="28.5" customHeight="1" x14ac:dyDescent="0.25">
      <c r="A509" s="47"/>
      <c r="B509" s="99" t="s">
        <v>254</v>
      </c>
      <c r="C509" s="100"/>
      <c r="D509" s="101" t="s">
        <v>255</v>
      </c>
      <c r="E509" s="101"/>
      <c r="F509" s="92">
        <f>F512+F515</f>
        <v>11058.56</v>
      </c>
      <c r="G509" s="93"/>
      <c r="H509" s="92">
        <f t="shared" ref="H509" si="651">H512+H515</f>
        <v>194000</v>
      </c>
      <c r="I509" s="93"/>
      <c r="J509" s="92">
        <f t="shared" ref="J509" si="652">J512+J515</f>
        <v>63000</v>
      </c>
      <c r="K509" s="93"/>
      <c r="L509" s="92">
        <f t="shared" ref="L509" si="653">L512+L515</f>
        <v>63300</v>
      </c>
      <c r="M509" s="93"/>
      <c r="N509" s="92">
        <f t="shared" ref="N509" si="654">N512+N515</f>
        <v>63300</v>
      </c>
      <c r="O509" s="93"/>
      <c r="P509" s="44"/>
    </row>
    <row r="510" spans="1:16" ht="18.75" customHeight="1" x14ac:dyDescent="0.25">
      <c r="A510" s="74"/>
      <c r="B510" s="94" t="s">
        <v>112</v>
      </c>
      <c r="C510" s="95"/>
      <c r="D510" s="96" t="s">
        <v>25</v>
      </c>
      <c r="E510" s="96"/>
      <c r="F510" s="103">
        <v>11058.56</v>
      </c>
      <c r="G510" s="104"/>
      <c r="H510" s="103">
        <v>20000</v>
      </c>
      <c r="I510" s="104"/>
      <c r="J510" s="103">
        <v>13000</v>
      </c>
      <c r="K510" s="104"/>
      <c r="L510" s="103"/>
      <c r="M510" s="104"/>
      <c r="N510" s="103"/>
      <c r="O510" s="104"/>
      <c r="P510" s="72"/>
    </row>
    <row r="511" spans="1:16" ht="23.25" customHeight="1" x14ac:dyDescent="0.25">
      <c r="A511" s="74"/>
      <c r="B511" s="94" t="s">
        <v>113</v>
      </c>
      <c r="C511" s="95"/>
      <c r="D511" s="96" t="s">
        <v>27</v>
      </c>
      <c r="E511" s="96"/>
      <c r="F511" s="103">
        <v>0</v>
      </c>
      <c r="G511" s="104"/>
      <c r="H511" s="103">
        <v>174000</v>
      </c>
      <c r="I511" s="104"/>
      <c r="J511" s="103">
        <v>50000</v>
      </c>
      <c r="K511" s="104"/>
      <c r="L511" s="103"/>
      <c r="M511" s="104"/>
      <c r="N511" s="103"/>
      <c r="O511" s="104"/>
      <c r="P511" s="72"/>
    </row>
    <row r="512" spans="1:16" ht="19.5" customHeight="1" x14ac:dyDescent="0.25">
      <c r="A512" s="45"/>
      <c r="B512" s="107">
        <v>3</v>
      </c>
      <c r="C512" s="108"/>
      <c r="D512" s="89" t="s">
        <v>39</v>
      </c>
      <c r="E512" s="89"/>
      <c r="F512" s="85">
        <f>SUM(F513:G514)</f>
        <v>11058.56</v>
      </c>
      <c r="G512" s="86"/>
      <c r="H512" s="85">
        <f t="shared" ref="H512" si="655">SUM(H513:I514)</f>
        <v>10000</v>
      </c>
      <c r="I512" s="86"/>
      <c r="J512" s="85">
        <f t="shared" ref="J512" si="656">SUM(J513:K514)</f>
        <v>13000</v>
      </c>
      <c r="K512" s="86"/>
      <c r="L512" s="85">
        <f t="shared" ref="L512" si="657">SUM(L513:M514)</f>
        <v>13300</v>
      </c>
      <c r="M512" s="86"/>
      <c r="N512" s="85">
        <f t="shared" ref="N512" si="658">SUM(N513:O514)</f>
        <v>13300</v>
      </c>
      <c r="O512" s="86"/>
      <c r="P512" s="44"/>
    </row>
    <row r="513" spans="1:16" ht="19.5" customHeight="1" x14ac:dyDescent="0.25">
      <c r="A513" s="46"/>
      <c r="B513" s="87">
        <v>32</v>
      </c>
      <c r="C513" s="88"/>
      <c r="D513" s="89" t="s">
        <v>41</v>
      </c>
      <c r="E513" s="89"/>
      <c r="F513" s="133">
        <v>1410.18</v>
      </c>
      <c r="G513" s="134"/>
      <c r="H513" s="133">
        <v>0</v>
      </c>
      <c r="I513" s="134"/>
      <c r="J513" s="133">
        <v>0</v>
      </c>
      <c r="K513" s="134"/>
      <c r="L513" s="133"/>
      <c r="M513" s="134"/>
      <c r="N513" s="133"/>
      <c r="O513" s="134"/>
      <c r="P513" s="44" t="s">
        <v>379</v>
      </c>
    </row>
    <row r="514" spans="1:16" x14ac:dyDescent="0.25">
      <c r="A514" s="45"/>
      <c r="B514" s="87">
        <v>38</v>
      </c>
      <c r="C514" s="88"/>
      <c r="D514" s="89" t="s">
        <v>45</v>
      </c>
      <c r="E514" s="89"/>
      <c r="F514" s="85">
        <v>9648.3799999999992</v>
      </c>
      <c r="G514" s="86"/>
      <c r="H514" s="113">
        <v>10000</v>
      </c>
      <c r="I514" s="113"/>
      <c r="J514" s="85">
        <v>13000</v>
      </c>
      <c r="K514" s="86"/>
      <c r="L514" s="113">
        <v>13300</v>
      </c>
      <c r="M514" s="113"/>
      <c r="N514" s="85">
        <v>13300</v>
      </c>
      <c r="O514" s="86"/>
      <c r="P514" s="44" t="s">
        <v>379</v>
      </c>
    </row>
    <row r="515" spans="1:16" ht="30" customHeight="1" x14ac:dyDescent="0.25">
      <c r="A515" s="46"/>
      <c r="B515" s="82">
        <v>4</v>
      </c>
      <c r="C515" s="83"/>
      <c r="D515" s="84" t="s">
        <v>46</v>
      </c>
      <c r="E515" s="84"/>
      <c r="F515" s="126">
        <f>F516</f>
        <v>0</v>
      </c>
      <c r="G515" s="127"/>
      <c r="H515" s="126">
        <f t="shared" ref="H515" si="659">H516</f>
        <v>184000</v>
      </c>
      <c r="I515" s="127"/>
      <c r="J515" s="126">
        <f t="shared" ref="J515" si="660">J516</f>
        <v>50000</v>
      </c>
      <c r="K515" s="127"/>
      <c r="L515" s="126">
        <f t="shared" ref="L515" si="661">L516</f>
        <v>50000</v>
      </c>
      <c r="M515" s="127"/>
      <c r="N515" s="126">
        <f t="shared" ref="N515" si="662">N516</f>
        <v>50000</v>
      </c>
      <c r="O515" s="127"/>
      <c r="P515" s="44"/>
    </row>
    <row r="516" spans="1:16" ht="30" customHeight="1" x14ac:dyDescent="0.25">
      <c r="A516" s="45"/>
      <c r="B516" s="87">
        <v>45</v>
      </c>
      <c r="C516" s="88"/>
      <c r="D516" s="89" t="s">
        <v>132</v>
      </c>
      <c r="E516" s="89"/>
      <c r="F516" s="85">
        <v>0</v>
      </c>
      <c r="G516" s="86"/>
      <c r="H516" s="113">
        <v>184000</v>
      </c>
      <c r="I516" s="113"/>
      <c r="J516" s="85">
        <v>50000</v>
      </c>
      <c r="K516" s="86"/>
      <c r="L516" s="113">
        <v>50000</v>
      </c>
      <c r="M516" s="113"/>
      <c r="N516" s="85">
        <v>50000</v>
      </c>
      <c r="O516" s="86"/>
      <c r="P516" s="44" t="s">
        <v>379</v>
      </c>
    </row>
    <row r="517" spans="1:16" ht="42" customHeight="1" x14ac:dyDescent="0.25">
      <c r="A517" s="47"/>
      <c r="B517" s="99" t="s">
        <v>256</v>
      </c>
      <c r="C517" s="100"/>
      <c r="D517" s="101" t="s">
        <v>257</v>
      </c>
      <c r="E517" s="101"/>
      <c r="F517" s="92">
        <f>F520</f>
        <v>0</v>
      </c>
      <c r="G517" s="93"/>
      <c r="H517" s="92">
        <f t="shared" ref="H517" si="663">H520</f>
        <v>0</v>
      </c>
      <c r="I517" s="93"/>
      <c r="J517" s="92">
        <f>J520</f>
        <v>53000</v>
      </c>
      <c r="K517" s="93"/>
      <c r="L517" s="92">
        <f t="shared" ref="L517" si="664">L520</f>
        <v>1000000</v>
      </c>
      <c r="M517" s="93"/>
      <c r="N517" s="92">
        <f t="shared" ref="N517" si="665">N520</f>
        <v>1000000</v>
      </c>
      <c r="O517" s="93"/>
      <c r="P517" s="44"/>
    </row>
    <row r="518" spans="1:16" x14ac:dyDescent="0.25">
      <c r="A518" s="71"/>
      <c r="B518" s="94" t="s">
        <v>114</v>
      </c>
      <c r="C518" s="95"/>
      <c r="D518" s="96" t="s">
        <v>30</v>
      </c>
      <c r="E518" s="96"/>
      <c r="F518" s="103">
        <v>0</v>
      </c>
      <c r="G518" s="104"/>
      <c r="H518" s="105">
        <v>0</v>
      </c>
      <c r="I518" s="105"/>
      <c r="J518" s="103">
        <v>0</v>
      </c>
      <c r="K518" s="104"/>
      <c r="L518" s="105"/>
      <c r="M518" s="105"/>
      <c r="N518" s="103"/>
      <c r="O518" s="104"/>
      <c r="P518" s="72"/>
    </row>
    <row r="519" spans="1:16" ht="18" customHeight="1" x14ac:dyDescent="0.25">
      <c r="A519" s="74"/>
      <c r="B519" s="94" t="s">
        <v>147</v>
      </c>
      <c r="C519" s="95"/>
      <c r="D519" s="96" t="s">
        <v>28</v>
      </c>
      <c r="E519" s="96"/>
      <c r="F519" s="103">
        <v>0</v>
      </c>
      <c r="G519" s="104"/>
      <c r="H519" s="103">
        <v>0</v>
      </c>
      <c r="I519" s="104"/>
      <c r="J519" s="103">
        <v>53000</v>
      </c>
      <c r="K519" s="104"/>
      <c r="L519" s="103"/>
      <c r="M519" s="104"/>
      <c r="N519" s="103"/>
      <c r="O519" s="104"/>
      <c r="P519" s="72"/>
    </row>
    <row r="520" spans="1:16" ht="26.25" customHeight="1" x14ac:dyDescent="0.25">
      <c r="A520" s="46"/>
      <c r="B520" s="82">
        <v>4</v>
      </c>
      <c r="C520" s="83"/>
      <c r="D520" s="84" t="s">
        <v>46</v>
      </c>
      <c r="E520" s="84"/>
      <c r="F520" s="126">
        <f>F521</f>
        <v>0</v>
      </c>
      <c r="G520" s="127"/>
      <c r="H520" s="126">
        <f t="shared" ref="H520" si="666">H521</f>
        <v>0</v>
      </c>
      <c r="I520" s="127"/>
      <c r="J520" s="126">
        <f t="shared" ref="J520" si="667">J521</f>
        <v>53000</v>
      </c>
      <c r="K520" s="127"/>
      <c r="L520" s="126">
        <f t="shared" ref="L520" si="668">L521</f>
        <v>1000000</v>
      </c>
      <c r="M520" s="127"/>
      <c r="N520" s="126">
        <f t="shared" ref="N520" si="669">N521</f>
        <v>1000000</v>
      </c>
      <c r="O520" s="127"/>
      <c r="P520" s="44"/>
    </row>
    <row r="521" spans="1:16" ht="27.75" customHeight="1" x14ac:dyDescent="0.25">
      <c r="A521" s="45"/>
      <c r="B521" s="87">
        <v>42</v>
      </c>
      <c r="C521" s="88"/>
      <c r="D521" s="89" t="s">
        <v>52</v>
      </c>
      <c r="E521" s="89"/>
      <c r="F521" s="85">
        <v>0</v>
      </c>
      <c r="G521" s="86"/>
      <c r="H521" s="113">
        <v>0</v>
      </c>
      <c r="I521" s="113"/>
      <c r="J521" s="85">
        <v>53000</v>
      </c>
      <c r="K521" s="86"/>
      <c r="L521" s="113">
        <v>1000000</v>
      </c>
      <c r="M521" s="113"/>
      <c r="N521" s="85">
        <v>1000000</v>
      </c>
      <c r="O521" s="86"/>
      <c r="P521" s="44" t="s">
        <v>379</v>
      </c>
    </row>
    <row r="522" spans="1:16" x14ac:dyDescent="0.25">
      <c r="A522" s="49"/>
      <c r="B522" s="135" t="s">
        <v>258</v>
      </c>
      <c r="C522" s="136"/>
      <c r="D522" s="137" t="s">
        <v>259</v>
      </c>
      <c r="E522" s="137"/>
      <c r="F522" s="138">
        <f>F523</f>
        <v>0</v>
      </c>
      <c r="G522" s="139"/>
      <c r="H522" s="138">
        <f t="shared" ref="H522" si="670">H523</f>
        <v>0</v>
      </c>
      <c r="I522" s="139"/>
      <c r="J522" s="138">
        <f t="shared" ref="J522" si="671">J523</f>
        <v>70000</v>
      </c>
      <c r="K522" s="139"/>
      <c r="L522" s="138">
        <f t="shared" ref="L522" si="672">L523</f>
        <v>40000</v>
      </c>
      <c r="M522" s="139"/>
      <c r="N522" s="138">
        <f t="shared" ref="N522" si="673">N523</f>
        <v>40000</v>
      </c>
      <c r="O522" s="139"/>
      <c r="P522" s="42"/>
    </row>
    <row r="523" spans="1:16" ht="31.5" customHeight="1" x14ac:dyDescent="0.25">
      <c r="A523" s="47"/>
      <c r="B523" s="99" t="s">
        <v>260</v>
      </c>
      <c r="C523" s="100"/>
      <c r="D523" s="101" t="s">
        <v>261</v>
      </c>
      <c r="E523" s="101"/>
      <c r="F523" s="92">
        <f>F527</f>
        <v>0</v>
      </c>
      <c r="G523" s="93"/>
      <c r="H523" s="92">
        <f t="shared" ref="H523" si="674">H527</f>
        <v>0</v>
      </c>
      <c r="I523" s="93"/>
      <c r="J523" s="92">
        <f t="shared" ref="J523" si="675">J527</f>
        <v>70000</v>
      </c>
      <c r="K523" s="93"/>
      <c r="L523" s="92">
        <f t="shared" ref="L523" si="676">L527</f>
        <v>40000</v>
      </c>
      <c r="M523" s="93"/>
      <c r="N523" s="92">
        <f t="shared" ref="N523" si="677">N527</f>
        <v>40000</v>
      </c>
      <c r="O523" s="93"/>
      <c r="P523" s="44"/>
    </row>
    <row r="524" spans="1:16" x14ac:dyDescent="0.25">
      <c r="A524" s="74"/>
      <c r="B524" s="94" t="s">
        <v>112</v>
      </c>
      <c r="C524" s="95"/>
      <c r="D524" s="96" t="s">
        <v>25</v>
      </c>
      <c r="E524" s="96"/>
      <c r="F524" s="103">
        <v>0</v>
      </c>
      <c r="G524" s="104"/>
      <c r="H524" s="103">
        <v>0</v>
      </c>
      <c r="I524" s="104"/>
      <c r="J524" s="103">
        <v>70000</v>
      </c>
      <c r="K524" s="104"/>
      <c r="L524" s="103"/>
      <c r="M524" s="104"/>
      <c r="N524" s="103"/>
      <c r="O524" s="104"/>
      <c r="P524" s="72"/>
    </row>
    <row r="525" spans="1:16" x14ac:dyDescent="0.25">
      <c r="A525" s="74"/>
      <c r="B525" s="94" t="s">
        <v>113</v>
      </c>
      <c r="C525" s="95"/>
      <c r="D525" s="96" t="s">
        <v>27</v>
      </c>
      <c r="E525" s="96"/>
      <c r="F525" s="103">
        <v>0</v>
      </c>
      <c r="G525" s="104"/>
      <c r="H525" s="103">
        <v>0</v>
      </c>
      <c r="I525" s="104"/>
      <c r="J525" s="103">
        <v>0</v>
      </c>
      <c r="K525" s="104"/>
      <c r="L525" s="103"/>
      <c r="M525" s="104"/>
      <c r="N525" s="103"/>
      <c r="O525" s="104"/>
      <c r="P525" s="72"/>
    </row>
    <row r="526" spans="1:16" x14ac:dyDescent="0.25">
      <c r="A526" s="74"/>
      <c r="B526" s="94" t="s">
        <v>154</v>
      </c>
      <c r="C526" s="95"/>
      <c r="D526" s="96" t="s">
        <v>34</v>
      </c>
      <c r="E526" s="96"/>
      <c r="F526" s="103">
        <v>0</v>
      </c>
      <c r="G526" s="104"/>
      <c r="H526" s="103">
        <v>0</v>
      </c>
      <c r="I526" s="104"/>
      <c r="J526" s="103">
        <v>0</v>
      </c>
      <c r="K526" s="104"/>
      <c r="L526" s="103"/>
      <c r="M526" s="104"/>
      <c r="N526" s="103"/>
      <c r="O526" s="104"/>
      <c r="P526" s="72"/>
    </row>
    <row r="527" spans="1:16" ht="18.75" customHeight="1" x14ac:dyDescent="0.25">
      <c r="A527" s="46"/>
      <c r="B527" s="82">
        <v>3</v>
      </c>
      <c r="C527" s="83"/>
      <c r="D527" s="84" t="s">
        <v>39</v>
      </c>
      <c r="E527" s="84"/>
      <c r="F527" s="126">
        <f>F528</f>
        <v>0</v>
      </c>
      <c r="G527" s="127"/>
      <c r="H527" s="126">
        <f t="shared" ref="H527" si="678">H528</f>
        <v>0</v>
      </c>
      <c r="I527" s="127"/>
      <c r="J527" s="126">
        <f t="shared" ref="J527" si="679">J528</f>
        <v>70000</v>
      </c>
      <c r="K527" s="127"/>
      <c r="L527" s="126">
        <f t="shared" ref="L527" si="680">L528</f>
        <v>40000</v>
      </c>
      <c r="M527" s="127"/>
      <c r="N527" s="126">
        <f t="shared" ref="N527" si="681">N528</f>
        <v>40000</v>
      </c>
      <c r="O527" s="127"/>
      <c r="P527" s="44"/>
    </row>
    <row r="528" spans="1:16" ht="17.25" customHeight="1" x14ac:dyDescent="0.25">
      <c r="A528" s="45"/>
      <c r="B528" s="87">
        <v>38</v>
      </c>
      <c r="C528" s="88"/>
      <c r="D528" s="89" t="s">
        <v>45</v>
      </c>
      <c r="E528" s="89"/>
      <c r="F528" s="85">
        <v>0</v>
      </c>
      <c r="G528" s="86"/>
      <c r="H528" s="113">
        <v>0</v>
      </c>
      <c r="I528" s="113"/>
      <c r="J528" s="85">
        <v>70000</v>
      </c>
      <c r="K528" s="86"/>
      <c r="L528" s="113">
        <v>40000</v>
      </c>
      <c r="M528" s="113"/>
      <c r="N528" s="85">
        <v>40000</v>
      </c>
      <c r="O528" s="86"/>
      <c r="P528" s="44" t="s">
        <v>380</v>
      </c>
    </row>
    <row r="529" spans="1:16" x14ac:dyDescent="0.25">
      <c r="A529" s="50"/>
      <c r="B529" s="142" t="s">
        <v>262</v>
      </c>
      <c r="C529" s="143"/>
      <c r="D529" s="144" t="s">
        <v>263</v>
      </c>
      <c r="E529" s="144"/>
      <c r="F529" s="145">
        <f>F530+F535+F545</f>
        <v>9898.56</v>
      </c>
      <c r="G529" s="146"/>
      <c r="H529" s="145">
        <f t="shared" ref="H529" si="682">H530+H535+H545</f>
        <v>9400</v>
      </c>
      <c r="I529" s="146"/>
      <c r="J529" s="145">
        <f>J530+J535+J545</f>
        <v>35300</v>
      </c>
      <c r="K529" s="146"/>
      <c r="L529" s="145">
        <f t="shared" ref="L529" si="683">L530+L535+L545</f>
        <v>19400</v>
      </c>
      <c r="M529" s="146"/>
      <c r="N529" s="145">
        <f t="shared" ref="N529" si="684">N530+N535+N545</f>
        <v>9400</v>
      </c>
      <c r="O529" s="146"/>
      <c r="P529" s="40"/>
    </row>
    <row r="530" spans="1:16" x14ac:dyDescent="0.25">
      <c r="A530" s="49"/>
      <c r="B530" s="135" t="s">
        <v>264</v>
      </c>
      <c r="C530" s="136"/>
      <c r="D530" s="137" t="s">
        <v>265</v>
      </c>
      <c r="E530" s="137"/>
      <c r="F530" s="138">
        <f>F531</f>
        <v>2607.04</v>
      </c>
      <c r="G530" s="139"/>
      <c r="H530" s="138">
        <f t="shared" ref="H530" si="685">H531</f>
        <v>2700</v>
      </c>
      <c r="I530" s="139"/>
      <c r="J530" s="138">
        <f t="shared" ref="J530" si="686">J531</f>
        <v>2700</v>
      </c>
      <c r="K530" s="139"/>
      <c r="L530" s="138">
        <f t="shared" ref="L530" si="687">L531</f>
        <v>2700</v>
      </c>
      <c r="M530" s="139"/>
      <c r="N530" s="138">
        <f t="shared" ref="N530" si="688">N531</f>
        <v>2700</v>
      </c>
      <c r="O530" s="139"/>
      <c r="P530" s="42"/>
    </row>
    <row r="531" spans="1:16" ht="30" customHeight="1" x14ac:dyDescent="0.25">
      <c r="A531" s="47"/>
      <c r="B531" s="99" t="s">
        <v>266</v>
      </c>
      <c r="C531" s="100"/>
      <c r="D531" s="101" t="s">
        <v>267</v>
      </c>
      <c r="E531" s="101"/>
      <c r="F531" s="92">
        <f>F533</f>
        <v>2607.04</v>
      </c>
      <c r="G531" s="93"/>
      <c r="H531" s="92">
        <f t="shared" ref="H531" si="689">H533</f>
        <v>2700</v>
      </c>
      <c r="I531" s="93"/>
      <c r="J531" s="92">
        <f t="shared" ref="J531" si="690">J533</f>
        <v>2700</v>
      </c>
      <c r="K531" s="93"/>
      <c r="L531" s="92">
        <f t="shared" ref="L531" si="691">L533</f>
        <v>2700</v>
      </c>
      <c r="M531" s="93"/>
      <c r="N531" s="92">
        <f t="shared" ref="N531" si="692">N533</f>
        <v>2700</v>
      </c>
      <c r="O531" s="93"/>
      <c r="P531" s="44"/>
    </row>
    <row r="532" spans="1:16" ht="21" customHeight="1" x14ac:dyDescent="0.25">
      <c r="A532" s="74"/>
      <c r="B532" s="94" t="s">
        <v>112</v>
      </c>
      <c r="C532" s="95"/>
      <c r="D532" s="96" t="s">
        <v>25</v>
      </c>
      <c r="E532" s="96"/>
      <c r="F532" s="103">
        <v>2607.04</v>
      </c>
      <c r="G532" s="104"/>
      <c r="H532" s="103">
        <v>2700</v>
      </c>
      <c r="I532" s="104"/>
      <c r="J532" s="103">
        <v>2700</v>
      </c>
      <c r="K532" s="104"/>
      <c r="L532" s="103"/>
      <c r="M532" s="104"/>
      <c r="N532" s="103"/>
      <c r="O532" s="104"/>
      <c r="P532" s="72"/>
    </row>
    <row r="533" spans="1:16" ht="17.25" customHeight="1" x14ac:dyDescent="0.25">
      <c r="A533" s="46"/>
      <c r="B533" s="82">
        <v>3</v>
      </c>
      <c r="C533" s="83"/>
      <c r="D533" s="84" t="s">
        <v>39</v>
      </c>
      <c r="E533" s="84"/>
      <c r="F533" s="126">
        <f>F534</f>
        <v>2607.04</v>
      </c>
      <c r="G533" s="127"/>
      <c r="H533" s="126">
        <f t="shared" ref="H533" si="693">H534</f>
        <v>2700</v>
      </c>
      <c r="I533" s="127"/>
      <c r="J533" s="126">
        <f t="shared" ref="J533" si="694">J534</f>
        <v>2700</v>
      </c>
      <c r="K533" s="127"/>
      <c r="L533" s="126">
        <f t="shared" ref="L533" si="695">L534</f>
        <v>2700</v>
      </c>
      <c r="M533" s="127"/>
      <c r="N533" s="126">
        <f t="shared" ref="N533" si="696">N534</f>
        <v>2700</v>
      </c>
      <c r="O533" s="127"/>
      <c r="P533" s="44"/>
    </row>
    <row r="534" spans="1:16" x14ac:dyDescent="0.25">
      <c r="A534" s="45"/>
      <c r="B534" s="87">
        <v>35</v>
      </c>
      <c r="C534" s="88"/>
      <c r="D534" s="89" t="s">
        <v>43</v>
      </c>
      <c r="E534" s="89"/>
      <c r="F534" s="85">
        <v>2607.04</v>
      </c>
      <c r="G534" s="86"/>
      <c r="H534" s="113">
        <v>2700</v>
      </c>
      <c r="I534" s="113"/>
      <c r="J534" s="85">
        <v>2700</v>
      </c>
      <c r="K534" s="86"/>
      <c r="L534" s="113">
        <v>2700</v>
      </c>
      <c r="M534" s="113"/>
      <c r="N534" s="85">
        <v>2700</v>
      </c>
      <c r="O534" s="86"/>
      <c r="P534" s="44" t="s">
        <v>381</v>
      </c>
    </row>
    <row r="535" spans="1:16" x14ac:dyDescent="0.25">
      <c r="A535" s="49"/>
      <c r="B535" s="135" t="s">
        <v>268</v>
      </c>
      <c r="C535" s="136"/>
      <c r="D535" s="137" t="s">
        <v>269</v>
      </c>
      <c r="E535" s="137"/>
      <c r="F535" s="138">
        <f>F536+F540</f>
        <v>5408.45</v>
      </c>
      <c r="G535" s="139"/>
      <c r="H535" s="138">
        <f t="shared" ref="H535" si="697">H536+H540</f>
        <v>0</v>
      </c>
      <c r="I535" s="139"/>
      <c r="J535" s="138">
        <f t="shared" ref="J535" si="698">J536+J540</f>
        <v>6600</v>
      </c>
      <c r="K535" s="139"/>
      <c r="L535" s="138">
        <f t="shared" ref="L535" si="699">L536+L540</f>
        <v>0</v>
      </c>
      <c r="M535" s="139"/>
      <c r="N535" s="138">
        <f t="shared" ref="N535" si="700">N536+N540</f>
        <v>0</v>
      </c>
      <c r="O535" s="139"/>
      <c r="P535" s="42"/>
    </row>
    <row r="536" spans="1:16" ht="33" customHeight="1" x14ac:dyDescent="0.25">
      <c r="A536" s="47"/>
      <c r="B536" s="99" t="s">
        <v>270</v>
      </c>
      <c r="C536" s="100"/>
      <c r="D536" s="101" t="s">
        <v>271</v>
      </c>
      <c r="E536" s="101"/>
      <c r="F536" s="92">
        <f>F538</f>
        <v>0</v>
      </c>
      <c r="G536" s="93"/>
      <c r="H536" s="92">
        <f t="shared" ref="H536" si="701">H538</f>
        <v>0</v>
      </c>
      <c r="I536" s="93"/>
      <c r="J536" s="92">
        <f t="shared" ref="J536" si="702">J538</f>
        <v>6600</v>
      </c>
      <c r="K536" s="93"/>
      <c r="L536" s="92">
        <f t="shared" ref="L536" si="703">L538</f>
        <v>0</v>
      </c>
      <c r="M536" s="93"/>
      <c r="N536" s="92">
        <f t="shared" ref="N536" si="704">N538</f>
        <v>0</v>
      </c>
      <c r="O536" s="93"/>
      <c r="P536" s="44"/>
    </row>
    <row r="537" spans="1:16" ht="18" customHeight="1" x14ac:dyDescent="0.25">
      <c r="A537" s="71"/>
      <c r="B537" s="94" t="s">
        <v>113</v>
      </c>
      <c r="C537" s="95"/>
      <c r="D537" s="96" t="s">
        <v>27</v>
      </c>
      <c r="E537" s="96"/>
      <c r="F537" s="103">
        <v>0</v>
      </c>
      <c r="G537" s="104"/>
      <c r="H537" s="105">
        <v>0</v>
      </c>
      <c r="I537" s="105"/>
      <c r="J537" s="103">
        <v>6600</v>
      </c>
      <c r="K537" s="104"/>
      <c r="L537" s="105"/>
      <c r="M537" s="105"/>
      <c r="N537" s="103"/>
      <c r="O537" s="104"/>
      <c r="P537" s="72"/>
    </row>
    <row r="538" spans="1:16" ht="15" customHeight="1" x14ac:dyDescent="0.25">
      <c r="A538" s="46"/>
      <c r="B538" s="82">
        <v>3</v>
      </c>
      <c r="C538" s="83"/>
      <c r="D538" s="84" t="s">
        <v>39</v>
      </c>
      <c r="E538" s="84"/>
      <c r="F538" s="126">
        <f>F539</f>
        <v>0</v>
      </c>
      <c r="G538" s="127"/>
      <c r="H538" s="126">
        <f t="shared" ref="H538" si="705">H539</f>
        <v>0</v>
      </c>
      <c r="I538" s="127"/>
      <c r="J538" s="126">
        <f t="shared" ref="J538" si="706">J539</f>
        <v>6600</v>
      </c>
      <c r="K538" s="127"/>
      <c r="L538" s="126">
        <f t="shared" ref="L538" si="707">L539</f>
        <v>0</v>
      </c>
      <c r="M538" s="127"/>
      <c r="N538" s="126">
        <f t="shared" ref="N538" si="708">N539</f>
        <v>0</v>
      </c>
      <c r="O538" s="127"/>
      <c r="P538" s="44"/>
    </row>
    <row r="539" spans="1:16" ht="15" customHeight="1" x14ac:dyDescent="0.25">
      <c r="A539" s="45"/>
      <c r="B539" s="87">
        <v>32</v>
      </c>
      <c r="C539" s="88"/>
      <c r="D539" s="89" t="s">
        <v>41</v>
      </c>
      <c r="E539" s="89"/>
      <c r="F539" s="85">
        <v>0</v>
      </c>
      <c r="G539" s="86"/>
      <c r="H539" s="113">
        <v>0</v>
      </c>
      <c r="I539" s="113"/>
      <c r="J539" s="85">
        <v>6600</v>
      </c>
      <c r="K539" s="86"/>
      <c r="L539" s="113">
        <v>0</v>
      </c>
      <c r="M539" s="113"/>
      <c r="N539" s="85">
        <v>0</v>
      </c>
      <c r="O539" s="86"/>
      <c r="P539" s="44" t="s">
        <v>381</v>
      </c>
    </row>
    <row r="540" spans="1:16" ht="43.5" customHeight="1" x14ac:dyDescent="0.25">
      <c r="A540" s="47"/>
      <c r="B540" s="99" t="s">
        <v>346</v>
      </c>
      <c r="C540" s="100"/>
      <c r="D540" s="101" t="s">
        <v>347</v>
      </c>
      <c r="E540" s="101"/>
      <c r="F540" s="92">
        <f>F543</f>
        <v>5408.45</v>
      </c>
      <c r="G540" s="93"/>
      <c r="H540" s="92">
        <f t="shared" ref="H540" si="709">H543</f>
        <v>0</v>
      </c>
      <c r="I540" s="93"/>
      <c r="J540" s="92">
        <f t="shared" ref="J540" si="710">J543</f>
        <v>0</v>
      </c>
      <c r="K540" s="93"/>
      <c r="L540" s="92">
        <f t="shared" ref="L540" si="711">L543</f>
        <v>0</v>
      </c>
      <c r="M540" s="93"/>
      <c r="N540" s="92">
        <f t="shared" ref="N540" si="712">N543</f>
        <v>0</v>
      </c>
      <c r="O540" s="93"/>
      <c r="P540" s="44"/>
    </row>
    <row r="541" spans="1:16" ht="18" customHeight="1" x14ac:dyDescent="0.25">
      <c r="A541" s="74"/>
      <c r="B541" s="94" t="s">
        <v>114</v>
      </c>
      <c r="C541" s="95"/>
      <c r="D541" s="96" t="s">
        <v>30</v>
      </c>
      <c r="E541" s="96"/>
      <c r="F541" s="103">
        <v>0</v>
      </c>
      <c r="G541" s="104"/>
      <c r="H541" s="103">
        <v>0</v>
      </c>
      <c r="I541" s="104"/>
      <c r="J541" s="103">
        <v>0</v>
      </c>
      <c r="K541" s="104"/>
      <c r="L541" s="103"/>
      <c r="M541" s="104"/>
      <c r="N541" s="103"/>
      <c r="O541" s="104"/>
      <c r="P541" s="72"/>
    </row>
    <row r="542" spans="1:16" ht="17.25" customHeight="1" x14ac:dyDescent="0.25">
      <c r="A542" s="74"/>
      <c r="B542" s="94" t="s">
        <v>113</v>
      </c>
      <c r="C542" s="95"/>
      <c r="D542" s="96" t="s">
        <v>27</v>
      </c>
      <c r="E542" s="96"/>
      <c r="F542" s="103">
        <v>5408.45</v>
      </c>
      <c r="G542" s="104"/>
      <c r="H542" s="103">
        <v>0</v>
      </c>
      <c r="I542" s="104"/>
      <c r="J542" s="103">
        <v>0</v>
      </c>
      <c r="K542" s="104"/>
      <c r="L542" s="103"/>
      <c r="M542" s="104"/>
      <c r="N542" s="103"/>
      <c r="O542" s="104"/>
      <c r="P542" s="72"/>
    </row>
    <row r="543" spans="1:16" ht="15.75" customHeight="1" x14ac:dyDescent="0.25">
      <c r="A543" s="46"/>
      <c r="B543" s="82">
        <v>3</v>
      </c>
      <c r="C543" s="83"/>
      <c r="D543" s="84" t="s">
        <v>39</v>
      </c>
      <c r="E543" s="84"/>
      <c r="F543" s="126">
        <f>F544</f>
        <v>5408.45</v>
      </c>
      <c r="G543" s="127"/>
      <c r="H543" s="126">
        <f>H544</f>
        <v>0</v>
      </c>
      <c r="I543" s="127"/>
      <c r="J543" s="126">
        <f t="shared" ref="J543" si="713">J544</f>
        <v>0</v>
      </c>
      <c r="K543" s="127"/>
      <c r="L543" s="126">
        <f t="shared" ref="L543" si="714">L544</f>
        <v>0</v>
      </c>
      <c r="M543" s="127"/>
      <c r="N543" s="126">
        <f t="shared" ref="N543" si="715">N544</f>
        <v>0</v>
      </c>
      <c r="O543" s="127"/>
      <c r="P543" s="44"/>
    </row>
    <row r="544" spans="1:16" ht="15" customHeight="1" x14ac:dyDescent="0.25">
      <c r="A544" s="45"/>
      <c r="B544" s="87">
        <v>32</v>
      </c>
      <c r="C544" s="88"/>
      <c r="D544" s="89" t="s">
        <v>41</v>
      </c>
      <c r="E544" s="89"/>
      <c r="F544" s="85">
        <v>5408.45</v>
      </c>
      <c r="G544" s="86"/>
      <c r="H544" s="113">
        <v>0</v>
      </c>
      <c r="I544" s="113"/>
      <c r="J544" s="85">
        <v>0</v>
      </c>
      <c r="K544" s="86"/>
      <c r="L544" s="113">
        <v>0</v>
      </c>
      <c r="M544" s="113"/>
      <c r="N544" s="85">
        <v>0</v>
      </c>
      <c r="O544" s="86"/>
      <c r="P544" s="44" t="s">
        <v>381</v>
      </c>
    </row>
    <row r="545" spans="1:16" ht="28.5" customHeight="1" x14ac:dyDescent="0.25">
      <c r="A545" s="49"/>
      <c r="B545" s="135" t="s">
        <v>272</v>
      </c>
      <c r="C545" s="136"/>
      <c r="D545" s="137" t="s">
        <v>273</v>
      </c>
      <c r="E545" s="137"/>
      <c r="F545" s="138">
        <f>F546+F551</f>
        <v>1883.07</v>
      </c>
      <c r="G545" s="139"/>
      <c r="H545" s="138">
        <f t="shared" ref="H545" si="716">H546+H551</f>
        <v>6700</v>
      </c>
      <c r="I545" s="139"/>
      <c r="J545" s="138">
        <f>J546+J551</f>
        <v>26000</v>
      </c>
      <c r="K545" s="139"/>
      <c r="L545" s="138">
        <f t="shared" ref="L545" si="717">L546+L551</f>
        <v>16700</v>
      </c>
      <c r="M545" s="139"/>
      <c r="N545" s="138">
        <f t="shared" ref="N545" si="718">N546+N551</f>
        <v>6700</v>
      </c>
      <c r="O545" s="139"/>
      <c r="P545" s="42"/>
    </row>
    <row r="546" spans="1:16" ht="42" customHeight="1" x14ac:dyDescent="0.25">
      <c r="A546" s="47"/>
      <c r="B546" s="99" t="s">
        <v>275</v>
      </c>
      <c r="C546" s="100"/>
      <c r="D546" s="101" t="s">
        <v>276</v>
      </c>
      <c r="E546" s="101"/>
      <c r="F546" s="92">
        <f>F549</f>
        <v>0</v>
      </c>
      <c r="G546" s="93"/>
      <c r="H546" s="92">
        <f t="shared" ref="H546" si="719">H549</f>
        <v>0</v>
      </c>
      <c r="I546" s="93"/>
      <c r="J546" s="92">
        <f t="shared" ref="J546" si="720">J549</f>
        <v>20000</v>
      </c>
      <c r="K546" s="93"/>
      <c r="L546" s="92">
        <f t="shared" ref="L546" si="721">L549</f>
        <v>10000</v>
      </c>
      <c r="M546" s="93"/>
      <c r="N546" s="92">
        <f t="shared" ref="N546" si="722">N549</f>
        <v>0</v>
      </c>
      <c r="O546" s="93"/>
      <c r="P546" s="44"/>
    </row>
    <row r="547" spans="1:16" ht="18" customHeight="1" x14ac:dyDescent="0.25">
      <c r="A547" s="74"/>
      <c r="B547" s="94" t="s">
        <v>112</v>
      </c>
      <c r="C547" s="95"/>
      <c r="D547" s="96" t="s">
        <v>25</v>
      </c>
      <c r="E547" s="96"/>
      <c r="F547" s="103">
        <v>0</v>
      </c>
      <c r="G547" s="104"/>
      <c r="H547" s="103">
        <v>0</v>
      </c>
      <c r="I547" s="104"/>
      <c r="J547" s="103">
        <v>20000</v>
      </c>
      <c r="K547" s="104"/>
      <c r="L547" s="103"/>
      <c r="M547" s="104"/>
      <c r="N547" s="103"/>
      <c r="O547" s="104"/>
      <c r="P547" s="72"/>
    </row>
    <row r="548" spans="1:16" ht="15.75" customHeight="1" x14ac:dyDescent="0.25">
      <c r="A548" s="74"/>
      <c r="B548" s="94" t="s">
        <v>113</v>
      </c>
      <c r="C548" s="95"/>
      <c r="D548" s="96" t="s">
        <v>27</v>
      </c>
      <c r="E548" s="96"/>
      <c r="F548" s="103">
        <v>0</v>
      </c>
      <c r="G548" s="104"/>
      <c r="H548" s="103">
        <v>0</v>
      </c>
      <c r="I548" s="104"/>
      <c r="J548" s="103">
        <v>0</v>
      </c>
      <c r="K548" s="104"/>
      <c r="L548" s="103"/>
      <c r="M548" s="104"/>
      <c r="N548" s="103"/>
      <c r="O548" s="104"/>
      <c r="P548" s="72"/>
    </row>
    <row r="549" spans="1:16" ht="32.25" customHeight="1" x14ac:dyDescent="0.25">
      <c r="A549" s="46"/>
      <c r="B549" s="82">
        <v>4</v>
      </c>
      <c r="C549" s="83"/>
      <c r="D549" s="84" t="s">
        <v>46</v>
      </c>
      <c r="E549" s="84"/>
      <c r="F549" s="126">
        <f>F550</f>
        <v>0</v>
      </c>
      <c r="G549" s="127"/>
      <c r="H549" s="126">
        <f t="shared" ref="H549" si="723">H550</f>
        <v>0</v>
      </c>
      <c r="I549" s="127"/>
      <c r="J549" s="126">
        <f t="shared" ref="J549" si="724">J550</f>
        <v>20000</v>
      </c>
      <c r="K549" s="127"/>
      <c r="L549" s="126">
        <f t="shared" ref="L549" si="725">L550</f>
        <v>10000</v>
      </c>
      <c r="M549" s="127"/>
      <c r="N549" s="126">
        <f t="shared" ref="N549" si="726">N550</f>
        <v>0</v>
      </c>
      <c r="O549" s="127"/>
      <c r="P549" s="44"/>
    </row>
    <row r="550" spans="1:16" ht="29.25" customHeight="1" x14ac:dyDescent="0.25">
      <c r="A550" s="45"/>
      <c r="B550" s="87">
        <v>42</v>
      </c>
      <c r="C550" s="88"/>
      <c r="D550" s="89" t="s">
        <v>52</v>
      </c>
      <c r="E550" s="89"/>
      <c r="F550" s="85">
        <v>0</v>
      </c>
      <c r="G550" s="86"/>
      <c r="H550" s="113">
        <v>0</v>
      </c>
      <c r="I550" s="113"/>
      <c r="J550" s="85">
        <v>20000</v>
      </c>
      <c r="K550" s="86"/>
      <c r="L550" s="113">
        <v>10000</v>
      </c>
      <c r="M550" s="113"/>
      <c r="N550" s="85">
        <v>0</v>
      </c>
      <c r="O550" s="86"/>
      <c r="P550" s="44" t="s">
        <v>381</v>
      </c>
    </row>
    <row r="551" spans="1:16" ht="32.25" customHeight="1" x14ac:dyDescent="0.25">
      <c r="A551" s="47"/>
      <c r="B551" s="99" t="s">
        <v>274</v>
      </c>
      <c r="C551" s="100"/>
      <c r="D551" s="101" t="s">
        <v>273</v>
      </c>
      <c r="E551" s="101"/>
      <c r="F551" s="92">
        <f>F553</f>
        <v>1883.07</v>
      </c>
      <c r="G551" s="93"/>
      <c r="H551" s="92">
        <f t="shared" ref="H551" si="727">H553</f>
        <v>6700</v>
      </c>
      <c r="I551" s="93"/>
      <c r="J551" s="92">
        <f t="shared" ref="J551" si="728">J553</f>
        <v>6000</v>
      </c>
      <c r="K551" s="93"/>
      <c r="L551" s="92">
        <f t="shared" ref="L551" si="729">L553</f>
        <v>6700</v>
      </c>
      <c r="M551" s="93"/>
      <c r="N551" s="92">
        <f t="shared" ref="N551" si="730">N553</f>
        <v>6700</v>
      </c>
      <c r="O551" s="93"/>
      <c r="P551" s="44"/>
    </row>
    <row r="552" spans="1:16" x14ac:dyDescent="0.25">
      <c r="A552" s="74"/>
      <c r="B552" s="94" t="s">
        <v>112</v>
      </c>
      <c r="C552" s="95"/>
      <c r="D552" s="96" t="s">
        <v>25</v>
      </c>
      <c r="E552" s="96"/>
      <c r="F552" s="103">
        <v>1883.07</v>
      </c>
      <c r="G552" s="104"/>
      <c r="H552" s="103">
        <v>6700</v>
      </c>
      <c r="I552" s="104"/>
      <c r="J552" s="103">
        <v>6000</v>
      </c>
      <c r="K552" s="104"/>
      <c r="L552" s="103"/>
      <c r="M552" s="104"/>
      <c r="N552" s="103"/>
      <c r="O552" s="104"/>
      <c r="P552" s="44"/>
    </row>
    <row r="553" spans="1:16" ht="18" customHeight="1" x14ac:dyDescent="0.25">
      <c r="A553" s="46"/>
      <c r="B553" s="82">
        <v>3</v>
      </c>
      <c r="C553" s="83"/>
      <c r="D553" s="84" t="s">
        <v>39</v>
      </c>
      <c r="E553" s="84"/>
      <c r="F553" s="126">
        <f>F554</f>
        <v>1883.07</v>
      </c>
      <c r="G553" s="127"/>
      <c r="H553" s="126">
        <f t="shared" ref="H553" si="731">H554</f>
        <v>6700</v>
      </c>
      <c r="I553" s="127"/>
      <c r="J553" s="126">
        <f t="shared" ref="J553" si="732">J554</f>
        <v>6000</v>
      </c>
      <c r="K553" s="127"/>
      <c r="L553" s="126">
        <f t="shared" ref="L553" si="733">L554</f>
        <v>6700</v>
      </c>
      <c r="M553" s="127"/>
      <c r="N553" s="126">
        <f t="shared" ref="N553" si="734">N554</f>
        <v>6700</v>
      </c>
      <c r="O553" s="127"/>
      <c r="P553" s="44"/>
    </row>
    <row r="554" spans="1:16" ht="17.25" customHeight="1" x14ac:dyDescent="0.25">
      <c r="A554" s="45"/>
      <c r="B554" s="87">
        <v>32</v>
      </c>
      <c r="C554" s="88"/>
      <c r="D554" s="89" t="s">
        <v>41</v>
      </c>
      <c r="E554" s="89"/>
      <c r="F554" s="85">
        <v>1883.07</v>
      </c>
      <c r="G554" s="86"/>
      <c r="H554" s="113">
        <v>6700</v>
      </c>
      <c r="I554" s="113"/>
      <c r="J554" s="85">
        <v>6000</v>
      </c>
      <c r="K554" s="86"/>
      <c r="L554" s="113">
        <v>6700</v>
      </c>
      <c r="M554" s="113"/>
      <c r="N554" s="85">
        <v>6700</v>
      </c>
      <c r="O554" s="86"/>
      <c r="P554" s="44" t="s">
        <v>381</v>
      </c>
    </row>
    <row r="555" spans="1:16" ht="45" customHeight="1" x14ac:dyDescent="0.25">
      <c r="A555" s="50"/>
      <c r="B555" s="142" t="s">
        <v>277</v>
      </c>
      <c r="C555" s="143"/>
      <c r="D555" s="144" t="s">
        <v>278</v>
      </c>
      <c r="E555" s="144"/>
      <c r="F555" s="145">
        <f>F556+F566</f>
        <v>9456.5</v>
      </c>
      <c r="G555" s="146"/>
      <c r="H555" s="145">
        <f t="shared" ref="H555" si="735">H556+H566</f>
        <v>18600</v>
      </c>
      <c r="I555" s="146"/>
      <c r="J555" s="145">
        <f>J556+J566+J572</f>
        <v>66000</v>
      </c>
      <c r="K555" s="146"/>
      <c r="L555" s="145">
        <f t="shared" ref="L555" si="736">L556+L566</f>
        <v>25000</v>
      </c>
      <c r="M555" s="146"/>
      <c r="N555" s="145">
        <f t="shared" ref="N555" si="737">N556+N566</f>
        <v>5000</v>
      </c>
      <c r="O555" s="146"/>
      <c r="P555" s="40"/>
    </row>
    <row r="556" spans="1:16" ht="44.25" customHeight="1" x14ac:dyDescent="0.25">
      <c r="A556" s="49"/>
      <c r="B556" s="135" t="s">
        <v>279</v>
      </c>
      <c r="C556" s="136"/>
      <c r="D556" s="137" t="s">
        <v>280</v>
      </c>
      <c r="E556" s="137"/>
      <c r="F556" s="138">
        <f>F557+F561</f>
        <v>9456.5</v>
      </c>
      <c r="G556" s="139"/>
      <c r="H556" s="138">
        <f t="shared" ref="H556" si="738">H557+H561</f>
        <v>18600</v>
      </c>
      <c r="I556" s="139"/>
      <c r="J556" s="138">
        <f t="shared" ref="J556" si="739">J557+J561</f>
        <v>5000</v>
      </c>
      <c r="K556" s="139"/>
      <c r="L556" s="138">
        <f t="shared" ref="L556" si="740">L557+L561</f>
        <v>5000</v>
      </c>
      <c r="M556" s="139"/>
      <c r="N556" s="138">
        <f t="shared" ref="N556" si="741">N557+N561</f>
        <v>5000</v>
      </c>
      <c r="O556" s="139"/>
      <c r="P556" s="42"/>
    </row>
    <row r="557" spans="1:16" ht="28.5" customHeight="1" x14ac:dyDescent="0.25">
      <c r="A557" s="47"/>
      <c r="B557" s="99" t="s">
        <v>281</v>
      </c>
      <c r="C557" s="100"/>
      <c r="D557" s="101" t="s">
        <v>282</v>
      </c>
      <c r="E557" s="101"/>
      <c r="F557" s="92">
        <f>F559</f>
        <v>0</v>
      </c>
      <c r="G557" s="93"/>
      <c r="H557" s="92">
        <f t="shared" ref="H557" si="742">H559</f>
        <v>1000</v>
      </c>
      <c r="I557" s="93"/>
      <c r="J557" s="92">
        <f t="shared" ref="J557" si="743">J559</f>
        <v>5000</v>
      </c>
      <c r="K557" s="93"/>
      <c r="L557" s="92">
        <f t="shared" ref="L557" si="744">L559</f>
        <v>5000</v>
      </c>
      <c r="M557" s="93"/>
      <c r="N557" s="92">
        <f t="shared" ref="N557" si="745">N559</f>
        <v>5000</v>
      </c>
      <c r="O557" s="93"/>
      <c r="P557" s="44"/>
    </row>
    <row r="558" spans="1:16" ht="18" customHeight="1" x14ac:dyDescent="0.25">
      <c r="A558" s="74"/>
      <c r="B558" s="94" t="s">
        <v>112</v>
      </c>
      <c r="C558" s="95"/>
      <c r="D558" s="96" t="s">
        <v>25</v>
      </c>
      <c r="E558" s="96"/>
      <c r="F558" s="103">
        <v>0</v>
      </c>
      <c r="G558" s="104"/>
      <c r="H558" s="103">
        <v>1000</v>
      </c>
      <c r="I558" s="104"/>
      <c r="J558" s="103">
        <v>5000</v>
      </c>
      <c r="K558" s="104"/>
      <c r="L558" s="103"/>
      <c r="M558" s="104"/>
      <c r="N558" s="103"/>
      <c r="O558" s="104"/>
      <c r="P558" s="72"/>
    </row>
    <row r="559" spans="1:16" x14ac:dyDescent="0.25">
      <c r="A559" s="46"/>
      <c r="B559" s="82">
        <v>3</v>
      </c>
      <c r="C559" s="83"/>
      <c r="D559" s="84" t="s">
        <v>39</v>
      </c>
      <c r="E559" s="84"/>
      <c r="F559" s="126">
        <f>F560</f>
        <v>0</v>
      </c>
      <c r="G559" s="127"/>
      <c r="H559" s="126">
        <f t="shared" ref="H559" si="746">H560</f>
        <v>1000</v>
      </c>
      <c r="I559" s="127"/>
      <c r="J559" s="126">
        <f t="shared" ref="J559" si="747">J560</f>
        <v>5000</v>
      </c>
      <c r="K559" s="127"/>
      <c r="L559" s="126">
        <f t="shared" ref="L559" si="748">L560</f>
        <v>5000</v>
      </c>
      <c r="M559" s="127"/>
      <c r="N559" s="126">
        <f t="shared" ref="N559" si="749">N560</f>
        <v>5000</v>
      </c>
      <c r="O559" s="127"/>
      <c r="P559" s="44"/>
    </row>
    <row r="560" spans="1:16" ht="18" customHeight="1" x14ac:dyDescent="0.25">
      <c r="A560" s="45"/>
      <c r="B560" s="87">
        <v>35</v>
      </c>
      <c r="C560" s="88"/>
      <c r="D560" s="89" t="s">
        <v>43</v>
      </c>
      <c r="E560" s="89"/>
      <c r="F560" s="85">
        <v>0</v>
      </c>
      <c r="G560" s="86"/>
      <c r="H560" s="113">
        <v>1000</v>
      </c>
      <c r="I560" s="113"/>
      <c r="J560" s="85">
        <v>5000</v>
      </c>
      <c r="K560" s="86"/>
      <c r="L560" s="113">
        <v>5000</v>
      </c>
      <c r="M560" s="113"/>
      <c r="N560" s="85">
        <v>5000</v>
      </c>
      <c r="O560" s="86"/>
      <c r="P560" s="44" t="s">
        <v>362</v>
      </c>
    </row>
    <row r="561" spans="1:16" ht="26.25" customHeight="1" x14ac:dyDescent="0.25">
      <c r="A561" s="45"/>
      <c r="B561" s="99" t="s">
        <v>397</v>
      </c>
      <c r="C561" s="100"/>
      <c r="D561" s="99" t="s">
        <v>398</v>
      </c>
      <c r="E561" s="100"/>
      <c r="F561" s="92">
        <f>F563</f>
        <v>9456.5</v>
      </c>
      <c r="G561" s="93"/>
      <c r="H561" s="92">
        <f t="shared" ref="H561" si="750">H563</f>
        <v>17600</v>
      </c>
      <c r="I561" s="93"/>
      <c r="J561" s="92">
        <f t="shared" ref="J561" si="751">J563</f>
        <v>0</v>
      </c>
      <c r="K561" s="93"/>
      <c r="L561" s="92">
        <f t="shared" ref="L561" si="752">L563</f>
        <v>0</v>
      </c>
      <c r="M561" s="93"/>
      <c r="N561" s="92">
        <f t="shared" ref="N561" si="753">N563</f>
        <v>0</v>
      </c>
      <c r="O561" s="93"/>
      <c r="P561" s="77"/>
    </row>
    <row r="562" spans="1:16" ht="18" customHeight="1" x14ac:dyDescent="0.25">
      <c r="A562" s="71"/>
      <c r="B562" s="94" t="s">
        <v>112</v>
      </c>
      <c r="C562" s="95"/>
      <c r="D562" s="96" t="s">
        <v>25</v>
      </c>
      <c r="E562" s="96"/>
      <c r="F562" s="97">
        <v>9456.5</v>
      </c>
      <c r="G562" s="98"/>
      <c r="H562" s="97">
        <v>17600</v>
      </c>
      <c r="I562" s="98"/>
      <c r="J562" s="97">
        <v>0</v>
      </c>
      <c r="K562" s="98"/>
      <c r="L562" s="97"/>
      <c r="M562" s="98"/>
      <c r="N562" s="97"/>
      <c r="O562" s="98"/>
      <c r="P562" s="72"/>
    </row>
    <row r="563" spans="1:16" ht="18" customHeight="1" x14ac:dyDescent="0.25">
      <c r="A563" s="45"/>
      <c r="B563" s="82">
        <v>3</v>
      </c>
      <c r="C563" s="83"/>
      <c r="D563" s="84" t="s">
        <v>39</v>
      </c>
      <c r="E563" s="84"/>
      <c r="F563" s="85">
        <f>F564+F565</f>
        <v>9456.5</v>
      </c>
      <c r="G563" s="86"/>
      <c r="H563" s="85">
        <f t="shared" ref="H563" si="754">H564+H565</f>
        <v>17600</v>
      </c>
      <c r="I563" s="86"/>
      <c r="J563" s="85">
        <f t="shared" ref="J563" si="755">J564+J565</f>
        <v>0</v>
      </c>
      <c r="K563" s="86"/>
      <c r="L563" s="85">
        <f t="shared" ref="L563" si="756">L564+L565</f>
        <v>0</v>
      </c>
      <c r="M563" s="86"/>
      <c r="N563" s="85">
        <f t="shared" ref="N563" si="757">N564+N565</f>
        <v>0</v>
      </c>
      <c r="O563" s="86"/>
      <c r="P563" s="44"/>
    </row>
    <row r="564" spans="1:16" ht="18" customHeight="1" x14ac:dyDescent="0.25">
      <c r="A564" s="45"/>
      <c r="B564" s="87">
        <v>35</v>
      </c>
      <c r="C564" s="88"/>
      <c r="D564" s="89" t="s">
        <v>43</v>
      </c>
      <c r="E564" s="89"/>
      <c r="F564" s="85">
        <v>9456.5</v>
      </c>
      <c r="G564" s="86"/>
      <c r="H564" s="85">
        <v>5500</v>
      </c>
      <c r="I564" s="86"/>
      <c r="J564" s="85">
        <v>0</v>
      </c>
      <c r="K564" s="86"/>
      <c r="L564" s="85">
        <v>0</v>
      </c>
      <c r="M564" s="86"/>
      <c r="N564" s="85">
        <v>0</v>
      </c>
      <c r="O564" s="86"/>
      <c r="P564" s="44" t="s">
        <v>364</v>
      </c>
    </row>
    <row r="565" spans="1:16" ht="18" customHeight="1" x14ac:dyDescent="0.25">
      <c r="A565" s="45"/>
      <c r="B565" s="87">
        <v>38</v>
      </c>
      <c r="C565" s="88"/>
      <c r="D565" s="107" t="s">
        <v>45</v>
      </c>
      <c r="E565" s="108"/>
      <c r="F565" s="85">
        <v>0</v>
      </c>
      <c r="G565" s="86"/>
      <c r="H565" s="85">
        <v>12100</v>
      </c>
      <c r="I565" s="86"/>
      <c r="J565" s="85">
        <v>0</v>
      </c>
      <c r="K565" s="86"/>
      <c r="L565" s="85">
        <v>0</v>
      </c>
      <c r="M565" s="86"/>
      <c r="N565" s="85">
        <v>0</v>
      </c>
      <c r="O565" s="86"/>
      <c r="P565" s="44" t="s">
        <v>364</v>
      </c>
    </row>
    <row r="566" spans="1:16" ht="23.25" customHeight="1" x14ac:dyDescent="0.25">
      <c r="A566" s="49"/>
      <c r="B566" s="135" t="s">
        <v>283</v>
      </c>
      <c r="C566" s="136"/>
      <c r="D566" s="137" t="s">
        <v>284</v>
      </c>
      <c r="E566" s="137"/>
      <c r="F566" s="138">
        <f>F567</f>
        <v>0</v>
      </c>
      <c r="G566" s="139"/>
      <c r="H566" s="138">
        <f t="shared" ref="H566" si="758">H567</f>
        <v>0</v>
      </c>
      <c r="I566" s="139"/>
      <c r="J566" s="138">
        <f t="shared" ref="J566" si="759">J567</f>
        <v>26000</v>
      </c>
      <c r="K566" s="139"/>
      <c r="L566" s="138">
        <f t="shared" ref="L566" si="760">L567</f>
        <v>20000</v>
      </c>
      <c r="M566" s="139"/>
      <c r="N566" s="138">
        <f t="shared" ref="N566" si="761">N567</f>
        <v>0</v>
      </c>
      <c r="O566" s="139"/>
      <c r="P566" s="42"/>
    </row>
    <row r="567" spans="1:16" ht="45.75" customHeight="1" x14ac:dyDescent="0.25">
      <c r="A567" s="47"/>
      <c r="B567" s="99" t="s">
        <v>285</v>
      </c>
      <c r="C567" s="100"/>
      <c r="D567" s="101" t="s">
        <v>284</v>
      </c>
      <c r="E567" s="101"/>
      <c r="F567" s="92">
        <f>F570</f>
        <v>0</v>
      </c>
      <c r="G567" s="93"/>
      <c r="H567" s="92">
        <f t="shared" ref="H567" si="762">H570</f>
        <v>0</v>
      </c>
      <c r="I567" s="93"/>
      <c r="J567" s="92">
        <f t="shared" ref="J567" si="763">J570</f>
        <v>26000</v>
      </c>
      <c r="K567" s="93"/>
      <c r="L567" s="92">
        <f t="shared" ref="L567" si="764">L570</f>
        <v>20000</v>
      </c>
      <c r="M567" s="93"/>
      <c r="N567" s="92">
        <f t="shared" ref="N567" si="765">N570</f>
        <v>0</v>
      </c>
      <c r="O567" s="93"/>
      <c r="P567" s="44"/>
    </row>
    <row r="568" spans="1:16" ht="18.75" customHeight="1" x14ac:dyDescent="0.25">
      <c r="A568" s="74"/>
      <c r="B568" s="94" t="s">
        <v>112</v>
      </c>
      <c r="C568" s="95"/>
      <c r="D568" s="96" t="s">
        <v>25</v>
      </c>
      <c r="E568" s="96"/>
      <c r="F568" s="103">
        <v>0</v>
      </c>
      <c r="G568" s="104"/>
      <c r="H568" s="103">
        <v>0</v>
      </c>
      <c r="I568" s="104"/>
      <c r="J568" s="103">
        <v>0</v>
      </c>
      <c r="K568" s="104"/>
      <c r="L568" s="103"/>
      <c r="M568" s="104"/>
      <c r="N568" s="103"/>
      <c r="O568" s="104"/>
      <c r="P568" s="72"/>
    </row>
    <row r="569" spans="1:16" ht="18.75" customHeight="1" x14ac:dyDescent="0.25">
      <c r="A569" s="74"/>
      <c r="B569" s="94" t="s">
        <v>113</v>
      </c>
      <c r="C569" s="95"/>
      <c r="D569" s="96" t="s">
        <v>27</v>
      </c>
      <c r="E569" s="96"/>
      <c r="F569" s="103">
        <v>0</v>
      </c>
      <c r="G569" s="104"/>
      <c r="H569" s="103">
        <v>0</v>
      </c>
      <c r="I569" s="104"/>
      <c r="J569" s="103">
        <v>26000</v>
      </c>
      <c r="K569" s="104"/>
      <c r="L569" s="103"/>
      <c r="M569" s="104"/>
      <c r="N569" s="103"/>
      <c r="O569" s="104"/>
      <c r="P569" s="72"/>
    </row>
    <row r="570" spans="1:16" ht="30.75" customHeight="1" x14ac:dyDescent="0.25">
      <c r="A570" s="46"/>
      <c r="B570" s="82">
        <v>4</v>
      </c>
      <c r="C570" s="83"/>
      <c r="D570" s="84" t="s">
        <v>46</v>
      </c>
      <c r="E570" s="84"/>
      <c r="F570" s="126">
        <f>F571</f>
        <v>0</v>
      </c>
      <c r="G570" s="127"/>
      <c r="H570" s="126">
        <f t="shared" ref="H570" si="766">H571</f>
        <v>0</v>
      </c>
      <c r="I570" s="127"/>
      <c r="J570" s="126">
        <f t="shared" ref="J570" si="767">J571</f>
        <v>26000</v>
      </c>
      <c r="K570" s="127"/>
      <c r="L570" s="126">
        <f t="shared" ref="L570" si="768">L571</f>
        <v>20000</v>
      </c>
      <c r="M570" s="127"/>
      <c r="N570" s="126">
        <f t="shared" ref="N570" si="769">N571</f>
        <v>0</v>
      </c>
      <c r="O570" s="127"/>
      <c r="P570" s="44"/>
    </row>
    <row r="571" spans="1:16" ht="29.25" customHeight="1" x14ac:dyDescent="0.25">
      <c r="A571" s="45"/>
      <c r="B571" s="87">
        <v>42</v>
      </c>
      <c r="C571" s="88"/>
      <c r="D571" s="89" t="s">
        <v>52</v>
      </c>
      <c r="E571" s="89"/>
      <c r="F571" s="85">
        <v>0</v>
      </c>
      <c r="G571" s="86"/>
      <c r="H571" s="113">
        <v>0</v>
      </c>
      <c r="I571" s="113"/>
      <c r="J571" s="85">
        <v>26000</v>
      </c>
      <c r="K571" s="86"/>
      <c r="L571" s="113">
        <v>20000</v>
      </c>
      <c r="M571" s="113"/>
      <c r="N571" s="85">
        <v>0</v>
      </c>
      <c r="O571" s="86"/>
      <c r="P571" s="44" t="s">
        <v>382</v>
      </c>
    </row>
    <row r="572" spans="1:16" ht="21.75" customHeight="1" x14ac:dyDescent="0.25">
      <c r="A572" s="41"/>
      <c r="B572" s="135" t="s">
        <v>409</v>
      </c>
      <c r="C572" s="136"/>
      <c r="D572" s="135" t="s">
        <v>410</v>
      </c>
      <c r="E572" s="136"/>
      <c r="F572" s="138">
        <f>F573</f>
        <v>0</v>
      </c>
      <c r="G572" s="139"/>
      <c r="H572" s="138">
        <f t="shared" ref="H572" si="770">H573</f>
        <v>0</v>
      </c>
      <c r="I572" s="139"/>
      <c r="J572" s="138">
        <f t="shared" ref="J572" si="771">J573</f>
        <v>35000</v>
      </c>
      <c r="K572" s="139"/>
      <c r="L572" s="138">
        <f t="shared" ref="L572" si="772">L573</f>
        <v>0</v>
      </c>
      <c r="M572" s="139"/>
      <c r="N572" s="138">
        <f t="shared" ref="N572" si="773">N573</f>
        <v>0</v>
      </c>
      <c r="O572" s="139"/>
      <c r="P572" s="81"/>
    </row>
    <row r="573" spans="1:16" ht="29.25" customHeight="1" x14ac:dyDescent="0.25">
      <c r="A573" s="45"/>
      <c r="B573" s="99" t="s">
        <v>411</v>
      </c>
      <c r="C573" s="100"/>
      <c r="D573" s="99" t="s">
        <v>410</v>
      </c>
      <c r="E573" s="100"/>
      <c r="F573" s="92">
        <f>F575</f>
        <v>0</v>
      </c>
      <c r="G573" s="93"/>
      <c r="H573" s="92">
        <f t="shared" ref="H573" si="774">H575</f>
        <v>0</v>
      </c>
      <c r="I573" s="93"/>
      <c r="J573" s="92">
        <f t="shared" ref="J573" si="775">J575</f>
        <v>35000</v>
      </c>
      <c r="K573" s="93"/>
      <c r="L573" s="92">
        <f t="shared" ref="L573" si="776">L575</f>
        <v>0</v>
      </c>
      <c r="M573" s="93"/>
      <c r="N573" s="92">
        <f t="shared" ref="N573" si="777">N575</f>
        <v>0</v>
      </c>
      <c r="O573" s="93"/>
      <c r="P573" s="77"/>
    </row>
    <row r="574" spans="1:16" ht="19.5" customHeight="1" x14ac:dyDescent="0.25">
      <c r="A574" s="74"/>
      <c r="B574" s="94" t="s">
        <v>112</v>
      </c>
      <c r="C574" s="95"/>
      <c r="D574" s="96" t="s">
        <v>25</v>
      </c>
      <c r="E574" s="96"/>
      <c r="F574" s="103">
        <v>0</v>
      </c>
      <c r="G574" s="104"/>
      <c r="H574" s="103">
        <v>0</v>
      </c>
      <c r="I574" s="104"/>
      <c r="J574" s="103">
        <v>35000</v>
      </c>
      <c r="K574" s="104"/>
      <c r="L574" s="103"/>
      <c r="M574" s="104"/>
      <c r="N574" s="103"/>
      <c r="O574" s="104"/>
      <c r="P574" s="76"/>
    </row>
    <row r="575" spans="1:16" ht="22.5" customHeight="1" x14ac:dyDescent="0.25">
      <c r="A575" s="45"/>
      <c r="B575" s="107">
        <v>3</v>
      </c>
      <c r="C575" s="108"/>
      <c r="D575" s="107" t="s">
        <v>39</v>
      </c>
      <c r="E575" s="108"/>
      <c r="F575" s="85">
        <f>F576</f>
        <v>0</v>
      </c>
      <c r="G575" s="86"/>
      <c r="H575" s="85">
        <f t="shared" ref="H575" si="778">H576</f>
        <v>0</v>
      </c>
      <c r="I575" s="86"/>
      <c r="J575" s="85">
        <f t="shared" ref="J575" si="779">J576</f>
        <v>35000</v>
      </c>
      <c r="K575" s="86"/>
      <c r="L575" s="85">
        <f t="shared" ref="L575" si="780">L576</f>
        <v>0</v>
      </c>
      <c r="M575" s="86"/>
      <c r="N575" s="85">
        <f t="shared" ref="N575" si="781">N576</f>
        <v>0</v>
      </c>
      <c r="O575" s="86"/>
      <c r="P575" s="44"/>
    </row>
    <row r="576" spans="1:16" ht="23.25" customHeight="1" x14ac:dyDescent="0.25">
      <c r="A576" s="45"/>
      <c r="B576" s="87">
        <v>38</v>
      </c>
      <c r="C576" s="88"/>
      <c r="D576" s="107" t="s">
        <v>45</v>
      </c>
      <c r="E576" s="108"/>
      <c r="F576" s="85">
        <v>0</v>
      </c>
      <c r="G576" s="86"/>
      <c r="H576" s="85">
        <v>0</v>
      </c>
      <c r="I576" s="86"/>
      <c r="J576" s="85">
        <v>35000</v>
      </c>
      <c r="K576" s="86"/>
      <c r="L576" s="85">
        <v>0</v>
      </c>
      <c r="M576" s="86"/>
      <c r="N576" s="85">
        <v>0</v>
      </c>
      <c r="O576" s="86"/>
      <c r="P576" s="44" t="s">
        <v>362</v>
      </c>
    </row>
    <row r="577" spans="1:16" x14ac:dyDescent="0.25">
      <c r="A577" s="48"/>
      <c r="B577" s="152" t="s">
        <v>286</v>
      </c>
      <c r="C577" s="153"/>
      <c r="D577" s="154" t="s">
        <v>287</v>
      </c>
      <c r="E577" s="154"/>
      <c r="F577" s="140">
        <f>F578+F621</f>
        <v>220494.99000000002</v>
      </c>
      <c r="G577" s="141"/>
      <c r="H577" s="140">
        <f>H578+H621</f>
        <v>174400</v>
      </c>
      <c r="I577" s="141"/>
      <c r="J577" s="140">
        <f>J578+J621</f>
        <v>510100</v>
      </c>
      <c r="K577" s="141"/>
      <c r="L577" s="140">
        <f>L578+L621</f>
        <v>185100</v>
      </c>
      <c r="M577" s="141"/>
      <c r="N577" s="140">
        <f>N578+N621</f>
        <v>185100</v>
      </c>
      <c r="O577" s="141"/>
      <c r="P577" s="38"/>
    </row>
    <row r="578" spans="1:16" ht="15" customHeight="1" x14ac:dyDescent="0.25">
      <c r="A578" s="50"/>
      <c r="B578" s="142" t="s">
        <v>288</v>
      </c>
      <c r="C578" s="143"/>
      <c r="D578" s="144" t="s">
        <v>309</v>
      </c>
      <c r="E578" s="144"/>
      <c r="F578" s="145">
        <f>F579+F603+F613</f>
        <v>218902.32</v>
      </c>
      <c r="G578" s="146"/>
      <c r="H578" s="145">
        <f>H579+H603+H613</f>
        <v>174400</v>
      </c>
      <c r="I578" s="146"/>
      <c r="J578" s="145">
        <f>J579+J603+J613</f>
        <v>510100</v>
      </c>
      <c r="K578" s="146"/>
      <c r="L578" s="145">
        <f>L579+L603+L613</f>
        <v>185100</v>
      </c>
      <c r="M578" s="146"/>
      <c r="N578" s="145">
        <f>N579+N603+N613</f>
        <v>185100</v>
      </c>
      <c r="O578" s="146"/>
      <c r="P578" s="40"/>
    </row>
    <row r="579" spans="1:16" ht="28.5" customHeight="1" x14ac:dyDescent="0.25">
      <c r="A579" s="49"/>
      <c r="B579" s="135" t="s">
        <v>289</v>
      </c>
      <c r="C579" s="136"/>
      <c r="D579" s="137" t="s">
        <v>399</v>
      </c>
      <c r="E579" s="137"/>
      <c r="F579" s="138">
        <f>F580+F587+F593+F598</f>
        <v>114063.11</v>
      </c>
      <c r="G579" s="139"/>
      <c r="H579" s="138">
        <f t="shared" ref="H579" si="782">H580+H587+H593+H598</f>
        <v>173000</v>
      </c>
      <c r="I579" s="139"/>
      <c r="J579" s="138">
        <f>J580+J587+J593+J598</f>
        <v>183700</v>
      </c>
      <c r="K579" s="139"/>
      <c r="L579" s="138">
        <f t="shared" ref="L579" si="783">L580+L587+L593+L598</f>
        <v>183700</v>
      </c>
      <c r="M579" s="139"/>
      <c r="N579" s="138">
        <f t="shared" ref="N579" si="784">N580+N587+N593+N598</f>
        <v>183700</v>
      </c>
      <c r="O579" s="139"/>
      <c r="P579" s="42"/>
    </row>
    <row r="580" spans="1:16" ht="32.25" customHeight="1" x14ac:dyDescent="0.25">
      <c r="A580" s="47"/>
      <c r="B580" s="99" t="s">
        <v>290</v>
      </c>
      <c r="C580" s="100"/>
      <c r="D580" s="101" t="s">
        <v>40</v>
      </c>
      <c r="E580" s="101"/>
      <c r="F580" s="92">
        <f>F584</f>
        <v>92999.180000000008</v>
      </c>
      <c r="G580" s="93"/>
      <c r="H580" s="92">
        <f t="shared" ref="H580" si="785">H584</f>
        <v>134000</v>
      </c>
      <c r="I580" s="93"/>
      <c r="J580" s="92">
        <f t="shared" ref="J580" si="786">J584</f>
        <v>139800</v>
      </c>
      <c r="K580" s="93"/>
      <c r="L580" s="92">
        <f t="shared" ref="L580" si="787">L584</f>
        <v>139800</v>
      </c>
      <c r="M580" s="93"/>
      <c r="N580" s="92">
        <f t="shared" ref="N580" si="788">N584</f>
        <v>139800</v>
      </c>
      <c r="O580" s="93"/>
      <c r="P580" s="44"/>
    </row>
    <row r="581" spans="1:16" x14ac:dyDescent="0.25">
      <c r="A581" s="74"/>
      <c r="B581" s="94" t="s">
        <v>112</v>
      </c>
      <c r="C581" s="95"/>
      <c r="D581" s="96" t="s">
        <v>25</v>
      </c>
      <c r="E581" s="96"/>
      <c r="F581" s="103">
        <v>92999.18</v>
      </c>
      <c r="G581" s="104"/>
      <c r="H581" s="103">
        <v>110000</v>
      </c>
      <c r="I581" s="104"/>
      <c r="J581" s="103">
        <v>139800</v>
      </c>
      <c r="K581" s="104"/>
      <c r="L581" s="103"/>
      <c r="M581" s="104"/>
      <c r="N581" s="103"/>
      <c r="O581" s="104"/>
      <c r="P581" s="72"/>
    </row>
    <row r="582" spans="1:16" x14ac:dyDescent="0.25">
      <c r="A582" s="74"/>
      <c r="B582" s="94" t="s">
        <v>291</v>
      </c>
      <c r="C582" s="95"/>
      <c r="D582" s="96" t="s">
        <v>33</v>
      </c>
      <c r="E582" s="96"/>
      <c r="F582" s="103">
        <v>0</v>
      </c>
      <c r="G582" s="104"/>
      <c r="H582" s="103">
        <v>24000</v>
      </c>
      <c r="I582" s="104"/>
      <c r="J582" s="103">
        <v>0</v>
      </c>
      <c r="K582" s="104"/>
      <c r="L582" s="103"/>
      <c r="M582" s="104"/>
      <c r="N582" s="103"/>
      <c r="O582" s="104"/>
      <c r="P582" s="72"/>
    </row>
    <row r="583" spans="1:16" ht="17.25" customHeight="1" x14ac:dyDescent="0.25">
      <c r="A583" s="74"/>
      <c r="B583" s="94" t="s">
        <v>113</v>
      </c>
      <c r="C583" s="95"/>
      <c r="D583" s="96" t="s">
        <v>27</v>
      </c>
      <c r="E583" s="96"/>
      <c r="F583" s="103">
        <v>0</v>
      </c>
      <c r="G583" s="104"/>
      <c r="H583" s="103">
        <v>0</v>
      </c>
      <c r="I583" s="104"/>
      <c r="J583" s="103">
        <v>0</v>
      </c>
      <c r="K583" s="104"/>
      <c r="L583" s="103"/>
      <c r="M583" s="104"/>
      <c r="N583" s="103"/>
      <c r="O583" s="104"/>
      <c r="P583" s="72"/>
    </row>
    <row r="584" spans="1:16" x14ac:dyDescent="0.25">
      <c r="A584" s="46"/>
      <c r="B584" s="107">
        <v>3</v>
      </c>
      <c r="C584" s="108"/>
      <c r="D584" s="107" t="s">
        <v>39</v>
      </c>
      <c r="E584" s="108"/>
      <c r="F584" s="85">
        <f>SUM(F585:G586)</f>
        <v>92999.180000000008</v>
      </c>
      <c r="G584" s="86"/>
      <c r="H584" s="85">
        <f t="shared" ref="H584" si="789">SUM(H585:I586)</f>
        <v>134000</v>
      </c>
      <c r="I584" s="86"/>
      <c r="J584" s="85">
        <f>J585+J586</f>
        <v>139800</v>
      </c>
      <c r="K584" s="86"/>
      <c r="L584" s="85">
        <f t="shared" ref="L584" si="790">SUM(L585:M586)</f>
        <v>139800</v>
      </c>
      <c r="M584" s="86"/>
      <c r="N584" s="85">
        <f t="shared" ref="N584" si="791">SUM(N585:O586)</f>
        <v>139800</v>
      </c>
      <c r="O584" s="86"/>
      <c r="P584" s="44"/>
    </row>
    <row r="585" spans="1:16" ht="15" customHeight="1" x14ac:dyDescent="0.25">
      <c r="A585" s="45"/>
      <c r="B585" s="87">
        <v>31</v>
      </c>
      <c r="C585" s="88"/>
      <c r="D585" s="89" t="s">
        <v>40</v>
      </c>
      <c r="E585" s="89"/>
      <c r="F585" s="85">
        <v>90475.33</v>
      </c>
      <c r="G585" s="86"/>
      <c r="H585" s="113">
        <v>130000</v>
      </c>
      <c r="I585" s="113"/>
      <c r="J585" s="85">
        <v>136200</v>
      </c>
      <c r="K585" s="86"/>
      <c r="L585" s="113">
        <v>136200</v>
      </c>
      <c r="M585" s="113"/>
      <c r="N585" s="85">
        <v>136200</v>
      </c>
      <c r="O585" s="86"/>
      <c r="P585" s="44" t="s">
        <v>373</v>
      </c>
    </row>
    <row r="586" spans="1:16" x14ac:dyDescent="0.25">
      <c r="A586" s="45"/>
      <c r="B586" s="87">
        <v>32</v>
      </c>
      <c r="C586" s="88"/>
      <c r="D586" s="89" t="s">
        <v>41</v>
      </c>
      <c r="E586" s="89"/>
      <c r="F586" s="85">
        <v>2523.85</v>
      </c>
      <c r="G586" s="86"/>
      <c r="H586" s="113">
        <v>4000</v>
      </c>
      <c r="I586" s="113"/>
      <c r="J586" s="85">
        <v>3600</v>
      </c>
      <c r="K586" s="86"/>
      <c r="L586" s="113">
        <v>3600</v>
      </c>
      <c r="M586" s="113"/>
      <c r="N586" s="85">
        <v>3600</v>
      </c>
      <c r="O586" s="86"/>
      <c r="P586" s="44" t="s">
        <v>373</v>
      </c>
    </row>
    <row r="587" spans="1:16" ht="30.75" customHeight="1" x14ac:dyDescent="0.25">
      <c r="A587" s="47"/>
      <c r="B587" s="99" t="s">
        <v>293</v>
      </c>
      <c r="C587" s="100"/>
      <c r="D587" s="101" t="s">
        <v>292</v>
      </c>
      <c r="E587" s="101"/>
      <c r="F587" s="92">
        <f>F590</f>
        <v>18043.59</v>
      </c>
      <c r="G587" s="93"/>
      <c r="H587" s="92">
        <f t="shared" ref="H587" si="792">H590</f>
        <v>27000</v>
      </c>
      <c r="I587" s="93"/>
      <c r="J587" s="92">
        <f t="shared" ref="J587" si="793">J590</f>
        <v>33700</v>
      </c>
      <c r="K587" s="93"/>
      <c r="L587" s="92">
        <f t="shared" ref="L587" si="794">L590</f>
        <v>33700</v>
      </c>
      <c r="M587" s="93"/>
      <c r="N587" s="92">
        <f t="shared" ref="N587" si="795">N590</f>
        <v>33700</v>
      </c>
      <c r="O587" s="93"/>
      <c r="P587" s="44"/>
    </row>
    <row r="588" spans="1:16" x14ac:dyDescent="0.25">
      <c r="A588" s="74"/>
      <c r="B588" s="94" t="s">
        <v>112</v>
      </c>
      <c r="C588" s="95"/>
      <c r="D588" s="96" t="s">
        <v>25</v>
      </c>
      <c r="E588" s="96"/>
      <c r="F588" s="103">
        <v>3043.11</v>
      </c>
      <c r="G588" s="104"/>
      <c r="H588" s="103">
        <v>7000</v>
      </c>
      <c r="I588" s="104"/>
      <c r="J588" s="103">
        <v>16664</v>
      </c>
      <c r="K588" s="104"/>
      <c r="L588" s="103"/>
      <c r="M588" s="104"/>
      <c r="N588" s="103"/>
      <c r="O588" s="104"/>
      <c r="P588" s="72"/>
    </row>
    <row r="589" spans="1:16" ht="15.75" customHeight="1" x14ac:dyDescent="0.25">
      <c r="A589" s="74"/>
      <c r="B589" s="94" t="s">
        <v>291</v>
      </c>
      <c r="C589" s="95"/>
      <c r="D589" s="96" t="s">
        <v>33</v>
      </c>
      <c r="E589" s="96"/>
      <c r="F589" s="103">
        <v>15000.48</v>
      </c>
      <c r="G589" s="104"/>
      <c r="H589" s="103">
        <v>20000</v>
      </c>
      <c r="I589" s="104"/>
      <c r="J589" s="103">
        <v>17036</v>
      </c>
      <c r="K589" s="104"/>
      <c r="L589" s="103"/>
      <c r="M589" s="104"/>
      <c r="N589" s="103"/>
      <c r="O589" s="104"/>
      <c r="P589" s="72"/>
    </row>
    <row r="590" spans="1:16" ht="15" customHeight="1" x14ac:dyDescent="0.25">
      <c r="A590" s="46"/>
      <c r="B590" s="82">
        <v>3</v>
      </c>
      <c r="C590" s="83"/>
      <c r="D590" s="84" t="s">
        <v>39</v>
      </c>
      <c r="E590" s="84"/>
      <c r="F590" s="126">
        <f>SUM(F591:G592)</f>
        <v>18043.59</v>
      </c>
      <c r="G590" s="127"/>
      <c r="H590" s="126">
        <f t="shared" ref="H590" si="796">SUM(H591:I592)</f>
        <v>27000</v>
      </c>
      <c r="I590" s="127"/>
      <c r="J590" s="126">
        <f t="shared" ref="J590" si="797">SUM(J591:K592)</f>
        <v>33700</v>
      </c>
      <c r="K590" s="127"/>
      <c r="L590" s="126">
        <f t="shared" ref="L590" si="798">SUM(L591:M592)</f>
        <v>33700</v>
      </c>
      <c r="M590" s="127"/>
      <c r="N590" s="126">
        <f t="shared" ref="N590" si="799">SUM(N591:O592)</f>
        <v>33700</v>
      </c>
      <c r="O590" s="127"/>
      <c r="P590" s="44"/>
    </row>
    <row r="591" spans="1:16" ht="15" customHeight="1" x14ac:dyDescent="0.25">
      <c r="A591" s="45"/>
      <c r="B591" s="87">
        <v>32</v>
      </c>
      <c r="C591" s="88"/>
      <c r="D591" s="89" t="s">
        <v>41</v>
      </c>
      <c r="E591" s="89"/>
      <c r="F591" s="85">
        <v>17584.060000000001</v>
      </c>
      <c r="G591" s="86"/>
      <c r="H591" s="113">
        <v>26600</v>
      </c>
      <c r="I591" s="113"/>
      <c r="J591" s="85">
        <v>33000</v>
      </c>
      <c r="K591" s="86"/>
      <c r="L591" s="113">
        <v>33000</v>
      </c>
      <c r="M591" s="113"/>
      <c r="N591" s="85">
        <v>33000</v>
      </c>
      <c r="O591" s="86"/>
      <c r="P591" s="44" t="s">
        <v>373</v>
      </c>
    </row>
    <row r="592" spans="1:16" ht="18.75" customHeight="1" x14ac:dyDescent="0.25">
      <c r="A592" s="45"/>
      <c r="B592" s="87">
        <v>34</v>
      </c>
      <c r="C592" s="88"/>
      <c r="D592" s="89" t="s">
        <v>42</v>
      </c>
      <c r="E592" s="89"/>
      <c r="F592" s="85">
        <v>459.53</v>
      </c>
      <c r="G592" s="86"/>
      <c r="H592" s="113">
        <v>400</v>
      </c>
      <c r="I592" s="113"/>
      <c r="J592" s="85">
        <v>700</v>
      </c>
      <c r="K592" s="86"/>
      <c r="L592" s="113">
        <v>700</v>
      </c>
      <c r="M592" s="113"/>
      <c r="N592" s="85">
        <v>700</v>
      </c>
      <c r="O592" s="86"/>
      <c r="P592" s="44" t="s">
        <v>373</v>
      </c>
    </row>
    <row r="593" spans="1:16" ht="28.5" customHeight="1" x14ac:dyDescent="0.25">
      <c r="A593" s="47"/>
      <c r="B593" s="99" t="s">
        <v>294</v>
      </c>
      <c r="C593" s="100"/>
      <c r="D593" s="101" t="s">
        <v>295</v>
      </c>
      <c r="E593" s="101"/>
      <c r="F593" s="92">
        <f>F596</f>
        <v>3020.34</v>
      </c>
      <c r="G593" s="93"/>
      <c r="H593" s="92">
        <f t="shared" ref="H593" si="800">H596</f>
        <v>9000</v>
      </c>
      <c r="I593" s="93"/>
      <c r="J593" s="92">
        <f t="shared" ref="J593" si="801">J596</f>
        <v>2700</v>
      </c>
      <c r="K593" s="93"/>
      <c r="L593" s="92">
        <f t="shared" ref="L593" si="802">L596</f>
        <v>2700</v>
      </c>
      <c r="M593" s="93"/>
      <c r="N593" s="92">
        <f t="shared" ref="N593" si="803">N596</f>
        <v>2700</v>
      </c>
      <c r="O593" s="93"/>
      <c r="P593" s="44"/>
    </row>
    <row r="594" spans="1:16" ht="28.5" customHeight="1" x14ac:dyDescent="0.25">
      <c r="A594" s="74"/>
      <c r="B594" s="94" t="s">
        <v>112</v>
      </c>
      <c r="C594" s="95"/>
      <c r="D594" s="96" t="s">
        <v>25</v>
      </c>
      <c r="E594" s="96"/>
      <c r="F594" s="103">
        <v>3020.34</v>
      </c>
      <c r="G594" s="104"/>
      <c r="H594" s="103">
        <v>5000</v>
      </c>
      <c r="I594" s="104"/>
      <c r="J594" s="103">
        <v>2700</v>
      </c>
      <c r="K594" s="104"/>
      <c r="L594" s="103"/>
      <c r="M594" s="104"/>
      <c r="N594" s="103"/>
      <c r="O594" s="104"/>
      <c r="P594" s="72"/>
    </row>
    <row r="595" spans="1:16" ht="15" customHeight="1" x14ac:dyDescent="0.25">
      <c r="A595" s="74"/>
      <c r="B595" s="94" t="s">
        <v>291</v>
      </c>
      <c r="C595" s="95"/>
      <c r="D595" s="96" t="s">
        <v>33</v>
      </c>
      <c r="E595" s="96"/>
      <c r="F595" s="103"/>
      <c r="G595" s="104"/>
      <c r="H595" s="103">
        <v>4000</v>
      </c>
      <c r="I595" s="104"/>
      <c r="J595" s="103">
        <v>0</v>
      </c>
      <c r="K595" s="104"/>
      <c r="L595" s="103"/>
      <c r="M595" s="104"/>
      <c r="N595" s="103"/>
      <c r="O595" s="104"/>
      <c r="P595" s="72"/>
    </row>
    <row r="596" spans="1:16" ht="17.25" customHeight="1" x14ac:dyDescent="0.25">
      <c r="A596" s="46"/>
      <c r="B596" s="82">
        <v>3</v>
      </c>
      <c r="C596" s="83"/>
      <c r="D596" s="84" t="s">
        <v>39</v>
      </c>
      <c r="E596" s="84"/>
      <c r="F596" s="126">
        <f>SUM(F597:G597)</f>
        <v>3020.34</v>
      </c>
      <c r="G596" s="127"/>
      <c r="H596" s="126">
        <f>SUM(H597:I597)</f>
        <v>9000</v>
      </c>
      <c r="I596" s="127"/>
      <c r="J596" s="126">
        <f>SUM(J597:K597)</f>
        <v>2700</v>
      </c>
      <c r="K596" s="127"/>
      <c r="L596" s="126">
        <f>SUM(L597:M597)</f>
        <v>2700</v>
      </c>
      <c r="M596" s="127"/>
      <c r="N596" s="126">
        <f>SUM(N597:O597)</f>
        <v>2700</v>
      </c>
      <c r="O596" s="127"/>
      <c r="P596" s="44"/>
    </row>
    <row r="597" spans="1:16" ht="26.25" customHeight="1" x14ac:dyDescent="0.25">
      <c r="A597" s="45"/>
      <c r="B597" s="87">
        <v>32</v>
      </c>
      <c r="C597" s="88"/>
      <c r="D597" s="89" t="s">
        <v>41</v>
      </c>
      <c r="E597" s="89"/>
      <c r="F597" s="85">
        <v>3020.34</v>
      </c>
      <c r="G597" s="86"/>
      <c r="H597" s="113">
        <v>9000</v>
      </c>
      <c r="I597" s="113"/>
      <c r="J597" s="85">
        <v>2700</v>
      </c>
      <c r="K597" s="86"/>
      <c r="L597" s="113">
        <v>2700</v>
      </c>
      <c r="M597" s="113"/>
      <c r="N597" s="85">
        <v>2700</v>
      </c>
      <c r="O597" s="86"/>
      <c r="P597" s="44" t="s">
        <v>373</v>
      </c>
    </row>
    <row r="598" spans="1:16" ht="28.5" customHeight="1" x14ac:dyDescent="0.25">
      <c r="A598" s="47"/>
      <c r="B598" s="99" t="s">
        <v>296</v>
      </c>
      <c r="C598" s="100"/>
      <c r="D598" s="101" t="s">
        <v>297</v>
      </c>
      <c r="E598" s="101"/>
      <c r="F598" s="92">
        <f>F601</f>
        <v>0</v>
      </c>
      <c r="G598" s="93"/>
      <c r="H598" s="92">
        <f t="shared" ref="H598" si="804">H601</f>
        <v>3000</v>
      </c>
      <c r="I598" s="93"/>
      <c r="J598" s="92">
        <f t="shared" ref="J598" si="805">J601</f>
        <v>7500</v>
      </c>
      <c r="K598" s="93"/>
      <c r="L598" s="92">
        <f t="shared" ref="L598" si="806">L601</f>
        <v>7500</v>
      </c>
      <c r="M598" s="93"/>
      <c r="N598" s="92">
        <f t="shared" ref="N598" si="807">N601</f>
        <v>7500</v>
      </c>
      <c r="O598" s="93"/>
      <c r="P598" s="44"/>
    </row>
    <row r="599" spans="1:16" x14ac:dyDescent="0.25">
      <c r="A599" s="74"/>
      <c r="B599" s="94" t="s">
        <v>112</v>
      </c>
      <c r="C599" s="95"/>
      <c r="D599" s="96" t="s">
        <v>25</v>
      </c>
      <c r="E599" s="96"/>
      <c r="F599" s="103">
        <v>0</v>
      </c>
      <c r="G599" s="104"/>
      <c r="H599" s="103">
        <v>2000</v>
      </c>
      <c r="I599" s="104"/>
      <c r="J599" s="103">
        <v>7500</v>
      </c>
      <c r="K599" s="104"/>
      <c r="L599" s="103"/>
      <c r="M599" s="104"/>
      <c r="N599" s="103"/>
      <c r="O599" s="104"/>
      <c r="P599" s="72"/>
    </row>
    <row r="600" spans="1:16" ht="18" customHeight="1" x14ac:dyDescent="0.25">
      <c r="A600" s="74"/>
      <c r="B600" s="94" t="s">
        <v>291</v>
      </c>
      <c r="C600" s="95"/>
      <c r="D600" s="96" t="s">
        <v>33</v>
      </c>
      <c r="E600" s="96"/>
      <c r="F600" s="103">
        <v>0</v>
      </c>
      <c r="G600" s="104"/>
      <c r="H600" s="103">
        <v>1000</v>
      </c>
      <c r="I600" s="104"/>
      <c r="J600" s="103">
        <v>0</v>
      </c>
      <c r="K600" s="104"/>
      <c r="L600" s="103"/>
      <c r="M600" s="104"/>
      <c r="N600" s="103"/>
      <c r="O600" s="104"/>
      <c r="P600" s="72"/>
    </row>
    <row r="601" spans="1:16" ht="27.75" customHeight="1" x14ac:dyDescent="0.25">
      <c r="A601" s="46"/>
      <c r="B601" s="82">
        <v>4</v>
      </c>
      <c r="C601" s="83"/>
      <c r="D601" s="84" t="s">
        <v>46</v>
      </c>
      <c r="E601" s="84"/>
      <c r="F601" s="126">
        <f>SUM(F602:G602)</f>
        <v>0</v>
      </c>
      <c r="G601" s="127"/>
      <c r="H601" s="126">
        <f>SUM(H602:I602)</f>
        <v>3000</v>
      </c>
      <c r="I601" s="127"/>
      <c r="J601" s="126">
        <f>SUM(J602:K602)</f>
        <v>7500</v>
      </c>
      <c r="K601" s="127"/>
      <c r="L601" s="126">
        <f>SUM(L602:M602)</f>
        <v>7500</v>
      </c>
      <c r="M601" s="127"/>
      <c r="N601" s="126">
        <f>SUM(N602:O602)</f>
        <v>7500</v>
      </c>
      <c r="O601" s="127"/>
      <c r="P601" s="44"/>
    </row>
    <row r="602" spans="1:16" ht="27" customHeight="1" x14ac:dyDescent="0.25">
      <c r="A602" s="45"/>
      <c r="B602" s="87">
        <v>42</v>
      </c>
      <c r="C602" s="88"/>
      <c r="D602" s="89" t="s">
        <v>52</v>
      </c>
      <c r="E602" s="89"/>
      <c r="F602" s="85">
        <v>0</v>
      </c>
      <c r="G602" s="86"/>
      <c r="H602" s="113">
        <v>3000</v>
      </c>
      <c r="I602" s="113"/>
      <c r="J602" s="85">
        <v>7500</v>
      </c>
      <c r="K602" s="86"/>
      <c r="L602" s="113">
        <v>7500</v>
      </c>
      <c r="M602" s="113"/>
      <c r="N602" s="85">
        <v>7500</v>
      </c>
      <c r="O602" s="86"/>
      <c r="P602" s="44" t="s">
        <v>373</v>
      </c>
    </row>
    <row r="603" spans="1:16" ht="27" customHeight="1" x14ac:dyDescent="0.25">
      <c r="A603" s="49"/>
      <c r="B603" s="135" t="s">
        <v>298</v>
      </c>
      <c r="C603" s="136"/>
      <c r="D603" s="137" t="s">
        <v>299</v>
      </c>
      <c r="E603" s="137"/>
      <c r="F603" s="138">
        <f>F604+F608</f>
        <v>10727.91</v>
      </c>
      <c r="G603" s="139"/>
      <c r="H603" s="138">
        <f>H604+H608</f>
        <v>1400</v>
      </c>
      <c r="I603" s="139"/>
      <c r="J603" s="138">
        <f>J604+J608</f>
        <v>1400</v>
      </c>
      <c r="K603" s="139"/>
      <c r="L603" s="138">
        <f>L604+L608</f>
        <v>1400</v>
      </c>
      <c r="M603" s="139"/>
      <c r="N603" s="138">
        <f>N604+N608</f>
        <v>1400</v>
      </c>
      <c r="O603" s="139"/>
      <c r="P603" s="42"/>
    </row>
    <row r="604" spans="1:16" ht="27" customHeight="1" x14ac:dyDescent="0.25">
      <c r="A604" s="47"/>
      <c r="B604" s="99" t="s">
        <v>300</v>
      </c>
      <c r="C604" s="100"/>
      <c r="D604" s="99" t="s">
        <v>301</v>
      </c>
      <c r="E604" s="100"/>
      <c r="F604" s="92">
        <f>F606</f>
        <v>9908.42</v>
      </c>
      <c r="G604" s="93"/>
      <c r="H604" s="92">
        <f t="shared" ref="H604" si="808">H606</f>
        <v>0</v>
      </c>
      <c r="I604" s="93"/>
      <c r="J604" s="92">
        <f t="shared" ref="J604" si="809">J606</f>
        <v>0</v>
      </c>
      <c r="K604" s="93"/>
      <c r="L604" s="92">
        <f t="shared" ref="L604" si="810">L606</f>
        <v>0</v>
      </c>
      <c r="M604" s="93"/>
      <c r="N604" s="92">
        <f t="shared" ref="N604" si="811">N606</f>
        <v>0</v>
      </c>
      <c r="O604" s="93"/>
      <c r="P604" s="44"/>
    </row>
    <row r="605" spans="1:16" ht="17.25" customHeight="1" x14ac:dyDescent="0.25">
      <c r="A605" s="74"/>
      <c r="B605" s="94" t="s">
        <v>112</v>
      </c>
      <c r="C605" s="95"/>
      <c r="D605" s="94" t="s">
        <v>25</v>
      </c>
      <c r="E605" s="95"/>
      <c r="F605" s="103">
        <v>9908.42</v>
      </c>
      <c r="G605" s="104"/>
      <c r="H605" s="103">
        <v>0</v>
      </c>
      <c r="I605" s="104"/>
      <c r="J605" s="103">
        <v>0</v>
      </c>
      <c r="K605" s="104"/>
      <c r="L605" s="103"/>
      <c r="M605" s="104"/>
      <c r="N605" s="103"/>
      <c r="O605" s="104"/>
      <c r="P605" s="72"/>
    </row>
    <row r="606" spans="1:16" ht="17.25" customHeight="1" x14ac:dyDescent="0.25">
      <c r="A606" s="46"/>
      <c r="B606" s="107">
        <v>3</v>
      </c>
      <c r="C606" s="108"/>
      <c r="D606" s="107" t="s">
        <v>39</v>
      </c>
      <c r="E606" s="108"/>
      <c r="F606" s="85">
        <f>SUM(F607:G607)</f>
        <v>9908.42</v>
      </c>
      <c r="G606" s="86"/>
      <c r="H606" s="85">
        <f>SUM(H607:I607)</f>
        <v>0</v>
      </c>
      <c r="I606" s="86"/>
      <c r="J606" s="85">
        <f>SUM(J607:K607)</f>
        <v>0</v>
      </c>
      <c r="K606" s="86"/>
      <c r="L606" s="85">
        <f>SUM(L607:M607)</f>
        <v>0</v>
      </c>
      <c r="M606" s="86"/>
      <c r="N606" s="85">
        <f>SUM(N607:O607)</f>
        <v>0</v>
      </c>
      <c r="O606" s="86"/>
      <c r="P606" s="44"/>
    </row>
    <row r="607" spans="1:16" x14ac:dyDescent="0.25">
      <c r="A607" s="45"/>
      <c r="B607" s="87">
        <v>37</v>
      </c>
      <c r="C607" s="88"/>
      <c r="D607" s="107" t="s">
        <v>221</v>
      </c>
      <c r="E607" s="108"/>
      <c r="F607" s="85">
        <v>9908.42</v>
      </c>
      <c r="G607" s="86"/>
      <c r="H607" s="85">
        <v>0</v>
      </c>
      <c r="I607" s="86"/>
      <c r="J607" s="85">
        <v>0</v>
      </c>
      <c r="K607" s="86"/>
      <c r="L607" s="85">
        <v>0</v>
      </c>
      <c r="M607" s="86"/>
      <c r="N607" s="85">
        <v>0</v>
      </c>
      <c r="O607" s="86"/>
      <c r="P607" s="44" t="s">
        <v>373</v>
      </c>
    </row>
    <row r="608" spans="1:16" ht="26.25" customHeight="1" x14ac:dyDescent="0.25">
      <c r="A608" s="47"/>
      <c r="B608" s="99" t="s">
        <v>302</v>
      </c>
      <c r="C608" s="100"/>
      <c r="D608" s="101" t="s">
        <v>299</v>
      </c>
      <c r="E608" s="101"/>
      <c r="F608" s="92">
        <f>F611</f>
        <v>819.49</v>
      </c>
      <c r="G608" s="93"/>
      <c r="H608" s="92">
        <f t="shared" ref="H608" si="812">H611</f>
        <v>1400</v>
      </c>
      <c r="I608" s="93"/>
      <c r="J608" s="92">
        <f t="shared" ref="J608" si="813">J611</f>
        <v>1400</v>
      </c>
      <c r="K608" s="93"/>
      <c r="L608" s="92">
        <f t="shared" ref="L608" si="814">L611</f>
        <v>1400</v>
      </c>
      <c r="M608" s="93"/>
      <c r="N608" s="92">
        <f t="shared" ref="N608" si="815">N611</f>
        <v>1400</v>
      </c>
      <c r="O608" s="93"/>
      <c r="P608" s="44"/>
    </row>
    <row r="609" spans="1:16" ht="19.5" customHeight="1" x14ac:dyDescent="0.25">
      <c r="A609" s="74"/>
      <c r="B609" s="94" t="s">
        <v>112</v>
      </c>
      <c r="C609" s="95"/>
      <c r="D609" s="96" t="s">
        <v>25</v>
      </c>
      <c r="E609" s="96"/>
      <c r="F609" s="103">
        <v>819.49</v>
      </c>
      <c r="G609" s="104"/>
      <c r="H609" s="103">
        <v>0</v>
      </c>
      <c r="I609" s="104"/>
      <c r="J609" s="103">
        <v>1136</v>
      </c>
      <c r="K609" s="104"/>
      <c r="L609" s="103"/>
      <c r="M609" s="104"/>
      <c r="N609" s="103"/>
      <c r="O609" s="104"/>
      <c r="P609" s="72"/>
    </row>
    <row r="610" spans="1:16" ht="16.5" customHeight="1" x14ac:dyDescent="0.25">
      <c r="A610" s="74"/>
      <c r="B610" s="94" t="s">
        <v>113</v>
      </c>
      <c r="C610" s="95"/>
      <c r="D610" s="96" t="s">
        <v>27</v>
      </c>
      <c r="E610" s="96"/>
      <c r="F610" s="103">
        <v>0</v>
      </c>
      <c r="G610" s="104"/>
      <c r="H610" s="103">
        <v>1400</v>
      </c>
      <c r="I610" s="104"/>
      <c r="J610" s="103">
        <v>264</v>
      </c>
      <c r="K610" s="104"/>
      <c r="L610" s="103"/>
      <c r="M610" s="104"/>
      <c r="N610" s="103"/>
      <c r="O610" s="104"/>
      <c r="P610" s="72"/>
    </row>
    <row r="611" spans="1:16" ht="17.25" customHeight="1" x14ac:dyDescent="0.25">
      <c r="A611" s="46"/>
      <c r="B611" s="82">
        <v>3</v>
      </c>
      <c r="C611" s="83"/>
      <c r="D611" s="84" t="s">
        <v>39</v>
      </c>
      <c r="E611" s="84"/>
      <c r="F611" s="126">
        <f>SUM(F612:G612)</f>
        <v>819.49</v>
      </c>
      <c r="G611" s="127"/>
      <c r="H611" s="126">
        <f>SUM(H612:I612)</f>
        <v>1400</v>
      </c>
      <c r="I611" s="127"/>
      <c r="J611" s="126">
        <f>SUM(J612:K612)</f>
        <v>1400</v>
      </c>
      <c r="K611" s="127"/>
      <c r="L611" s="126">
        <f>SUM(L612:M612)</f>
        <v>1400</v>
      </c>
      <c r="M611" s="127"/>
      <c r="N611" s="126">
        <f>SUM(N612:O612)</f>
        <v>1400</v>
      </c>
      <c r="O611" s="127"/>
      <c r="P611" s="44"/>
    </row>
    <row r="612" spans="1:16" ht="14.25" customHeight="1" x14ac:dyDescent="0.25">
      <c r="A612" s="45"/>
      <c r="B612" s="87">
        <v>38</v>
      </c>
      <c r="C612" s="88"/>
      <c r="D612" s="89" t="s">
        <v>45</v>
      </c>
      <c r="E612" s="89"/>
      <c r="F612" s="85">
        <v>819.49</v>
      </c>
      <c r="G612" s="86"/>
      <c r="H612" s="113">
        <v>1400</v>
      </c>
      <c r="I612" s="113"/>
      <c r="J612" s="85">
        <v>1400</v>
      </c>
      <c r="K612" s="86"/>
      <c r="L612" s="113">
        <v>1400</v>
      </c>
      <c r="M612" s="113"/>
      <c r="N612" s="85">
        <v>1400</v>
      </c>
      <c r="O612" s="86"/>
      <c r="P612" s="44" t="s">
        <v>373</v>
      </c>
    </row>
    <row r="613" spans="1:16" ht="15.75" customHeight="1" x14ac:dyDescent="0.25">
      <c r="A613" s="49"/>
      <c r="B613" s="135" t="s">
        <v>303</v>
      </c>
      <c r="C613" s="136"/>
      <c r="D613" s="137" t="s">
        <v>304</v>
      </c>
      <c r="E613" s="137"/>
      <c r="F613" s="138">
        <f>F614</f>
        <v>94111.3</v>
      </c>
      <c r="G613" s="139"/>
      <c r="H613" s="138">
        <f t="shared" ref="H613" si="816">H614</f>
        <v>0</v>
      </c>
      <c r="I613" s="139"/>
      <c r="J613" s="138">
        <f t="shared" ref="J613" si="817">J614</f>
        <v>325000</v>
      </c>
      <c r="K613" s="139"/>
      <c r="L613" s="138">
        <f t="shared" ref="L613" si="818">L614</f>
        <v>0</v>
      </c>
      <c r="M613" s="139"/>
      <c r="N613" s="138">
        <f t="shared" ref="N613" si="819">N614</f>
        <v>0</v>
      </c>
      <c r="O613" s="139"/>
      <c r="P613" s="42"/>
    </row>
    <row r="614" spans="1:16" ht="43.5" customHeight="1" x14ac:dyDescent="0.25">
      <c r="A614" s="47"/>
      <c r="B614" s="99" t="s">
        <v>305</v>
      </c>
      <c r="C614" s="100"/>
      <c r="D614" s="101" t="s">
        <v>306</v>
      </c>
      <c r="E614" s="101"/>
      <c r="F614" s="92">
        <f>F619</f>
        <v>94111.3</v>
      </c>
      <c r="G614" s="93"/>
      <c r="H614" s="92">
        <f t="shared" ref="H614" si="820">H619</f>
        <v>0</v>
      </c>
      <c r="I614" s="93"/>
      <c r="J614" s="92">
        <f t="shared" ref="J614" si="821">J619</f>
        <v>325000</v>
      </c>
      <c r="K614" s="93"/>
      <c r="L614" s="92">
        <f t="shared" ref="L614" si="822">L619</f>
        <v>0</v>
      </c>
      <c r="M614" s="93"/>
      <c r="N614" s="92">
        <f t="shared" ref="N614" si="823">N619</f>
        <v>0</v>
      </c>
      <c r="O614" s="93"/>
      <c r="P614" s="44"/>
    </row>
    <row r="615" spans="1:16" ht="18.75" customHeight="1" x14ac:dyDescent="0.25">
      <c r="A615" s="74"/>
      <c r="B615" s="94" t="s">
        <v>112</v>
      </c>
      <c r="C615" s="95"/>
      <c r="D615" s="96" t="s">
        <v>25</v>
      </c>
      <c r="E615" s="96"/>
      <c r="F615" s="103">
        <v>2040.13</v>
      </c>
      <c r="G615" s="104"/>
      <c r="H615" s="103">
        <v>0</v>
      </c>
      <c r="I615" s="104"/>
      <c r="J615" s="103">
        <v>0</v>
      </c>
      <c r="K615" s="104"/>
      <c r="L615" s="103"/>
      <c r="M615" s="104"/>
      <c r="N615" s="103"/>
      <c r="O615" s="104"/>
      <c r="P615" s="72"/>
    </row>
    <row r="616" spans="1:16" ht="18.75" customHeight="1" x14ac:dyDescent="0.25">
      <c r="A616" s="74"/>
      <c r="B616" s="94" t="s">
        <v>114</v>
      </c>
      <c r="C616" s="95"/>
      <c r="D616" s="96" t="s">
        <v>30</v>
      </c>
      <c r="E616" s="96"/>
      <c r="F616" s="103">
        <v>92071.17</v>
      </c>
      <c r="G616" s="104"/>
      <c r="H616" s="103">
        <v>0</v>
      </c>
      <c r="I616" s="104"/>
      <c r="J616" s="103">
        <v>0</v>
      </c>
      <c r="K616" s="104"/>
      <c r="L616" s="103"/>
      <c r="M616" s="104"/>
      <c r="N616" s="103"/>
      <c r="O616" s="104"/>
      <c r="P616" s="72"/>
    </row>
    <row r="617" spans="1:16" x14ac:dyDescent="0.25">
      <c r="A617" s="74"/>
      <c r="B617" s="94" t="s">
        <v>113</v>
      </c>
      <c r="C617" s="95"/>
      <c r="D617" s="96" t="s">
        <v>27</v>
      </c>
      <c r="E617" s="96"/>
      <c r="F617" s="103">
        <v>0</v>
      </c>
      <c r="G617" s="104"/>
      <c r="H617" s="103">
        <v>0</v>
      </c>
      <c r="I617" s="104"/>
      <c r="J617" s="103">
        <v>325000</v>
      </c>
      <c r="K617" s="104"/>
      <c r="L617" s="103"/>
      <c r="M617" s="104"/>
      <c r="N617" s="103"/>
      <c r="O617" s="104"/>
      <c r="P617" s="72"/>
    </row>
    <row r="618" spans="1:16" x14ac:dyDescent="0.25">
      <c r="A618" s="74"/>
      <c r="B618" s="94" t="s">
        <v>343</v>
      </c>
      <c r="C618" s="95"/>
      <c r="D618" s="96" t="s">
        <v>344</v>
      </c>
      <c r="E618" s="96"/>
      <c r="F618" s="103">
        <v>0</v>
      </c>
      <c r="G618" s="104"/>
      <c r="H618" s="103">
        <v>0</v>
      </c>
      <c r="I618" s="104"/>
      <c r="J618" s="103">
        <v>0</v>
      </c>
      <c r="K618" s="104"/>
      <c r="L618" s="103"/>
      <c r="M618" s="104"/>
      <c r="N618" s="103"/>
      <c r="O618" s="104"/>
      <c r="P618" s="72"/>
    </row>
    <row r="619" spans="1:16" ht="25.5" customHeight="1" x14ac:dyDescent="0.25">
      <c r="A619" s="46"/>
      <c r="B619" s="82">
        <v>4</v>
      </c>
      <c r="C619" s="83"/>
      <c r="D619" s="84" t="s">
        <v>46</v>
      </c>
      <c r="E619" s="84"/>
      <c r="F619" s="126">
        <f>SUM(F620:G620)</f>
        <v>94111.3</v>
      </c>
      <c r="G619" s="127"/>
      <c r="H619" s="126">
        <f>SUM(H620:I620)</f>
        <v>0</v>
      </c>
      <c r="I619" s="127"/>
      <c r="J619" s="126">
        <f>SUM(J620:K620)</f>
        <v>325000</v>
      </c>
      <c r="K619" s="127"/>
      <c r="L619" s="126">
        <f>SUM(L620:M620)</f>
        <v>0</v>
      </c>
      <c r="M619" s="127"/>
      <c r="N619" s="126">
        <f>SUM(N620:O620)</f>
        <v>0</v>
      </c>
      <c r="O619" s="127"/>
      <c r="P619" s="44"/>
    </row>
    <row r="620" spans="1:16" ht="29.25" customHeight="1" x14ac:dyDescent="0.25">
      <c r="A620" s="45"/>
      <c r="B620" s="87">
        <v>42</v>
      </c>
      <c r="C620" s="88"/>
      <c r="D620" s="89" t="s">
        <v>52</v>
      </c>
      <c r="E620" s="89"/>
      <c r="F620" s="85">
        <v>94111.3</v>
      </c>
      <c r="G620" s="86"/>
      <c r="H620" s="113">
        <v>0</v>
      </c>
      <c r="I620" s="113"/>
      <c r="J620" s="85">
        <v>325000</v>
      </c>
      <c r="K620" s="86"/>
      <c r="L620" s="113">
        <v>0</v>
      </c>
      <c r="M620" s="113"/>
      <c r="N620" s="85">
        <v>0</v>
      </c>
      <c r="O620" s="86"/>
      <c r="P620" s="44" t="s">
        <v>373</v>
      </c>
    </row>
    <row r="621" spans="1:16" x14ac:dyDescent="0.25">
      <c r="A621" s="50"/>
      <c r="B621" s="142" t="s">
        <v>307</v>
      </c>
      <c r="C621" s="143"/>
      <c r="D621" s="144" t="s">
        <v>308</v>
      </c>
      <c r="E621" s="144"/>
      <c r="F621" s="145">
        <f>F622</f>
        <v>1592.67</v>
      </c>
      <c r="G621" s="146"/>
      <c r="H621" s="145">
        <f t="shared" ref="H621" si="824">H622</f>
        <v>0</v>
      </c>
      <c r="I621" s="146"/>
      <c r="J621" s="145">
        <f t="shared" ref="J621" si="825">J622</f>
        <v>0</v>
      </c>
      <c r="K621" s="146"/>
      <c r="L621" s="145">
        <f t="shared" ref="L621" si="826">L622</f>
        <v>0</v>
      </c>
      <c r="M621" s="146"/>
      <c r="N621" s="145">
        <f t="shared" ref="N621" si="827">N622</f>
        <v>0</v>
      </c>
      <c r="O621" s="146"/>
      <c r="P621" s="40"/>
    </row>
    <row r="622" spans="1:16" ht="18" customHeight="1" x14ac:dyDescent="0.25">
      <c r="A622" s="49"/>
      <c r="B622" s="135" t="s">
        <v>310</v>
      </c>
      <c r="C622" s="136"/>
      <c r="D622" s="137" t="s">
        <v>311</v>
      </c>
      <c r="E622" s="137"/>
      <c r="F622" s="138">
        <f>F623</f>
        <v>1592.67</v>
      </c>
      <c r="G622" s="139"/>
      <c r="H622" s="138">
        <f t="shared" ref="H622" si="828">H623</f>
        <v>0</v>
      </c>
      <c r="I622" s="139"/>
      <c r="J622" s="138">
        <f t="shared" ref="J622" si="829">J623</f>
        <v>0</v>
      </c>
      <c r="K622" s="139"/>
      <c r="L622" s="138">
        <f t="shared" ref="L622" si="830">L623</f>
        <v>0</v>
      </c>
      <c r="M622" s="139"/>
      <c r="N622" s="138">
        <f t="shared" ref="N622" si="831">N623</f>
        <v>0</v>
      </c>
      <c r="O622" s="139"/>
      <c r="P622" s="42"/>
    </row>
    <row r="623" spans="1:16" x14ac:dyDescent="0.25">
      <c r="A623" s="47"/>
      <c r="B623" s="99" t="s">
        <v>321</v>
      </c>
      <c r="C623" s="100"/>
      <c r="D623" s="101" t="s">
        <v>311</v>
      </c>
      <c r="E623" s="101"/>
      <c r="F623" s="92">
        <f>F625</f>
        <v>1592.67</v>
      </c>
      <c r="G623" s="93"/>
      <c r="H623" s="92">
        <f t="shared" ref="H623" si="832">H625</f>
        <v>0</v>
      </c>
      <c r="I623" s="93"/>
      <c r="J623" s="92">
        <f t="shared" ref="J623" si="833">J625</f>
        <v>0</v>
      </c>
      <c r="K623" s="93"/>
      <c r="L623" s="92">
        <f t="shared" ref="L623" si="834">L625</f>
        <v>0</v>
      </c>
      <c r="M623" s="93"/>
      <c r="N623" s="92">
        <f t="shared" ref="N623" si="835">N625</f>
        <v>0</v>
      </c>
      <c r="O623" s="93"/>
      <c r="P623" s="44"/>
    </row>
    <row r="624" spans="1:16" x14ac:dyDescent="0.25">
      <c r="A624" s="74"/>
      <c r="B624" s="94" t="s">
        <v>112</v>
      </c>
      <c r="C624" s="95"/>
      <c r="D624" s="96" t="s">
        <v>25</v>
      </c>
      <c r="E624" s="96"/>
      <c r="F624" s="103">
        <v>1592.67</v>
      </c>
      <c r="G624" s="104"/>
      <c r="H624" s="103">
        <v>0</v>
      </c>
      <c r="I624" s="104"/>
      <c r="J624" s="103">
        <v>0</v>
      </c>
      <c r="K624" s="104"/>
      <c r="L624" s="103"/>
      <c r="M624" s="104"/>
      <c r="N624" s="103"/>
      <c r="O624" s="104"/>
      <c r="P624" s="72"/>
    </row>
    <row r="625" spans="1:16" x14ac:dyDescent="0.25">
      <c r="A625" s="46"/>
      <c r="B625" s="82">
        <v>3</v>
      </c>
      <c r="C625" s="83"/>
      <c r="D625" s="84" t="s">
        <v>39</v>
      </c>
      <c r="E625" s="84"/>
      <c r="F625" s="126">
        <f>SUM(F626:G626)</f>
        <v>1592.67</v>
      </c>
      <c r="G625" s="127"/>
      <c r="H625" s="126">
        <f>SUM(H626:I626)</f>
        <v>0</v>
      </c>
      <c r="I625" s="127"/>
      <c r="J625" s="126">
        <f>SUM(J626:K626)</f>
        <v>0</v>
      </c>
      <c r="K625" s="127"/>
      <c r="L625" s="126">
        <f>SUM(L626:M626)</f>
        <v>0</v>
      </c>
      <c r="M625" s="127"/>
      <c r="N625" s="126">
        <f>SUM(N626:O626)</f>
        <v>0</v>
      </c>
      <c r="O625" s="127"/>
      <c r="P625" s="44"/>
    </row>
    <row r="626" spans="1:16" ht="18" customHeight="1" x14ac:dyDescent="0.25">
      <c r="A626" s="45"/>
      <c r="B626" s="87">
        <v>38</v>
      </c>
      <c r="C626" s="88"/>
      <c r="D626" s="89" t="s">
        <v>45</v>
      </c>
      <c r="E626" s="89"/>
      <c r="F626" s="85">
        <v>1592.67</v>
      </c>
      <c r="G626" s="86"/>
      <c r="H626" s="113">
        <v>0</v>
      </c>
      <c r="I626" s="113"/>
      <c r="J626" s="85">
        <v>0</v>
      </c>
      <c r="K626" s="86"/>
      <c r="L626" s="113"/>
      <c r="M626" s="113"/>
      <c r="N626" s="85"/>
      <c r="O626" s="86"/>
      <c r="P626" s="44" t="s">
        <v>373</v>
      </c>
    </row>
    <row r="627" spans="1:16" ht="17.25" customHeight="1" x14ac:dyDescent="0.25">
      <c r="A627" s="48"/>
      <c r="B627" s="152" t="s">
        <v>312</v>
      </c>
      <c r="C627" s="153"/>
      <c r="D627" s="154" t="s">
        <v>313</v>
      </c>
      <c r="E627" s="154"/>
      <c r="F627" s="140">
        <f>F628+F653</f>
        <v>40063.97</v>
      </c>
      <c r="G627" s="141"/>
      <c r="H627" s="140">
        <f t="shared" ref="H627" si="836">H628+H653</f>
        <v>138300</v>
      </c>
      <c r="I627" s="141"/>
      <c r="J627" s="140">
        <f t="shared" ref="J627" si="837">J628+J653</f>
        <v>265700</v>
      </c>
      <c r="K627" s="141"/>
      <c r="L627" s="140">
        <f t="shared" ref="L627" si="838">L628+L653</f>
        <v>65700</v>
      </c>
      <c r="M627" s="141"/>
      <c r="N627" s="140">
        <f t="shared" ref="N627" si="839">N628+N653</f>
        <v>65700</v>
      </c>
      <c r="O627" s="141"/>
      <c r="P627" s="38"/>
    </row>
    <row r="628" spans="1:16" x14ac:dyDescent="0.25">
      <c r="A628" s="50"/>
      <c r="B628" s="142" t="s">
        <v>314</v>
      </c>
      <c r="C628" s="143"/>
      <c r="D628" s="144" t="s">
        <v>315</v>
      </c>
      <c r="E628" s="144"/>
      <c r="F628" s="145">
        <f>F629</f>
        <v>39400.36</v>
      </c>
      <c r="G628" s="146"/>
      <c r="H628" s="145">
        <f t="shared" ref="H628" si="840">H629</f>
        <v>137600</v>
      </c>
      <c r="I628" s="146"/>
      <c r="J628" s="145">
        <f>J629</f>
        <v>265000</v>
      </c>
      <c r="K628" s="146"/>
      <c r="L628" s="145">
        <f t="shared" ref="L628" si="841">L629</f>
        <v>65000</v>
      </c>
      <c r="M628" s="146"/>
      <c r="N628" s="145">
        <f t="shared" ref="N628" si="842">N629</f>
        <v>65000</v>
      </c>
      <c r="O628" s="146"/>
      <c r="P628" s="40"/>
    </row>
    <row r="629" spans="1:16" x14ac:dyDescent="0.25">
      <c r="A629" s="49"/>
      <c r="B629" s="135" t="s">
        <v>316</v>
      </c>
      <c r="C629" s="136"/>
      <c r="D629" s="137" t="s">
        <v>317</v>
      </c>
      <c r="E629" s="137"/>
      <c r="F629" s="138">
        <f>F630+F635+F641+F646</f>
        <v>39400.36</v>
      </c>
      <c r="G629" s="139"/>
      <c r="H629" s="138">
        <f t="shared" ref="H629" si="843">H630+H635+H641+H646</f>
        <v>137600</v>
      </c>
      <c r="I629" s="139"/>
      <c r="J629" s="138">
        <f>J630+J635+J641+J646</f>
        <v>265000</v>
      </c>
      <c r="K629" s="139"/>
      <c r="L629" s="138">
        <f t="shared" ref="L629" si="844">L630+L635+L641+L646</f>
        <v>65000</v>
      </c>
      <c r="M629" s="139"/>
      <c r="N629" s="138">
        <f t="shared" ref="N629" si="845">N630+N635+N641+N646</f>
        <v>65000</v>
      </c>
      <c r="O629" s="139"/>
      <c r="P629" s="42"/>
    </row>
    <row r="630" spans="1:16" ht="30" customHeight="1" x14ac:dyDescent="0.25">
      <c r="A630" s="47"/>
      <c r="B630" s="99" t="s">
        <v>318</v>
      </c>
      <c r="C630" s="100"/>
      <c r="D630" s="101" t="s">
        <v>40</v>
      </c>
      <c r="E630" s="101"/>
      <c r="F630" s="92">
        <f>F632</f>
        <v>34237.61</v>
      </c>
      <c r="G630" s="93"/>
      <c r="H630" s="92">
        <f t="shared" ref="H630" si="846">H632</f>
        <v>47400</v>
      </c>
      <c r="I630" s="93"/>
      <c r="J630" s="92">
        <f t="shared" ref="J630" si="847">J632</f>
        <v>46500</v>
      </c>
      <c r="K630" s="93"/>
      <c r="L630" s="92">
        <f t="shared" ref="L630" si="848">L632</f>
        <v>46500</v>
      </c>
      <c r="M630" s="93"/>
      <c r="N630" s="92">
        <f t="shared" ref="N630" si="849">N632</f>
        <v>46500</v>
      </c>
      <c r="O630" s="93"/>
      <c r="P630" s="44"/>
    </row>
    <row r="631" spans="1:16" ht="19.5" customHeight="1" x14ac:dyDescent="0.25">
      <c r="A631" s="74"/>
      <c r="B631" s="94" t="s">
        <v>112</v>
      </c>
      <c r="C631" s="95"/>
      <c r="D631" s="96" t="s">
        <v>25</v>
      </c>
      <c r="E631" s="96"/>
      <c r="F631" s="103">
        <v>34237.61</v>
      </c>
      <c r="G631" s="104"/>
      <c r="H631" s="103">
        <v>47400</v>
      </c>
      <c r="I631" s="104"/>
      <c r="J631" s="103">
        <v>46500</v>
      </c>
      <c r="K631" s="104"/>
      <c r="L631" s="103"/>
      <c r="M631" s="104"/>
      <c r="N631" s="103"/>
      <c r="O631" s="104"/>
      <c r="P631" s="72"/>
    </row>
    <row r="632" spans="1:16" x14ac:dyDescent="0.25">
      <c r="A632" s="46"/>
      <c r="B632" s="82">
        <v>3</v>
      </c>
      <c r="C632" s="83"/>
      <c r="D632" s="84" t="s">
        <v>39</v>
      </c>
      <c r="E632" s="84"/>
      <c r="F632" s="126">
        <f>SUM(F633:G634)</f>
        <v>34237.61</v>
      </c>
      <c r="G632" s="127"/>
      <c r="H632" s="126">
        <f t="shared" ref="H632" si="850">SUM(H633:I634)</f>
        <v>47400</v>
      </c>
      <c r="I632" s="127"/>
      <c r="J632" s="126">
        <f t="shared" ref="J632" si="851">SUM(J633:K634)</f>
        <v>46500</v>
      </c>
      <c r="K632" s="127"/>
      <c r="L632" s="126">
        <f t="shared" ref="L632" si="852">SUM(L633:M634)</f>
        <v>46500</v>
      </c>
      <c r="M632" s="127"/>
      <c r="N632" s="126">
        <f t="shared" ref="N632" si="853">SUM(N633:O634)</f>
        <v>46500</v>
      </c>
      <c r="O632" s="127"/>
      <c r="P632" s="44"/>
    </row>
    <row r="633" spans="1:16" ht="15.75" customHeight="1" x14ac:dyDescent="0.25">
      <c r="A633" s="45"/>
      <c r="B633" s="87">
        <v>31</v>
      </c>
      <c r="C633" s="88"/>
      <c r="D633" s="89" t="s">
        <v>40</v>
      </c>
      <c r="E633" s="89"/>
      <c r="F633" s="85">
        <v>33666.9</v>
      </c>
      <c r="G633" s="86"/>
      <c r="H633" s="113">
        <v>46000</v>
      </c>
      <c r="I633" s="113"/>
      <c r="J633" s="85">
        <v>46000</v>
      </c>
      <c r="K633" s="86"/>
      <c r="L633" s="113">
        <v>46000</v>
      </c>
      <c r="M633" s="113"/>
      <c r="N633" s="85">
        <v>46000</v>
      </c>
      <c r="O633" s="86"/>
      <c r="P633" s="44" t="s">
        <v>378</v>
      </c>
    </row>
    <row r="634" spans="1:16" x14ac:dyDescent="0.25">
      <c r="A634" s="45"/>
      <c r="B634" s="87">
        <v>32</v>
      </c>
      <c r="C634" s="88"/>
      <c r="D634" s="89" t="s">
        <v>41</v>
      </c>
      <c r="E634" s="89"/>
      <c r="F634" s="85">
        <v>570.71</v>
      </c>
      <c r="G634" s="86"/>
      <c r="H634" s="113">
        <v>1400</v>
      </c>
      <c r="I634" s="113"/>
      <c r="J634" s="85">
        <v>500</v>
      </c>
      <c r="K634" s="86"/>
      <c r="L634" s="113">
        <v>500</v>
      </c>
      <c r="M634" s="113"/>
      <c r="N634" s="85">
        <v>500</v>
      </c>
      <c r="O634" s="86"/>
      <c r="P634" s="44" t="s">
        <v>378</v>
      </c>
    </row>
    <row r="635" spans="1:16" ht="27.75" customHeight="1" x14ac:dyDescent="0.25">
      <c r="A635" s="47"/>
      <c r="B635" s="99" t="s">
        <v>319</v>
      </c>
      <c r="C635" s="100"/>
      <c r="D635" s="101" t="s">
        <v>292</v>
      </c>
      <c r="E635" s="101"/>
      <c r="F635" s="92">
        <f>F638</f>
        <v>2315.6800000000003</v>
      </c>
      <c r="G635" s="93"/>
      <c r="H635" s="92">
        <f t="shared" ref="H635" si="854">H638</f>
        <v>6200</v>
      </c>
      <c r="I635" s="93"/>
      <c r="J635" s="92">
        <f t="shared" ref="J635" si="855">J638</f>
        <v>8500</v>
      </c>
      <c r="K635" s="93"/>
      <c r="L635" s="92">
        <f t="shared" ref="L635" si="856">L638</f>
        <v>8500</v>
      </c>
      <c r="M635" s="93"/>
      <c r="N635" s="92">
        <f t="shared" ref="N635" si="857">N638</f>
        <v>8500</v>
      </c>
      <c r="O635" s="93"/>
      <c r="P635" s="44"/>
    </row>
    <row r="636" spans="1:16" ht="18" customHeight="1" x14ac:dyDescent="0.25">
      <c r="A636" s="74"/>
      <c r="B636" s="94" t="s">
        <v>112</v>
      </c>
      <c r="C636" s="95"/>
      <c r="D636" s="96" t="s">
        <v>25</v>
      </c>
      <c r="E636" s="96"/>
      <c r="F636" s="103">
        <v>1930.79</v>
      </c>
      <c r="G636" s="104"/>
      <c r="H636" s="103">
        <v>5200</v>
      </c>
      <c r="I636" s="104"/>
      <c r="J636" s="103">
        <v>8500</v>
      </c>
      <c r="K636" s="104"/>
      <c r="L636" s="103"/>
      <c r="M636" s="104"/>
      <c r="N636" s="103"/>
      <c r="O636" s="104"/>
      <c r="P636" s="72"/>
    </row>
    <row r="637" spans="1:16" ht="16.5" customHeight="1" x14ac:dyDescent="0.25">
      <c r="A637" s="74"/>
      <c r="B637" s="94" t="s">
        <v>291</v>
      </c>
      <c r="C637" s="95"/>
      <c r="D637" s="96" t="s">
        <v>33</v>
      </c>
      <c r="E637" s="96"/>
      <c r="F637" s="103">
        <v>384.89</v>
      </c>
      <c r="G637" s="104"/>
      <c r="H637" s="103">
        <v>1000</v>
      </c>
      <c r="I637" s="104"/>
      <c r="J637" s="103">
        <v>0</v>
      </c>
      <c r="K637" s="104"/>
      <c r="L637" s="103"/>
      <c r="M637" s="104"/>
      <c r="N637" s="103"/>
      <c r="O637" s="104"/>
      <c r="P637" s="72"/>
    </row>
    <row r="638" spans="1:16" ht="18" customHeight="1" x14ac:dyDescent="0.25">
      <c r="A638" s="46"/>
      <c r="B638" s="82">
        <v>3</v>
      </c>
      <c r="C638" s="83"/>
      <c r="D638" s="84" t="s">
        <v>39</v>
      </c>
      <c r="E638" s="84"/>
      <c r="F638" s="126">
        <f>SUM(F639:G640)</f>
        <v>2315.6800000000003</v>
      </c>
      <c r="G638" s="127"/>
      <c r="H638" s="126">
        <f t="shared" ref="H638" si="858">SUM(H639:I640)</f>
        <v>6200</v>
      </c>
      <c r="I638" s="127"/>
      <c r="J638" s="126">
        <f t="shared" ref="J638" si="859">SUM(J639:K640)</f>
        <v>8500</v>
      </c>
      <c r="K638" s="127"/>
      <c r="L638" s="126">
        <f t="shared" ref="L638" si="860">SUM(L639:M640)</f>
        <v>8500</v>
      </c>
      <c r="M638" s="127"/>
      <c r="N638" s="126">
        <f t="shared" ref="N638" si="861">SUM(N639:O640)</f>
        <v>8500</v>
      </c>
      <c r="O638" s="127"/>
      <c r="P638" s="44"/>
    </row>
    <row r="639" spans="1:16" x14ac:dyDescent="0.25">
      <c r="A639" s="45"/>
      <c r="B639" s="87">
        <v>32</v>
      </c>
      <c r="C639" s="88"/>
      <c r="D639" s="89" t="s">
        <v>41</v>
      </c>
      <c r="E639" s="89"/>
      <c r="F639" s="85">
        <v>2125.0100000000002</v>
      </c>
      <c r="G639" s="86"/>
      <c r="H639" s="113">
        <v>5900</v>
      </c>
      <c r="I639" s="113"/>
      <c r="J639" s="85">
        <v>7500</v>
      </c>
      <c r="K639" s="86"/>
      <c r="L639" s="113">
        <v>7500</v>
      </c>
      <c r="M639" s="113"/>
      <c r="N639" s="85">
        <v>7500</v>
      </c>
      <c r="O639" s="86"/>
      <c r="P639" s="44" t="s">
        <v>378</v>
      </c>
    </row>
    <row r="640" spans="1:16" ht="27" customHeight="1" x14ac:dyDescent="0.25">
      <c r="A640" s="45"/>
      <c r="B640" s="87">
        <v>34</v>
      </c>
      <c r="C640" s="88"/>
      <c r="D640" s="89" t="s">
        <v>42</v>
      </c>
      <c r="E640" s="89"/>
      <c r="F640" s="85">
        <v>190.67</v>
      </c>
      <c r="G640" s="86"/>
      <c r="H640" s="113">
        <v>300</v>
      </c>
      <c r="I640" s="113"/>
      <c r="J640" s="85">
        <v>1000</v>
      </c>
      <c r="K640" s="86"/>
      <c r="L640" s="113">
        <v>1000</v>
      </c>
      <c r="M640" s="113"/>
      <c r="N640" s="85">
        <v>1000</v>
      </c>
      <c r="O640" s="86"/>
      <c r="P640" s="44" t="s">
        <v>378</v>
      </c>
    </row>
    <row r="641" spans="1:16" ht="30" customHeight="1" x14ac:dyDescent="0.25">
      <c r="A641" s="47"/>
      <c r="B641" s="99" t="s">
        <v>320</v>
      </c>
      <c r="C641" s="100"/>
      <c r="D641" s="101" t="s">
        <v>405</v>
      </c>
      <c r="E641" s="101"/>
      <c r="F641" s="92">
        <f>F644</f>
        <v>2847.07</v>
      </c>
      <c r="G641" s="93"/>
      <c r="H641" s="92">
        <f t="shared" ref="H641" si="862">H644</f>
        <v>4000</v>
      </c>
      <c r="I641" s="93"/>
      <c r="J641" s="92">
        <f t="shared" ref="J641" si="863">J644</f>
        <v>10000</v>
      </c>
      <c r="K641" s="93"/>
      <c r="L641" s="92">
        <f t="shared" ref="L641" si="864">L644</f>
        <v>10000</v>
      </c>
      <c r="M641" s="93"/>
      <c r="N641" s="92">
        <f t="shared" ref="N641" si="865">N644</f>
        <v>10000</v>
      </c>
      <c r="O641" s="93"/>
      <c r="P641" s="44"/>
    </row>
    <row r="642" spans="1:16" ht="20.25" customHeight="1" x14ac:dyDescent="0.25">
      <c r="A642" s="74"/>
      <c r="B642" s="94" t="s">
        <v>112</v>
      </c>
      <c r="C642" s="95"/>
      <c r="D642" s="96" t="s">
        <v>25</v>
      </c>
      <c r="E642" s="96"/>
      <c r="F642" s="103">
        <v>192.62</v>
      </c>
      <c r="G642" s="104"/>
      <c r="H642" s="103">
        <v>2000</v>
      </c>
      <c r="I642" s="104"/>
      <c r="J642" s="103">
        <v>6300</v>
      </c>
      <c r="K642" s="104"/>
      <c r="L642" s="103"/>
      <c r="M642" s="104"/>
      <c r="N642" s="103"/>
      <c r="O642" s="104"/>
      <c r="P642" s="72"/>
    </row>
    <row r="643" spans="1:16" x14ac:dyDescent="0.25">
      <c r="A643" s="74"/>
      <c r="B643" s="94" t="s">
        <v>113</v>
      </c>
      <c r="C643" s="95"/>
      <c r="D643" s="96" t="s">
        <v>27</v>
      </c>
      <c r="E643" s="96"/>
      <c r="F643" s="103">
        <v>2654.45</v>
      </c>
      <c r="G643" s="104"/>
      <c r="H643" s="103">
        <v>2000</v>
      </c>
      <c r="I643" s="104"/>
      <c r="J643" s="103">
        <v>3700</v>
      </c>
      <c r="K643" s="104"/>
      <c r="L643" s="103"/>
      <c r="M643" s="104"/>
      <c r="N643" s="103"/>
      <c r="O643" s="104"/>
      <c r="P643" s="72"/>
    </row>
    <row r="644" spans="1:16" ht="27" customHeight="1" x14ac:dyDescent="0.25">
      <c r="A644" s="46"/>
      <c r="B644" s="82">
        <v>4</v>
      </c>
      <c r="C644" s="83"/>
      <c r="D644" s="84" t="s">
        <v>46</v>
      </c>
      <c r="E644" s="84"/>
      <c r="F644" s="126">
        <f>SUM(F645:G645)</f>
        <v>2847.07</v>
      </c>
      <c r="G644" s="127"/>
      <c r="H644" s="126">
        <f>SUM(H645:I645)</f>
        <v>4000</v>
      </c>
      <c r="I644" s="127"/>
      <c r="J644" s="126">
        <f>SUM(J645:K645)</f>
        <v>10000</v>
      </c>
      <c r="K644" s="127"/>
      <c r="L644" s="126">
        <f>SUM(L645:M645)</f>
        <v>10000</v>
      </c>
      <c r="M644" s="127"/>
      <c r="N644" s="126">
        <f>SUM(N645:O645)</f>
        <v>10000</v>
      </c>
      <c r="O644" s="127"/>
      <c r="P644" s="44"/>
    </row>
    <row r="645" spans="1:16" ht="32.25" customHeight="1" x14ac:dyDescent="0.25">
      <c r="A645" s="45"/>
      <c r="B645" s="87">
        <v>42</v>
      </c>
      <c r="C645" s="88"/>
      <c r="D645" s="89" t="s">
        <v>52</v>
      </c>
      <c r="E645" s="89"/>
      <c r="F645" s="85">
        <v>2847.07</v>
      </c>
      <c r="G645" s="86"/>
      <c r="H645" s="113">
        <v>4000</v>
      </c>
      <c r="I645" s="113"/>
      <c r="J645" s="85">
        <v>10000</v>
      </c>
      <c r="K645" s="86"/>
      <c r="L645" s="113">
        <v>10000</v>
      </c>
      <c r="M645" s="113"/>
      <c r="N645" s="85">
        <v>10000</v>
      </c>
      <c r="O645" s="86"/>
      <c r="P645" s="44" t="s">
        <v>378</v>
      </c>
    </row>
    <row r="646" spans="1:16" ht="42.75" customHeight="1" x14ac:dyDescent="0.25">
      <c r="A646" s="47"/>
      <c r="B646" s="99" t="s">
        <v>322</v>
      </c>
      <c r="C646" s="100"/>
      <c r="D646" s="101" t="s">
        <v>323</v>
      </c>
      <c r="E646" s="101"/>
      <c r="F646" s="92">
        <f>F650</f>
        <v>0</v>
      </c>
      <c r="G646" s="93"/>
      <c r="H646" s="92">
        <f t="shared" ref="H646" si="866">H650</f>
        <v>80000</v>
      </c>
      <c r="I646" s="93"/>
      <c r="J646" s="92">
        <f t="shared" ref="J646" si="867">J650</f>
        <v>200000</v>
      </c>
      <c r="K646" s="93"/>
      <c r="L646" s="92">
        <f t="shared" ref="L646" si="868">L650</f>
        <v>0</v>
      </c>
      <c r="M646" s="93"/>
      <c r="N646" s="92">
        <f t="shared" ref="N646" si="869">N650</f>
        <v>0</v>
      </c>
      <c r="O646" s="93"/>
      <c r="P646" s="44"/>
    </row>
    <row r="647" spans="1:16" ht="29.25" customHeight="1" x14ac:dyDescent="0.25">
      <c r="A647" s="74"/>
      <c r="B647" s="94" t="s">
        <v>112</v>
      </c>
      <c r="C647" s="95"/>
      <c r="D647" s="96" t="s">
        <v>25</v>
      </c>
      <c r="E647" s="96"/>
      <c r="F647" s="103">
        <v>0</v>
      </c>
      <c r="G647" s="104"/>
      <c r="H647" s="103">
        <v>0</v>
      </c>
      <c r="I647" s="104"/>
      <c r="J647" s="103">
        <v>20000</v>
      </c>
      <c r="K647" s="104"/>
      <c r="L647" s="103"/>
      <c r="M647" s="104"/>
      <c r="N647" s="103"/>
      <c r="O647" s="104"/>
      <c r="P647" s="72"/>
    </row>
    <row r="648" spans="1:16" x14ac:dyDescent="0.25">
      <c r="A648" s="74"/>
      <c r="B648" s="94" t="s">
        <v>114</v>
      </c>
      <c r="C648" s="95"/>
      <c r="D648" s="96" t="s">
        <v>30</v>
      </c>
      <c r="E648" s="96"/>
      <c r="F648" s="103">
        <v>0</v>
      </c>
      <c r="G648" s="104"/>
      <c r="H648" s="103">
        <v>0</v>
      </c>
      <c r="I648" s="104"/>
      <c r="J648" s="103">
        <v>30000</v>
      </c>
      <c r="K648" s="104"/>
      <c r="L648" s="103"/>
      <c r="M648" s="104"/>
      <c r="N648" s="103"/>
      <c r="O648" s="104"/>
      <c r="P648" s="72"/>
    </row>
    <row r="649" spans="1:16" x14ac:dyDescent="0.25">
      <c r="A649" s="74"/>
      <c r="B649" s="94" t="s">
        <v>113</v>
      </c>
      <c r="C649" s="95"/>
      <c r="D649" s="96" t="s">
        <v>27</v>
      </c>
      <c r="E649" s="96"/>
      <c r="F649" s="103">
        <v>0</v>
      </c>
      <c r="G649" s="104"/>
      <c r="H649" s="103">
        <v>80000</v>
      </c>
      <c r="I649" s="104"/>
      <c r="J649" s="103">
        <v>150000</v>
      </c>
      <c r="K649" s="104"/>
      <c r="L649" s="103"/>
      <c r="M649" s="104"/>
      <c r="N649" s="103"/>
      <c r="O649" s="104"/>
      <c r="P649" s="72"/>
    </row>
    <row r="650" spans="1:16" ht="27.75" customHeight="1" x14ac:dyDescent="0.25">
      <c r="A650" s="45"/>
      <c r="B650" s="107">
        <v>4</v>
      </c>
      <c r="C650" s="108"/>
      <c r="D650" s="89" t="s">
        <v>46</v>
      </c>
      <c r="E650" s="89"/>
      <c r="F650" s="85">
        <f>SUM(F651:G652)</f>
        <v>0</v>
      </c>
      <c r="G650" s="86"/>
      <c r="H650" s="85">
        <f t="shared" ref="H650" si="870">SUM(H651:I652)</f>
        <v>80000</v>
      </c>
      <c r="I650" s="86"/>
      <c r="J650" s="85">
        <f t="shared" ref="J650" si="871">SUM(J651:K652)</f>
        <v>200000</v>
      </c>
      <c r="K650" s="86"/>
      <c r="L650" s="85">
        <f t="shared" ref="L650" si="872">SUM(L651:M652)</f>
        <v>0</v>
      </c>
      <c r="M650" s="86"/>
      <c r="N650" s="85">
        <f t="shared" ref="N650" si="873">SUM(N651:O652)</f>
        <v>0</v>
      </c>
      <c r="O650" s="86"/>
      <c r="P650" s="44"/>
    </row>
    <row r="651" spans="1:16" ht="30.75" customHeight="1" x14ac:dyDescent="0.25">
      <c r="A651" s="46"/>
      <c r="B651" s="129">
        <v>42</v>
      </c>
      <c r="C651" s="130"/>
      <c r="D651" s="89" t="s">
        <v>52</v>
      </c>
      <c r="E651" s="89"/>
      <c r="F651" s="133">
        <v>0</v>
      </c>
      <c r="G651" s="134"/>
      <c r="H651" s="133">
        <v>0</v>
      </c>
      <c r="I651" s="134"/>
      <c r="J651" s="133">
        <v>20000</v>
      </c>
      <c r="K651" s="134"/>
      <c r="L651" s="133">
        <v>0</v>
      </c>
      <c r="M651" s="134"/>
      <c r="N651" s="133">
        <v>0</v>
      </c>
      <c r="O651" s="134"/>
      <c r="P651" s="44" t="s">
        <v>378</v>
      </c>
    </row>
    <row r="652" spans="1:16" ht="30" customHeight="1" x14ac:dyDescent="0.25">
      <c r="A652" s="45"/>
      <c r="B652" s="87">
        <v>45</v>
      </c>
      <c r="C652" s="88"/>
      <c r="D652" s="89" t="s">
        <v>132</v>
      </c>
      <c r="E652" s="89"/>
      <c r="F652" s="85">
        <v>0</v>
      </c>
      <c r="G652" s="86"/>
      <c r="H652" s="113">
        <v>80000</v>
      </c>
      <c r="I652" s="113"/>
      <c r="J652" s="85">
        <v>180000</v>
      </c>
      <c r="K652" s="86"/>
      <c r="L652" s="113">
        <v>0</v>
      </c>
      <c r="M652" s="113"/>
      <c r="N652" s="85">
        <v>0</v>
      </c>
      <c r="O652" s="86"/>
      <c r="P652" s="44" t="s">
        <v>378</v>
      </c>
    </row>
    <row r="653" spans="1:16" x14ac:dyDescent="0.25">
      <c r="A653" s="50"/>
      <c r="B653" s="142" t="s">
        <v>324</v>
      </c>
      <c r="C653" s="143"/>
      <c r="D653" s="144" t="s">
        <v>325</v>
      </c>
      <c r="E653" s="144"/>
      <c r="F653" s="145">
        <f>F654</f>
        <v>663.61</v>
      </c>
      <c r="G653" s="146"/>
      <c r="H653" s="145">
        <f t="shared" ref="H653" si="874">H654</f>
        <v>700</v>
      </c>
      <c r="I653" s="146"/>
      <c r="J653" s="145">
        <f t="shared" ref="J653" si="875">J654</f>
        <v>700</v>
      </c>
      <c r="K653" s="146"/>
      <c r="L653" s="145">
        <f t="shared" ref="L653" si="876">L654</f>
        <v>700</v>
      </c>
      <c r="M653" s="146"/>
      <c r="N653" s="145">
        <f t="shared" ref="N653" si="877">N654</f>
        <v>700</v>
      </c>
      <c r="O653" s="146"/>
      <c r="P653" s="40"/>
    </row>
    <row r="654" spans="1:16" ht="17.25" customHeight="1" x14ac:dyDescent="0.25">
      <c r="A654" s="49"/>
      <c r="B654" s="135" t="s">
        <v>326</v>
      </c>
      <c r="C654" s="136"/>
      <c r="D654" s="137" t="s">
        <v>327</v>
      </c>
      <c r="E654" s="137"/>
      <c r="F654" s="138">
        <f>F655</f>
        <v>663.61</v>
      </c>
      <c r="G654" s="139"/>
      <c r="H654" s="138">
        <f t="shared" ref="H654" si="878">H655</f>
        <v>700</v>
      </c>
      <c r="I654" s="139"/>
      <c r="J654" s="138">
        <f t="shared" ref="J654" si="879">J655</f>
        <v>700</v>
      </c>
      <c r="K654" s="139"/>
      <c r="L654" s="138">
        <f t="shared" ref="L654" si="880">L655</f>
        <v>700</v>
      </c>
      <c r="M654" s="139"/>
      <c r="N654" s="138">
        <f t="shared" ref="N654" si="881">N655</f>
        <v>700</v>
      </c>
      <c r="O654" s="139"/>
      <c r="P654" s="42"/>
    </row>
    <row r="655" spans="1:16" ht="29.25" customHeight="1" x14ac:dyDescent="0.25">
      <c r="A655" s="47"/>
      <c r="B655" s="99" t="s">
        <v>328</v>
      </c>
      <c r="C655" s="100"/>
      <c r="D655" s="101" t="s">
        <v>329</v>
      </c>
      <c r="E655" s="101"/>
      <c r="F655" s="92">
        <f>F657</f>
        <v>663.61</v>
      </c>
      <c r="G655" s="93"/>
      <c r="H655" s="92">
        <f t="shared" ref="H655" si="882">H657</f>
        <v>700</v>
      </c>
      <c r="I655" s="93"/>
      <c r="J655" s="92">
        <f t="shared" ref="J655" si="883">J657</f>
        <v>700</v>
      </c>
      <c r="K655" s="93"/>
      <c r="L655" s="92">
        <f t="shared" ref="L655" si="884">L657</f>
        <v>700</v>
      </c>
      <c r="M655" s="93"/>
      <c r="N655" s="92">
        <f t="shared" ref="N655" si="885">N657</f>
        <v>700</v>
      </c>
      <c r="O655" s="93"/>
      <c r="P655" s="44"/>
    </row>
    <row r="656" spans="1:16" x14ac:dyDescent="0.25">
      <c r="A656" s="74"/>
      <c r="B656" s="94" t="s">
        <v>112</v>
      </c>
      <c r="C656" s="95"/>
      <c r="D656" s="96" t="s">
        <v>25</v>
      </c>
      <c r="E656" s="96"/>
      <c r="F656" s="103">
        <v>663.61</v>
      </c>
      <c r="G656" s="104"/>
      <c r="H656" s="103">
        <v>700</v>
      </c>
      <c r="I656" s="104"/>
      <c r="J656" s="103">
        <v>700</v>
      </c>
      <c r="K656" s="104"/>
      <c r="L656" s="103"/>
      <c r="M656" s="104"/>
      <c r="N656" s="103"/>
      <c r="O656" s="104"/>
      <c r="P656" s="72"/>
    </row>
    <row r="657" spans="1:18" x14ac:dyDescent="0.25">
      <c r="A657" s="46"/>
      <c r="B657" s="82">
        <v>3</v>
      </c>
      <c r="C657" s="83"/>
      <c r="D657" s="84" t="s">
        <v>39</v>
      </c>
      <c r="E657" s="84"/>
      <c r="F657" s="126">
        <f>SUM(F658:G658)</f>
        <v>663.61</v>
      </c>
      <c r="G657" s="127"/>
      <c r="H657" s="126">
        <f>SUM(H658:I658)</f>
        <v>700</v>
      </c>
      <c r="I657" s="127"/>
      <c r="J657" s="126">
        <f>SUM(J658:K658)</f>
        <v>700</v>
      </c>
      <c r="K657" s="127"/>
      <c r="L657" s="126">
        <f>SUM(L658:M658)</f>
        <v>700</v>
      </c>
      <c r="M657" s="127"/>
      <c r="N657" s="126">
        <f>SUM(N658:O658)</f>
        <v>700</v>
      </c>
      <c r="O657" s="127"/>
      <c r="P657" s="44"/>
    </row>
    <row r="658" spans="1:18" x14ac:dyDescent="0.25">
      <c r="A658" s="45"/>
      <c r="B658" s="87">
        <v>32</v>
      </c>
      <c r="C658" s="88"/>
      <c r="D658" s="89" t="s">
        <v>41</v>
      </c>
      <c r="E658" s="89"/>
      <c r="F658" s="85">
        <v>663.61</v>
      </c>
      <c r="G658" s="86"/>
      <c r="H658" s="113">
        <v>700</v>
      </c>
      <c r="I658" s="113"/>
      <c r="J658" s="85">
        <v>700</v>
      </c>
      <c r="K658" s="86"/>
      <c r="L658" s="113">
        <v>700</v>
      </c>
      <c r="M658" s="113"/>
      <c r="N658" s="85">
        <v>700</v>
      </c>
      <c r="O658" s="86"/>
      <c r="P658" s="44" t="s">
        <v>378</v>
      </c>
    </row>
    <row r="659" spans="1:18" x14ac:dyDescent="0.25">
      <c r="A659" s="48"/>
      <c r="B659" s="152" t="s">
        <v>330</v>
      </c>
      <c r="C659" s="153"/>
      <c r="D659" s="154" t="s">
        <v>331</v>
      </c>
      <c r="E659" s="154"/>
      <c r="F659" s="140">
        <f>F660</f>
        <v>23739.62</v>
      </c>
      <c r="G659" s="141"/>
      <c r="H659" s="140">
        <f t="shared" ref="H659:H661" si="886">H660</f>
        <v>51000</v>
      </c>
      <c r="I659" s="141"/>
      <c r="J659" s="140">
        <f t="shared" ref="J659:J661" si="887">J660</f>
        <v>51000</v>
      </c>
      <c r="K659" s="141"/>
      <c r="L659" s="140">
        <f t="shared" ref="L659:L661" si="888">L660</f>
        <v>51000</v>
      </c>
      <c r="M659" s="141"/>
      <c r="N659" s="140">
        <f t="shared" ref="N659:N661" si="889">N660</f>
        <v>51000</v>
      </c>
      <c r="O659" s="141"/>
      <c r="P659" s="38"/>
    </row>
    <row r="660" spans="1:18" x14ac:dyDescent="0.25">
      <c r="A660" s="50"/>
      <c r="B660" s="142" t="s">
        <v>332</v>
      </c>
      <c r="C660" s="143"/>
      <c r="D660" s="144" t="s">
        <v>333</v>
      </c>
      <c r="E660" s="144"/>
      <c r="F660" s="145">
        <f>F661</f>
        <v>23739.62</v>
      </c>
      <c r="G660" s="146"/>
      <c r="H660" s="145">
        <f t="shared" si="886"/>
        <v>51000</v>
      </c>
      <c r="I660" s="146"/>
      <c r="J660" s="145">
        <f t="shared" si="887"/>
        <v>51000</v>
      </c>
      <c r="K660" s="146"/>
      <c r="L660" s="145">
        <f t="shared" si="888"/>
        <v>51000</v>
      </c>
      <c r="M660" s="146"/>
      <c r="N660" s="145">
        <f t="shared" si="889"/>
        <v>51000</v>
      </c>
      <c r="O660" s="146"/>
      <c r="P660" s="40"/>
    </row>
    <row r="661" spans="1:18" x14ac:dyDescent="0.25">
      <c r="A661" s="49"/>
      <c r="B661" s="135" t="s">
        <v>264</v>
      </c>
      <c r="C661" s="136"/>
      <c r="D661" s="137" t="s">
        <v>334</v>
      </c>
      <c r="E661" s="137"/>
      <c r="F661" s="138">
        <f>F662</f>
        <v>23739.62</v>
      </c>
      <c r="G661" s="139"/>
      <c r="H661" s="138">
        <f t="shared" si="886"/>
        <v>51000</v>
      </c>
      <c r="I661" s="139"/>
      <c r="J661" s="138">
        <f t="shared" si="887"/>
        <v>51000</v>
      </c>
      <c r="K661" s="139"/>
      <c r="L661" s="138">
        <f t="shared" si="888"/>
        <v>51000</v>
      </c>
      <c r="M661" s="139"/>
      <c r="N661" s="138">
        <f t="shared" si="889"/>
        <v>51000</v>
      </c>
      <c r="O661" s="139"/>
      <c r="P661" s="42"/>
    </row>
    <row r="662" spans="1:18" ht="31.5" customHeight="1" x14ac:dyDescent="0.25">
      <c r="A662" s="47"/>
      <c r="B662" s="99" t="s">
        <v>266</v>
      </c>
      <c r="C662" s="100"/>
      <c r="D662" s="101" t="s">
        <v>335</v>
      </c>
      <c r="E662" s="101"/>
      <c r="F662" s="92">
        <f>F666</f>
        <v>23739.62</v>
      </c>
      <c r="G662" s="93"/>
      <c r="H662" s="92">
        <f t="shared" ref="H662" si="890">H666</f>
        <v>51000</v>
      </c>
      <c r="I662" s="93"/>
      <c r="J662" s="92">
        <f t="shared" ref="J662" si="891">J666</f>
        <v>51000</v>
      </c>
      <c r="K662" s="93"/>
      <c r="L662" s="92">
        <f t="shared" ref="L662" si="892">L666</f>
        <v>51000</v>
      </c>
      <c r="M662" s="93"/>
      <c r="N662" s="92">
        <f t="shared" ref="N662" si="893">N666</f>
        <v>51000</v>
      </c>
      <c r="O662" s="93"/>
      <c r="P662" s="44"/>
    </row>
    <row r="663" spans="1:18" x14ac:dyDescent="0.25">
      <c r="A663" s="74"/>
      <c r="B663" s="94" t="s">
        <v>112</v>
      </c>
      <c r="C663" s="95"/>
      <c r="D663" s="96" t="s">
        <v>25</v>
      </c>
      <c r="E663" s="96"/>
      <c r="F663" s="103">
        <v>4108.96</v>
      </c>
      <c r="G663" s="104"/>
      <c r="H663" s="103">
        <v>20600</v>
      </c>
      <c r="I663" s="104"/>
      <c r="J663" s="103">
        <v>19000</v>
      </c>
      <c r="K663" s="104"/>
      <c r="L663" s="103"/>
      <c r="M663" s="104"/>
      <c r="N663" s="103"/>
      <c r="O663" s="104"/>
      <c r="P663" s="72"/>
    </row>
    <row r="664" spans="1:18" x14ac:dyDescent="0.25">
      <c r="A664" s="74"/>
      <c r="B664" s="94" t="s">
        <v>114</v>
      </c>
      <c r="C664" s="95"/>
      <c r="D664" s="96" t="s">
        <v>30</v>
      </c>
      <c r="E664" s="96"/>
      <c r="F664" s="103">
        <v>18303.43</v>
      </c>
      <c r="G664" s="104"/>
      <c r="H664" s="103">
        <v>20400</v>
      </c>
      <c r="I664" s="104"/>
      <c r="J664" s="103">
        <v>27000</v>
      </c>
      <c r="K664" s="104"/>
      <c r="L664" s="103"/>
      <c r="M664" s="104"/>
      <c r="N664" s="103"/>
      <c r="O664" s="104"/>
      <c r="P664" s="72"/>
    </row>
    <row r="665" spans="1:18" x14ac:dyDescent="0.25">
      <c r="A665" s="74"/>
      <c r="B665" s="94" t="s">
        <v>154</v>
      </c>
      <c r="C665" s="95"/>
      <c r="D665" s="96" t="s">
        <v>34</v>
      </c>
      <c r="E665" s="96"/>
      <c r="F665" s="103">
        <v>1327.23</v>
      </c>
      <c r="G665" s="104"/>
      <c r="H665" s="103">
        <v>10000</v>
      </c>
      <c r="I665" s="104"/>
      <c r="J665" s="103">
        <v>5000</v>
      </c>
      <c r="K665" s="104"/>
      <c r="L665" s="103"/>
      <c r="M665" s="104"/>
      <c r="N665" s="103"/>
      <c r="O665" s="104"/>
      <c r="P665" s="72"/>
      <c r="R665" s="2"/>
    </row>
    <row r="666" spans="1:18" x14ac:dyDescent="0.25">
      <c r="A666" s="46"/>
      <c r="B666" s="82">
        <v>3</v>
      </c>
      <c r="C666" s="83"/>
      <c r="D666" s="84" t="s">
        <v>39</v>
      </c>
      <c r="E666" s="84"/>
      <c r="F666" s="126">
        <f>SUM(F667:G668)</f>
        <v>23739.62</v>
      </c>
      <c r="G666" s="127"/>
      <c r="H666" s="126">
        <f t="shared" ref="H666" si="894">SUM(H667:I668)</f>
        <v>51000</v>
      </c>
      <c r="I666" s="127"/>
      <c r="J666" s="126">
        <f t="shared" ref="J666" si="895">SUM(J667:K668)</f>
        <v>51000</v>
      </c>
      <c r="K666" s="127"/>
      <c r="L666" s="126">
        <f t="shared" ref="L666" si="896">SUM(L667:M668)</f>
        <v>51000</v>
      </c>
      <c r="M666" s="127"/>
      <c r="N666" s="126">
        <f t="shared" ref="N666" si="897">SUM(N667:O668)</f>
        <v>51000</v>
      </c>
      <c r="O666" s="127"/>
      <c r="P666" s="44"/>
    </row>
    <row r="667" spans="1:18" x14ac:dyDescent="0.25">
      <c r="A667" s="45"/>
      <c r="B667" s="87">
        <v>32</v>
      </c>
      <c r="C667" s="88"/>
      <c r="D667" s="89" t="s">
        <v>41</v>
      </c>
      <c r="E667" s="89"/>
      <c r="F667" s="85">
        <v>18303.43</v>
      </c>
      <c r="G667" s="86"/>
      <c r="H667" s="113">
        <v>27000</v>
      </c>
      <c r="I667" s="113"/>
      <c r="J667" s="85">
        <v>27000</v>
      </c>
      <c r="K667" s="86"/>
      <c r="L667" s="113">
        <v>27000</v>
      </c>
      <c r="M667" s="113"/>
      <c r="N667" s="85">
        <v>27000</v>
      </c>
      <c r="O667" s="86"/>
      <c r="P667" s="44" t="s">
        <v>383</v>
      </c>
    </row>
    <row r="668" spans="1:18" x14ac:dyDescent="0.25">
      <c r="A668" s="45"/>
      <c r="B668" s="87">
        <v>38</v>
      </c>
      <c r="C668" s="88"/>
      <c r="D668" s="89" t="s">
        <v>45</v>
      </c>
      <c r="E668" s="89"/>
      <c r="F668" s="85">
        <v>5436.19</v>
      </c>
      <c r="G668" s="86"/>
      <c r="H668" s="113">
        <v>24000</v>
      </c>
      <c r="I668" s="113"/>
      <c r="J668" s="85">
        <v>24000</v>
      </c>
      <c r="K668" s="86"/>
      <c r="L668" s="113">
        <v>24000</v>
      </c>
      <c r="M668" s="113"/>
      <c r="N668" s="85">
        <v>24000</v>
      </c>
      <c r="O668" s="86"/>
      <c r="P668" s="44" t="s">
        <v>362</v>
      </c>
    </row>
    <row r="669" spans="1:18" ht="15.75" thickBot="1" x14ac:dyDescent="0.3">
      <c r="A669" s="147" t="s">
        <v>336</v>
      </c>
      <c r="B669" s="148"/>
      <c r="C669" s="148"/>
      <c r="D669" s="148"/>
      <c r="E669" s="149"/>
      <c r="F669" s="150">
        <f>F203+F219+F577+F627+F659</f>
        <v>1240625.8200000003</v>
      </c>
      <c r="G669" s="151"/>
      <c r="H669" s="150">
        <f>H203+H219+H577+H627+H659</f>
        <v>2222535</v>
      </c>
      <c r="I669" s="151"/>
      <c r="J669" s="150">
        <f>J203+J219+J577+J627+J659</f>
        <v>6218400</v>
      </c>
      <c r="K669" s="151"/>
      <c r="L669" s="150">
        <f>L203+L219+L577+L627+L659</f>
        <v>3677900</v>
      </c>
      <c r="M669" s="151"/>
      <c r="N669" s="150">
        <f>N203+N219+N577+N627+N659</f>
        <v>3427400</v>
      </c>
      <c r="O669" s="151"/>
      <c r="P669" s="53"/>
    </row>
    <row r="671" spans="1:18" x14ac:dyDescent="0.25">
      <c r="A671" s="204" t="s">
        <v>352</v>
      </c>
      <c r="B671" s="204"/>
      <c r="C671" s="204"/>
      <c r="D671" s="204"/>
      <c r="E671" s="204"/>
      <c r="F671" s="204"/>
      <c r="G671" s="204"/>
      <c r="H671" s="204"/>
      <c r="I671" s="204"/>
      <c r="J671" s="204"/>
      <c r="K671" s="204"/>
      <c r="L671" s="204"/>
      <c r="M671" s="204"/>
      <c r="N671" s="204"/>
      <c r="O671" s="204"/>
    </row>
    <row r="672" spans="1:18" ht="28.5" customHeight="1" x14ac:dyDescent="0.25">
      <c r="A672" s="314" t="s">
        <v>408</v>
      </c>
      <c r="B672" s="314"/>
      <c r="C672" s="314"/>
      <c r="D672" s="314"/>
      <c r="E672" s="314"/>
      <c r="F672" s="314"/>
      <c r="G672" s="314"/>
      <c r="H672" s="314"/>
      <c r="I672" s="314"/>
      <c r="J672" s="314"/>
      <c r="K672" s="314"/>
      <c r="L672" s="314"/>
      <c r="M672" s="314"/>
      <c r="N672" s="314"/>
      <c r="O672" s="314"/>
    </row>
    <row r="674" spans="1:14" x14ac:dyDescent="0.25">
      <c r="A674" s="203" t="s">
        <v>401</v>
      </c>
      <c r="B674" s="203"/>
      <c r="C674" s="203"/>
      <c r="D674" s="203"/>
      <c r="E674" s="203"/>
    </row>
    <row r="675" spans="1:14" x14ac:dyDescent="0.25">
      <c r="A675" s="203" t="s">
        <v>402</v>
      </c>
      <c r="B675" s="203"/>
      <c r="C675" s="203"/>
      <c r="D675" s="203"/>
      <c r="E675" s="203"/>
    </row>
    <row r="676" spans="1:14" x14ac:dyDescent="0.25">
      <c r="A676" s="203" t="s">
        <v>403</v>
      </c>
      <c r="B676" s="203"/>
      <c r="C676" s="203"/>
      <c r="D676" s="203"/>
      <c r="E676" s="203"/>
      <c r="J676" s="29"/>
      <c r="K676" s="2"/>
    </row>
    <row r="677" spans="1:14" x14ac:dyDescent="0.25">
      <c r="J677" s="29"/>
      <c r="K677" s="2"/>
    </row>
    <row r="678" spans="1:14" x14ac:dyDescent="0.25">
      <c r="J678" s="315" t="s">
        <v>353</v>
      </c>
      <c r="K678" s="315"/>
      <c r="L678" s="315"/>
      <c r="M678" s="315"/>
      <c r="N678" s="315"/>
    </row>
    <row r="679" spans="1:14" x14ac:dyDescent="0.25">
      <c r="J679" s="315" t="s">
        <v>354</v>
      </c>
      <c r="K679" s="315"/>
      <c r="L679" s="315"/>
      <c r="M679" s="315"/>
      <c r="N679" s="315"/>
    </row>
    <row r="680" spans="1:14" x14ac:dyDescent="0.25">
      <c r="J680" s="315" t="s">
        <v>355</v>
      </c>
      <c r="K680" s="315"/>
      <c r="L680" s="315"/>
      <c r="M680" s="315"/>
      <c r="N680" s="315"/>
    </row>
  </sheetData>
  <mergeCells count="4171"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A1:D1"/>
    <mergeCell ref="B576:C576"/>
    <mergeCell ref="D576:E576"/>
    <mergeCell ref="F576:G576"/>
    <mergeCell ref="H576:I576"/>
    <mergeCell ref="J576:K576"/>
    <mergeCell ref="L576:M576"/>
    <mergeCell ref="N576:O576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J84:K84"/>
    <mergeCell ref="H84:I84"/>
    <mergeCell ref="F84:G84"/>
    <mergeCell ref="D84:E84"/>
    <mergeCell ref="D105:E105"/>
    <mergeCell ref="F105:G105"/>
    <mergeCell ref="H105:I105"/>
    <mergeCell ref="J105:K105"/>
    <mergeCell ref="L105:M105"/>
    <mergeCell ref="N105:O105"/>
    <mergeCell ref="N604:O604"/>
    <mergeCell ref="L604:M604"/>
    <mergeCell ref="J604:K604"/>
    <mergeCell ref="H604:I604"/>
    <mergeCell ref="F604:G604"/>
    <mergeCell ref="D604:E604"/>
    <mergeCell ref="B604:C604"/>
    <mergeCell ref="D353:E353"/>
    <mergeCell ref="F353:G353"/>
    <mergeCell ref="H353:I353"/>
    <mergeCell ref="J353:K353"/>
    <mergeCell ref="L353:M353"/>
    <mergeCell ref="N353:O353"/>
    <mergeCell ref="B245:C245"/>
    <mergeCell ref="D245:E245"/>
    <mergeCell ref="F245:G245"/>
    <mergeCell ref="H245:I245"/>
    <mergeCell ref="J245:K245"/>
    <mergeCell ref="L245:M245"/>
    <mergeCell ref="N245:O245"/>
    <mergeCell ref="B246:C246"/>
    <mergeCell ref="D246:E246"/>
    <mergeCell ref="B353:C353"/>
    <mergeCell ref="B651:C651"/>
    <mergeCell ref="D651:E651"/>
    <mergeCell ref="F651:G651"/>
    <mergeCell ref="H651:I651"/>
    <mergeCell ref="J651:K651"/>
    <mergeCell ref="L651:M651"/>
    <mergeCell ref="N651:O651"/>
    <mergeCell ref="B316:C316"/>
    <mergeCell ref="D316:E316"/>
    <mergeCell ref="F316:G316"/>
    <mergeCell ref="H316:I316"/>
    <mergeCell ref="J316:K316"/>
    <mergeCell ref="L316:M316"/>
    <mergeCell ref="N316:O316"/>
    <mergeCell ref="N607:O607"/>
    <mergeCell ref="L607:M607"/>
    <mergeCell ref="J607:K607"/>
    <mergeCell ref="H607:I607"/>
    <mergeCell ref="F607:G607"/>
    <mergeCell ref="D607:E607"/>
    <mergeCell ref="B607:C607"/>
    <mergeCell ref="N606:O606"/>
    <mergeCell ref="L606:M606"/>
    <mergeCell ref="J606:K606"/>
    <mergeCell ref="H606:I606"/>
    <mergeCell ref="F606:G606"/>
    <mergeCell ref="D606:E606"/>
    <mergeCell ref="B606:C606"/>
    <mergeCell ref="N605:O605"/>
    <mergeCell ref="L605:M605"/>
    <mergeCell ref="J605:K605"/>
    <mergeCell ref="L329:M329"/>
    <mergeCell ref="N329:O329"/>
    <mergeCell ref="B346:C346"/>
    <mergeCell ref="D346:E346"/>
    <mergeCell ref="F346:G346"/>
    <mergeCell ref="H346:I346"/>
    <mergeCell ref="J346:K346"/>
    <mergeCell ref="L346:M346"/>
    <mergeCell ref="N346:O346"/>
    <mergeCell ref="F122:G122"/>
    <mergeCell ref="H122:I122"/>
    <mergeCell ref="J122:K122"/>
    <mergeCell ref="L122:M122"/>
    <mergeCell ref="N122:O122"/>
    <mergeCell ref="L277:M277"/>
    <mergeCell ref="N277:O277"/>
    <mergeCell ref="B306:C306"/>
    <mergeCell ref="D306:E306"/>
    <mergeCell ref="F306:G306"/>
    <mergeCell ref="H306:I306"/>
    <mergeCell ref="J306:K306"/>
    <mergeCell ref="L306:M306"/>
    <mergeCell ref="N306:O306"/>
    <mergeCell ref="F246:G246"/>
    <mergeCell ref="H246:I246"/>
    <mergeCell ref="B240:C240"/>
    <mergeCell ref="D240:E240"/>
    <mergeCell ref="F240:G240"/>
    <mergeCell ref="D193:E193"/>
    <mergeCell ref="F193:G193"/>
    <mergeCell ref="H193:I193"/>
    <mergeCell ref="J193:K193"/>
    <mergeCell ref="N193:O193"/>
    <mergeCell ref="L193:M193"/>
    <mergeCell ref="B329:C329"/>
    <mergeCell ref="B277:C277"/>
    <mergeCell ref="D277:E277"/>
    <mergeCell ref="F277:G277"/>
    <mergeCell ref="H277:I277"/>
    <mergeCell ref="J277:K277"/>
    <mergeCell ref="D329:E329"/>
    <mergeCell ref="F329:G329"/>
    <mergeCell ref="H329:I329"/>
    <mergeCell ref="J329:K329"/>
    <mergeCell ref="A671:O671"/>
    <mergeCell ref="B538:C538"/>
    <mergeCell ref="D538:E538"/>
    <mergeCell ref="F538:G538"/>
    <mergeCell ref="H538:I538"/>
    <mergeCell ref="D541:E541"/>
    <mergeCell ref="F541:G541"/>
    <mergeCell ref="H541:I541"/>
    <mergeCell ref="B422:C422"/>
    <mergeCell ref="D422:E422"/>
    <mergeCell ref="F422:G422"/>
    <mergeCell ref="H422:I422"/>
    <mergeCell ref="J422:K422"/>
    <mergeCell ref="L422:M422"/>
    <mergeCell ref="N422:O422"/>
    <mergeCell ref="B423:C423"/>
    <mergeCell ref="J424:K424"/>
    <mergeCell ref="L424:M424"/>
    <mergeCell ref="B433:C433"/>
    <mergeCell ref="D433:E433"/>
    <mergeCell ref="A672:O672"/>
    <mergeCell ref="A674:E674"/>
    <mergeCell ref="A675:E675"/>
    <mergeCell ref="A676:E676"/>
    <mergeCell ref="J678:N678"/>
    <mergeCell ref="J679:N679"/>
    <mergeCell ref="J680:N680"/>
    <mergeCell ref="J541:K541"/>
    <mergeCell ref="L541:M541"/>
    <mergeCell ref="N541:O541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77:C577"/>
    <mergeCell ref="D577:E577"/>
    <mergeCell ref="F577:G577"/>
    <mergeCell ref="H577:I577"/>
    <mergeCell ref="J577:K577"/>
    <mergeCell ref="L577:M577"/>
    <mergeCell ref="N577:O577"/>
    <mergeCell ref="B569:C569"/>
    <mergeCell ref="J569:K569"/>
    <mergeCell ref="L569:M569"/>
    <mergeCell ref="N569:O569"/>
    <mergeCell ref="B541:C541"/>
    <mergeCell ref="A3:O4"/>
    <mergeCell ref="A7:O7"/>
    <mergeCell ref="A8:O8"/>
    <mergeCell ref="A11:O11"/>
    <mergeCell ref="A12:O12"/>
    <mergeCell ref="A14:O14"/>
    <mergeCell ref="A15:O15"/>
    <mergeCell ref="A196:O196"/>
    <mergeCell ref="A197:O197"/>
    <mergeCell ref="J544:K544"/>
    <mergeCell ref="L544:M544"/>
    <mergeCell ref="N544:O544"/>
    <mergeCell ref="B428:C428"/>
    <mergeCell ref="D428:E428"/>
    <mergeCell ref="F428:G428"/>
    <mergeCell ref="H428:I428"/>
    <mergeCell ref="J428:K428"/>
    <mergeCell ref="L428:M428"/>
    <mergeCell ref="N428:O428"/>
    <mergeCell ref="B429:C429"/>
    <mergeCell ref="D429:E429"/>
    <mergeCell ref="F429:G429"/>
    <mergeCell ref="H429:I429"/>
    <mergeCell ref="J429:K429"/>
    <mergeCell ref="L429:M429"/>
    <mergeCell ref="N429:O429"/>
    <mergeCell ref="B473:C473"/>
    <mergeCell ref="D473:E473"/>
    <mergeCell ref="F473:G473"/>
    <mergeCell ref="L114:M114"/>
    <mergeCell ref="N114:O114"/>
    <mergeCell ref="D106:E106"/>
    <mergeCell ref="F433:G433"/>
    <mergeCell ref="H433:I433"/>
    <mergeCell ref="N357:O357"/>
    <mergeCell ref="B362:C362"/>
    <mergeCell ref="D362:E362"/>
    <mergeCell ref="F362:G362"/>
    <mergeCell ref="H362:I362"/>
    <mergeCell ref="J362:K362"/>
    <mergeCell ref="L362:M362"/>
    <mergeCell ref="N362:O362"/>
    <mergeCell ref="B364:C364"/>
    <mergeCell ref="D364:E364"/>
    <mergeCell ref="F364:G364"/>
    <mergeCell ref="H364:I364"/>
    <mergeCell ref="J364:K364"/>
    <mergeCell ref="F427:G427"/>
    <mergeCell ref="H427:I427"/>
    <mergeCell ref="J427:K427"/>
    <mergeCell ref="L427:M427"/>
    <mergeCell ref="N427:O427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3:C363"/>
    <mergeCell ref="D363:E363"/>
    <mergeCell ref="F363:G363"/>
    <mergeCell ref="H473:I473"/>
    <mergeCell ref="J473:K473"/>
    <mergeCell ref="L473:M473"/>
    <mergeCell ref="N473:O473"/>
    <mergeCell ref="B373:C373"/>
    <mergeCell ref="D373:E373"/>
    <mergeCell ref="F373:G373"/>
    <mergeCell ref="H373:I373"/>
    <mergeCell ref="J373:K373"/>
    <mergeCell ref="L373:M373"/>
    <mergeCell ref="N373:O37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B470:C470"/>
    <mergeCell ref="D470:E470"/>
    <mergeCell ref="F470:G470"/>
    <mergeCell ref="H470:I470"/>
    <mergeCell ref="J470:K470"/>
    <mergeCell ref="L470:M470"/>
    <mergeCell ref="N470:O470"/>
    <mergeCell ref="B471:C471"/>
    <mergeCell ref="D471:E471"/>
    <mergeCell ref="F471:G471"/>
    <mergeCell ref="H471:I471"/>
    <mergeCell ref="J471:K471"/>
    <mergeCell ref="L471:M471"/>
    <mergeCell ref="N334:O334"/>
    <mergeCell ref="N336:O336"/>
    <mergeCell ref="L336:M336"/>
    <mergeCell ref="J336:K336"/>
    <mergeCell ref="H336:I336"/>
    <mergeCell ref="F336:G336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L372:M372"/>
    <mergeCell ref="N372:O372"/>
    <mergeCell ref="B355:C355"/>
    <mergeCell ref="D355:E355"/>
    <mergeCell ref="F355:G355"/>
    <mergeCell ref="H355:I355"/>
    <mergeCell ref="J355:K355"/>
    <mergeCell ref="L355:M355"/>
    <mergeCell ref="N355:O355"/>
    <mergeCell ref="H356:I356"/>
    <mergeCell ref="J356:K356"/>
    <mergeCell ref="L356:M356"/>
    <mergeCell ref="N356:O356"/>
    <mergeCell ref="B357:C357"/>
    <mergeCell ref="D357:E357"/>
    <mergeCell ref="F357:G357"/>
    <mergeCell ref="H357:I357"/>
    <mergeCell ref="J357:K357"/>
    <mergeCell ref="B241:C241"/>
    <mergeCell ref="D241:E241"/>
    <mergeCell ref="F241:G241"/>
    <mergeCell ref="H241:I241"/>
    <mergeCell ref="J241:K241"/>
    <mergeCell ref="L241:M241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J349:K349"/>
    <mergeCell ref="L349:M349"/>
    <mergeCell ref="N349:O349"/>
    <mergeCell ref="D336:E336"/>
    <mergeCell ref="F341:G341"/>
    <mergeCell ref="H341:I341"/>
    <mergeCell ref="J341:K341"/>
    <mergeCell ref="L341:M341"/>
    <mergeCell ref="N341:O341"/>
    <mergeCell ref="B337:C337"/>
    <mergeCell ref="D337:E337"/>
    <mergeCell ref="F337:G337"/>
    <mergeCell ref="H337:I337"/>
    <mergeCell ref="J337:K337"/>
    <mergeCell ref="F334:G334"/>
    <mergeCell ref="H334:I334"/>
    <mergeCell ref="J334:K334"/>
    <mergeCell ref="L334:M334"/>
    <mergeCell ref="F244:G244"/>
    <mergeCell ref="H244:I244"/>
    <mergeCell ref="J244:K244"/>
    <mergeCell ref="L244:M244"/>
    <mergeCell ref="N244:O244"/>
    <mergeCell ref="N202:O202"/>
    <mergeCell ref="L202:M202"/>
    <mergeCell ref="J202:K202"/>
    <mergeCell ref="H202:I202"/>
    <mergeCell ref="F202:G202"/>
    <mergeCell ref="D202:E202"/>
    <mergeCell ref="B202:C202"/>
    <mergeCell ref="D191:E191"/>
    <mergeCell ref="D212:E212"/>
    <mergeCell ref="F212:G212"/>
    <mergeCell ref="H212:I212"/>
    <mergeCell ref="J212:K212"/>
    <mergeCell ref="L212:M212"/>
    <mergeCell ref="N212:O212"/>
    <mergeCell ref="L191:M191"/>
    <mergeCell ref="N191:O191"/>
    <mergeCell ref="B209:C209"/>
    <mergeCell ref="D209:E209"/>
    <mergeCell ref="F209:G209"/>
    <mergeCell ref="H209:I209"/>
    <mergeCell ref="J209:K209"/>
    <mergeCell ref="L209:M209"/>
    <mergeCell ref="N209:O209"/>
    <mergeCell ref="H240:I240"/>
    <mergeCell ref="J240:K240"/>
    <mergeCell ref="L240:M240"/>
    <mergeCell ref="N240:O240"/>
    <mergeCell ref="F188:G188"/>
    <mergeCell ref="F124:G124"/>
    <mergeCell ref="H124:I124"/>
    <mergeCell ref="J124:K124"/>
    <mergeCell ref="L124:M124"/>
    <mergeCell ref="N124:O124"/>
    <mergeCell ref="J246:K246"/>
    <mergeCell ref="L246:M246"/>
    <mergeCell ref="N246:O246"/>
    <mergeCell ref="B243:C243"/>
    <mergeCell ref="D243:E243"/>
    <mergeCell ref="F243:G243"/>
    <mergeCell ref="H243:I243"/>
    <mergeCell ref="J243:K243"/>
    <mergeCell ref="N180:O180"/>
    <mergeCell ref="D194:E194"/>
    <mergeCell ref="F194:G194"/>
    <mergeCell ref="H194:I194"/>
    <mergeCell ref="J194:K194"/>
    <mergeCell ref="L194:M194"/>
    <mergeCell ref="N194:O194"/>
    <mergeCell ref="B226:C226"/>
    <mergeCell ref="D226:E226"/>
    <mergeCell ref="F226:G226"/>
    <mergeCell ref="H226:I226"/>
    <mergeCell ref="J226:K226"/>
    <mergeCell ref="L226:M226"/>
    <mergeCell ref="J191:K191"/>
    <mergeCell ref="L243:M243"/>
    <mergeCell ref="N243:O243"/>
    <mergeCell ref="B244:C244"/>
    <mergeCell ref="D244:E244"/>
    <mergeCell ref="B239:C239"/>
    <mergeCell ref="J100:K100"/>
    <mergeCell ref="L100:M100"/>
    <mergeCell ref="N100:O100"/>
    <mergeCell ref="D101:E101"/>
    <mergeCell ref="F101:G101"/>
    <mergeCell ref="L118:M118"/>
    <mergeCell ref="N118:O118"/>
    <mergeCell ref="D130:E130"/>
    <mergeCell ref="F130:G130"/>
    <mergeCell ref="H130:I130"/>
    <mergeCell ref="J130:K130"/>
    <mergeCell ref="L130:M130"/>
    <mergeCell ref="N130:O130"/>
    <mergeCell ref="H119:I119"/>
    <mergeCell ref="J119:K119"/>
    <mergeCell ref="L119:M119"/>
    <mergeCell ref="N119:O119"/>
    <mergeCell ref="D120:E120"/>
    <mergeCell ref="F120:G120"/>
    <mergeCell ref="H120:I120"/>
    <mergeCell ref="J120:K120"/>
    <mergeCell ref="L120:M120"/>
    <mergeCell ref="N120:O120"/>
    <mergeCell ref="D121:E121"/>
    <mergeCell ref="F121:G121"/>
    <mergeCell ref="H121:I121"/>
    <mergeCell ref="H128:I128"/>
    <mergeCell ref="J128:K128"/>
    <mergeCell ref="L128:M128"/>
    <mergeCell ref="H187:I187"/>
    <mergeCell ref="J187:K187"/>
    <mergeCell ref="D124:E124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D569:E569"/>
    <mergeCell ref="F569:G569"/>
    <mergeCell ref="H569:I569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F186:G186"/>
    <mergeCell ref="H186:I186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45:C545"/>
    <mergeCell ref="D545:E545"/>
    <mergeCell ref="F545:G545"/>
    <mergeCell ref="H545:I545"/>
    <mergeCell ref="J545:K545"/>
    <mergeCell ref="L545:M545"/>
    <mergeCell ref="N545:O545"/>
    <mergeCell ref="B540:C540"/>
    <mergeCell ref="D540:E540"/>
    <mergeCell ref="F540:G540"/>
    <mergeCell ref="H540:I540"/>
    <mergeCell ref="J540:K540"/>
    <mergeCell ref="L540:M540"/>
    <mergeCell ref="N540:O540"/>
    <mergeCell ref="B542:C542"/>
    <mergeCell ref="D542:E542"/>
    <mergeCell ref="F542:G542"/>
    <mergeCell ref="H542:I542"/>
    <mergeCell ref="B544:C544"/>
    <mergeCell ref="D544:E544"/>
    <mergeCell ref="F544:G544"/>
    <mergeCell ref="H544:I544"/>
    <mergeCell ref="J538:K538"/>
    <mergeCell ref="L538:M538"/>
    <mergeCell ref="B537:C537"/>
    <mergeCell ref="D537:E537"/>
    <mergeCell ref="F537:G537"/>
    <mergeCell ref="H537:I537"/>
    <mergeCell ref="J537:K537"/>
    <mergeCell ref="L537:M537"/>
    <mergeCell ref="N537:O537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3:C533"/>
    <mergeCell ref="D533:E533"/>
    <mergeCell ref="F533:G533"/>
    <mergeCell ref="H533:I533"/>
    <mergeCell ref="J533:K533"/>
    <mergeCell ref="L533:M533"/>
    <mergeCell ref="N533:O533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28:C528"/>
    <mergeCell ref="D528:E528"/>
    <mergeCell ref="F528:G528"/>
    <mergeCell ref="H528:I528"/>
    <mergeCell ref="J528:K528"/>
    <mergeCell ref="L528:M528"/>
    <mergeCell ref="N528:O528"/>
    <mergeCell ref="B526:C526"/>
    <mergeCell ref="D526:E526"/>
    <mergeCell ref="F526:G526"/>
    <mergeCell ref="H526:I526"/>
    <mergeCell ref="J526:K526"/>
    <mergeCell ref="L526:M526"/>
    <mergeCell ref="N526:O526"/>
    <mergeCell ref="B529:C529"/>
    <mergeCell ref="D529:E529"/>
    <mergeCell ref="F529:G529"/>
    <mergeCell ref="H529:I529"/>
    <mergeCell ref="J529:K529"/>
    <mergeCell ref="L529:M529"/>
    <mergeCell ref="N529:O529"/>
    <mergeCell ref="B524:C524"/>
    <mergeCell ref="D524:E524"/>
    <mergeCell ref="F524:G524"/>
    <mergeCell ref="H524:I524"/>
    <mergeCell ref="J524:K524"/>
    <mergeCell ref="L524:M524"/>
    <mergeCell ref="N524:O524"/>
    <mergeCell ref="B525:C525"/>
    <mergeCell ref="D525:E525"/>
    <mergeCell ref="F525:G525"/>
    <mergeCell ref="H525:I525"/>
    <mergeCell ref="J525:K525"/>
    <mergeCell ref="L525:M525"/>
    <mergeCell ref="N525:O525"/>
    <mergeCell ref="B527:C527"/>
    <mergeCell ref="D527:E527"/>
    <mergeCell ref="F527:G527"/>
    <mergeCell ref="H527:I527"/>
    <mergeCell ref="J527:K527"/>
    <mergeCell ref="L527:M527"/>
    <mergeCell ref="N527:O527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2:C512"/>
    <mergeCell ref="D512:E512"/>
    <mergeCell ref="F512:G512"/>
    <mergeCell ref="H512:I512"/>
    <mergeCell ref="J512:K512"/>
    <mergeCell ref="L512:M512"/>
    <mergeCell ref="N512:O512"/>
    <mergeCell ref="B514:C514"/>
    <mergeCell ref="D514:E514"/>
    <mergeCell ref="F514:G514"/>
    <mergeCell ref="H514:I514"/>
    <mergeCell ref="J514:K514"/>
    <mergeCell ref="L514:M514"/>
    <mergeCell ref="N514:O514"/>
    <mergeCell ref="B511:C511"/>
    <mergeCell ref="D511:E511"/>
    <mergeCell ref="F511:G511"/>
    <mergeCell ref="H511:I511"/>
    <mergeCell ref="J511:K511"/>
    <mergeCell ref="L511:M511"/>
    <mergeCell ref="N511:O511"/>
    <mergeCell ref="B513:C513"/>
    <mergeCell ref="D513:E513"/>
    <mergeCell ref="F513:G513"/>
    <mergeCell ref="H513:I513"/>
    <mergeCell ref="J513:K513"/>
    <mergeCell ref="L513:M513"/>
    <mergeCell ref="N513:O513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498:C498"/>
    <mergeCell ref="D498:E498"/>
    <mergeCell ref="F498:G498"/>
    <mergeCell ref="H498:I498"/>
    <mergeCell ref="J498:K498"/>
    <mergeCell ref="L498:M498"/>
    <mergeCell ref="N498:O498"/>
    <mergeCell ref="B499:C499"/>
    <mergeCell ref="D499:E499"/>
    <mergeCell ref="F499:G499"/>
    <mergeCell ref="H499:I499"/>
    <mergeCell ref="J499:K499"/>
    <mergeCell ref="L499:M499"/>
    <mergeCell ref="N499:O499"/>
    <mergeCell ref="B494:C494"/>
    <mergeCell ref="D494:E494"/>
    <mergeCell ref="F494:G494"/>
    <mergeCell ref="H494:I494"/>
    <mergeCell ref="J494:K494"/>
    <mergeCell ref="L494:M494"/>
    <mergeCell ref="N494:O494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89:C489"/>
    <mergeCell ref="D489:E489"/>
    <mergeCell ref="F489:G489"/>
    <mergeCell ref="H489:I489"/>
    <mergeCell ref="J489:K489"/>
    <mergeCell ref="L489:M489"/>
    <mergeCell ref="N489:O489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90:C490"/>
    <mergeCell ref="D490:E490"/>
    <mergeCell ref="F490:G490"/>
    <mergeCell ref="H490:I490"/>
    <mergeCell ref="J490:K490"/>
    <mergeCell ref="L490:M490"/>
    <mergeCell ref="N490:O490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9:C479"/>
    <mergeCell ref="D479:E479"/>
    <mergeCell ref="F479:G479"/>
    <mergeCell ref="H479:I479"/>
    <mergeCell ref="J479:K479"/>
    <mergeCell ref="L479:M479"/>
    <mergeCell ref="N479:O479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2:C442"/>
    <mergeCell ref="D442:E442"/>
    <mergeCell ref="F442:G442"/>
    <mergeCell ref="H442:I442"/>
    <mergeCell ref="J442:K442"/>
    <mergeCell ref="L442:M442"/>
    <mergeCell ref="N442:O442"/>
    <mergeCell ref="B441:C441"/>
    <mergeCell ref="D441:E441"/>
    <mergeCell ref="F441:G441"/>
    <mergeCell ref="H441:I441"/>
    <mergeCell ref="J441:K441"/>
    <mergeCell ref="L441:M441"/>
    <mergeCell ref="N441:O441"/>
    <mergeCell ref="B443:C443"/>
    <mergeCell ref="D443:E443"/>
    <mergeCell ref="F443:G443"/>
    <mergeCell ref="H443:I443"/>
    <mergeCell ref="J443:K443"/>
    <mergeCell ref="L443:M443"/>
    <mergeCell ref="N443:O443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1:C431"/>
    <mergeCell ref="D431:E431"/>
    <mergeCell ref="F431:G431"/>
    <mergeCell ref="H431:I431"/>
    <mergeCell ref="J431:K431"/>
    <mergeCell ref="L431:M43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5:C435"/>
    <mergeCell ref="D435:E435"/>
    <mergeCell ref="F435:G435"/>
    <mergeCell ref="H435:I435"/>
    <mergeCell ref="J435:K435"/>
    <mergeCell ref="L435:M435"/>
    <mergeCell ref="N435:O435"/>
    <mergeCell ref="L434:M434"/>
    <mergeCell ref="N434:O434"/>
    <mergeCell ref="B430:C430"/>
    <mergeCell ref="D430:E430"/>
    <mergeCell ref="F430:G430"/>
    <mergeCell ref="H430:I430"/>
    <mergeCell ref="J430:K430"/>
    <mergeCell ref="L430:M430"/>
    <mergeCell ref="N430:O430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415:C415"/>
    <mergeCell ref="D415:E415"/>
    <mergeCell ref="F415:G415"/>
    <mergeCell ref="H415:I415"/>
    <mergeCell ref="J415:K415"/>
    <mergeCell ref="L415:M415"/>
    <mergeCell ref="N415:O415"/>
    <mergeCell ref="B385:C385"/>
    <mergeCell ref="B427:C427"/>
    <mergeCell ref="D427:E427"/>
    <mergeCell ref="B350:C350"/>
    <mergeCell ref="D350:E350"/>
    <mergeCell ref="F350:G350"/>
    <mergeCell ref="H350:I350"/>
    <mergeCell ref="J350:K350"/>
    <mergeCell ref="L350:M350"/>
    <mergeCell ref="N350:O350"/>
    <mergeCell ref="B371:C371"/>
    <mergeCell ref="A183:O183"/>
    <mergeCell ref="A178:E178"/>
    <mergeCell ref="F178:G178"/>
    <mergeCell ref="H178:I178"/>
    <mergeCell ref="J178:K178"/>
    <mergeCell ref="L178:M178"/>
    <mergeCell ref="N178:O178"/>
    <mergeCell ref="A179:E179"/>
    <mergeCell ref="F179:G179"/>
    <mergeCell ref="H179:I179"/>
    <mergeCell ref="J179:K179"/>
    <mergeCell ref="L179:M179"/>
    <mergeCell ref="N179:O179"/>
    <mergeCell ref="D185:E185"/>
    <mergeCell ref="B336:C336"/>
    <mergeCell ref="B334:C334"/>
    <mergeCell ref="D334:E334"/>
    <mergeCell ref="D239:E239"/>
    <mergeCell ref="F239:G239"/>
    <mergeCell ref="H239:I239"/>
    <mergeCell ref="J239:K239"/>
    <mergeCell ref="L239:M239"/>
    <mergeCell ref="N239:O239"/>
    <mergeCell ref="A200:O200"/>
    <mergeCell ref="J190:K190"/>
    <mergeCell ref="L190:M190"/>
    <mergeCell ref="N190:O190"/>
    <mergeCell ref="F191:G191"/>
    <mergeCell ref="H191:I191"/>
    <mergeCell ref="F185:G185"/>
    <mergeCell ref="H185:I185"/>
    <mergeCell ref="J185:K185"/>
    <mergeCell ref="L185:M185"/>
    <mergeCell ref="N185:O185"/>
    <mergeCell ref="D186:E186"/>
    <mergeCell ref="D187:E187"/>
    <mergeCell ref="D188:E188"/>
    <mergeCell ref="F189:G189"/>
    <mergeCell ref="H189:I189"/>
    <mergeCell ref="J189:K189"/>
    <mergeCell ref="L189:M189"/>
    <mergeCell ref="N189:O189"/>
    <mergeCell ref="F190:G190"/>
    <mergeCell ref="H190:I190"/>
    <mergeCell ref="D189:E189"/>
    <mergeCell ref="D190:E190"/>
    <mergeCell ref="J186:K186"/>
    <mergeCell ref="L186:M186"/>
    <mergeCell ref="N186:O186"/>
    <mergeCell ref="F187:G187"/>
    <mergeCell ref="H188:I188"/>
    <mergeCell ref="J188:K188"/>
    <mergeCell ref="L188:M188"/>
    <mergeCell ref="N188:O188"/>
    <mergeCell ref="L187:M187"/>
    <mergeCell ref="N187:O187"/>
    <mergeCell ref="A180:E180"/>
    <mergeCell ref="F180:G180"/>
    <mergeCell ref="H180:I180"/>
    <mergeCell ref="J180:K180"/>
    <mergeCell ref="L180:M180"/>
    <mergeCell ref="F173:G173"/>
    <mergeCell ref="H173:I173"/>
    <mergeCell ref="J173:K173"/>
    <mergeCell ref="L173:M173"/>
    <mergeCell ref="N173:O173"/>
    <mergeCell ref="F174:G174"/>
    <mergeCell ref="H174:I174"/>
    <mergeCell ref="J174:K174"/>
    <mergeCell ref="L174:M174"/>
    <mergeCell ref="N174:O174"/>
    <mergeCell ref="A176:E176"/>
    <mergeCell ref="F176:G176"/>
    <mergeCell ref="H176:I176"/>
    <mergeCell ref="J176:K176"/>
    <mergeCell ref="L176:M176"/>
    <mergeCell ref="N176:O176"/>
    <mergeCell ref="A177:E177"/>
    <mergeCell ref="F177:G177"/>
    <mergeCell ref="H177:I177"/>
    <mergeCell ref="J177:K177"/>
    <mergeCell ref="L177:M177"/>
    <mergeCell ref="N177:O177"/>
    <mergeCell ref="H175:I175"/>
    <mergeCell ref="J175:K175"/>
    <mergeCell ref="L175:M175"/>
    <mergeCell ref="N175:O175"/>
    <mergeCell ref="F175:G175"/>
    <mergeCell ref="F172:G172"/>
    <mergeCell ref="H172:I172"/>
    <mergeCell ref="J166:K166"/>
    <mergeCell ref="L166:M166"/>
    <mergeCell ref="N166:O166"/>
    <mergeCell ref="F167:G167"/>
    <mergeCell ref="H167:I167"/>
    <mergeCell ref="J167:K167"/>
    <mergeCell ref="L167:M167"/>
    <mergeCell ref="N167:O167"/>
    <mergeCell ref="F168:G168"/>
    <mergeCell ref="H168:I168"/>
    <mergeCell ref="J168:K168"/>
    <mergeCell ref="L168:M168"/>
    <mergeCell ref="N168:O168"/>
    <mergeCell ref="J169:K169"/>
    <mergeCell ref="L169:M169"/>
    <mergeCell ref="N169:O169"/>
    <mergeCell ref="F170:G170"/>
    <mergeCell ref="H170:I170"/>
    <mergeCell ref="J170:K170"/>
    <mergeCell ref="L170:M170"/>
    <mergeCell ref="N170:O170"/>
    <mergeCell ref="F171:G171"/>
    <mergeCell ref="H171:I171"/>
    <mergeCell ref="J171:K171"/>
    <mergeCell ref="L171:M171"/>
    <mergeCell ref="N171:O171"/>
    <mergeCell ref="J172:K172"/>
    <mergeCell ref="L172:M172"/>
    <mergeCell ref="N172:O172"/>
    <mergeCell ref="F162:G162"/>
    <mergeCell ref="H162:I162"/>
    <mergeCell ref="F164:G164"/>
    <mergeCell ref="H164:I164"/>
    <mergeCell ref="F165:G165"/>
    <mergeCell ref="H165:I165"/>
    <mergeCell ref="F166:G166"/>
    <mergeCell ref="H166:I166"/>
    <mergeCell ref="F169:G169"/>
    <mergeCell ref="H169:I169"/>
    <mergeCell ref="J161:K161"/>
    <mergeCell ref="L161:M161"/>
    <mergeCell ref="N161:O161"/>
    <mergeCell ref="A163:E163"/>
    <mergeCell ref="A166:E166"/>
    <mergeCell ref="A167:E167"/>
    <mergeCell ref="J162:K162"/>
    <mergeCell ref="L162:M162"/>
    <mergeCell ref="N162:O162"/>
    <mergeCell ref="J164:K164"/>
    <mergeCell ref="L164:M164"/>
    <mergeCell ref="N164:O164"/>
    <mergeCell ref="J165:K165"/>
    <mergeCell ref="L165:M165"/>
    <mergeCell ref="N165:O165"/>
    <mergeCell ref="F163:G163"/>
    <mergeCell ref="H163:I163"/>
    <mergeCell ref="J163:K163"/>
    <mergeCell ref="L163:M163"/>
    <mergeCell ref="N163:O163"/>
    <mergeCell ref="F152:G152"/>
    <mergeCell ref="F154:G154"/>
    <mergeCell ref="F156:G156"/>
    <mergeCell ref="H145:I145"/>
    <mergeCell ref="F147:G147"/>
    <mergeCell ref="H147:I147"/>
    <mergeCell ref="J147:K147"/>
    <mergeCell ref="L147:M147"/>
    <mergeCell ref="N147:O147"/>
    <mergeCell ref="H154:I154"/>
    <mergeCell ref="J154:K154"/>
    <mergeCell ref="L154:M154"/>
    <mergeCell ref="N154:O154"/>
    <mergeCell ref="J160:K160"/>
    <mergeCell ref="L160:M160"/>
    <mergeCell ref="N160:O160"/>
    <mergeCell ref="F161:G161"/>
    <mergeCell ref="H161:I161"/>
    <mergeCell ref="F151:G151"/>
    <mergeCell ref="H151:I151"/>
    <mergeCell ref="J151:K151"/>
    <mergeCell ref="L151:M151"/>
    <mergeCell ref="N151:O151"/>
    <mergeCell ref="H152:I152"/>
    <mergeCell ref="J152:K152"/>
    <mergeCell ref="L152:M152"/>
    <mergeCell ref="F153:G153"/>
    <mergeCell ref="F160:G160"/>
    <mergeCell ref="F159:G159"/>
    <mergeCell ref="H159:I159"/>
    <mergeCell ref="J159:K159"/>
    <mergeCell ref="F157:G157"/>
    <mergeCell ref="A131:E131"/>
    <mergeCell ref="F131:G131"/>
    <mergeCell ref="H131:I131"/>
    <mergeCell ref="J131:K131"/>
    <mergeCell ref="L131:M131"/>
    <mergeCell ref="N131:O131"/>
    <mergeCell ref="L127:M127"/>
    <mergeCell ref="N127:O127"/>
    <mergeCell ref="N128:O128"/>
    <mergeCell ref="D126:E126"/>
    <mergeCell ref="D127:E127"/>
    <mergeCell ref="D128:E128"/>
    <mergeCell ref="F125:G125"/>
    <mergeCell ref="N126:O126"/>
    <mergeCell ref="F127:G127"/>
    <mergeCell ref="H127:I127"/>
    <mergeCell ref="J127:K127"/>
    <mergeCell ref="J126:K126"/>
    <mergeCell ref="L126:M126"/>
    <mergeCell ref="F128:G128"/>
    <mergeCell ref="D129:E129"/>
    <mergeCell ref="F129:G129"/>
    <mergeCell ref="H129:I129"/>
    <mergeCell ref="J129:K129"/>
    <mergeCell ref="L129:M129"/>
    <mergeCell ref="N129:O129"/>
    <mergeCell ref="D125:E125"/>
    <mergeCell ref="N125:O125"/>
    <mergeCell ref="H158:I158"/>
    <mergeCell ref="J158:K158"/>
    <mergeCell ref="L158:M158"/>
    <mergeCell ref="N158:O158"/>
    <mergeCell ref="F158:G158"/>
    <mergeCell ref="H125:I125"/>
    <mergeCell ref="J125:K125"/>
    <mergeCell ref="L125:M125"/>
    <mergeCell ref="F126:G126"/>
    <mergeCell ref="H126:I126"/>
    <mergeCell ref="H148:I148"/>
    <mergeCell ref="J148:K148"/>
    <mergeCell ref="L148:M148"/>
    <mergeCell ref="N148:O148"/>
    <mergeCell ref="F149:G149"/>
    <mergeCell ref="H149:I149"/>
    <mergeCell ref="J149:K149"/>
    <mergeCell ref="L149:M149"/>
    <mergeCell ref="N149:O149"/>
    <mergeCell ref="N152:O152"/>
    <mergeCell ref="J141:K141"/>
    <mergeCell ref="L141:M141"/>
    <mergeCell ref="N141:O141"/>
    <mergeCell ref="F142:G142"/>
    <mergeCell ref="H142:I142"/>
    <mergeCell ref="J145:K145"/>
    <mergeCell ref="L145:M145"/>
    <mergeCell ref="N145:O145"/>
    <mergeCell ref="F146:G146"/>
    <mergeCell ref="A135:O135"/>
    <mergeCell ref="A137:E137"/>
    <mergeCell ref="A145:E145"/>
    <mergeCell ref="H160:I160"/>
    <mergeCell ref="H153:I153"/>
    <mergeCell ref="J153:K153"/>
    <mergeCell ref="L153:M153"/>
    <mergeCell ref="N153:O153"/>
    <mergeCell ref="H157:I157"/>
    <mergeCell ref="J157:K157"/>
    <mergeCell ref="L157:M157"/>
    <mergeCell ref="N157:O157"/>
    <mergeCell ref="J142:K142"/>
    <mergeCell ref="L142:M142"/>
    <mergeCell ref="N142:O142"/>
    <mergeCell ref="H143:I143"/>
    <mergeCell ref="J143:K143"/>
    <mergeCell ref="L143:M143"/>
    <mergeCell ref="N143:O143"/>
    <mergeCell ref="F144:G144"/>
    <mergeCell ref="H144:I144"/>
    <mergeCell ref="J144:K144"/>
    <mergeCell ref="L144:M144"/>
    <mergeCell ref="N144:O144"/>
    <mergeCell ref="L159:M159"/>
    <mergeCell ref="N159:O159"/>
    <mergeCell ref="F155:G155"/>
    <mergeCell ref="H155:I155"/>
    <mergeCell ref="J155:K155"/>
    <mergeCell ref="L155:M155"/>
    <mergeCell ref="N155:O155"/>
    <mergeCell ref="H156:I156"/>
    <mergeCell ref="J156:K156"/>
    <mergeCell ref="L156:M156"/>
    <mergeCell ref="N156:O156"/>
    <mergeCell ref="A146:E146"/>
    <mergeCell ref="A148:E148"/>
    <mergeCell ref="A149:E149"/>
    <mergeCell ref="A150:E150"/>
    <mergeCell ref="A147:E147"/>
    <mergeCell ref="H150:I150"/>
    <mergeCell ref="J150:K150"/>
    <mergeCell ref="L150:M150"/>
    <mergeCell ref="N150:O150"/>
    <mergeCell ref="H146:I146"/>
    <mergeCell ref="J146:K146"/>
    <mergeCell ref="L146:M146"/>
    <mergeCell ref="N146:O146"/>
    <mergeCell ref="F145:G145"/>
    <mergeCell ref="F148:G148"/>
    <mergeCell ref="F150:G150"/>
    <mergeCell ref="A151:E151"/>
    <mergeCell ref="A152:E152"/>
    <mergeCell ref="A153:E153"/>
    <mergeCell ref="A154:E154"/>
    <mergeCell ref="A155:E155"/>
    <mergeCell ref="A156:E156"/>
    <mergeCell ref="A157:E157"/>
    <mergeCell ref="A158:E158"/>
    <mergeCell ref="A159:E159"/>
    <mergeCell ref="A160:E160"/>
    <mergeCell ref="A161:E161"/>
    <mergeCell ref="A175:E175"/>
    <mergeCell ref="A162:E162"/>
    <mergeCell ref="A164:E164"/>
    <mergeCell ref="A165:E165"/>
    <mergeCell ref="A170:E170"/>
    <mergeCell ref="A171:E171"/>
    <mergeCell ref="A172:E172"/>
    <mergeCell ref="A173:E173"/>
    <mergeCell ref="A174:E174"/>
    <mergeCell ref="A168:E168"/>
    <mergeCell ref="A169:E169"/>
    <mergeCell ref="A144:E144"/>
    <mergeCell ref="H137:I137"/>
    <mergeCell ref="J137:K137"/>
    <mergeCell ref="L137:M137"/>
    <mergeCell ref="N137:O137"/>
    <mergeCell ref="H138:I138"/>
    <mergeCell ref="J138:K138"/>
    <mergeCell ref="L138:M138"/>
    <mergeCell ref="N138:O138"/>
    <mergeCell ref="H139:I139"/>
    <mergeCell ref="J139:K139"/>
    <mergeCell ref="L139:M139"/>
    <mergeCell ref="N139:O139"/>
    <mergeCell ref="H140:I140"/>
    <mergeCell ref="J140:K140"/>
    <mergeCell ref="L140:M140"/>
    <mergeCell ref="F137:G137"/>
    <mergeCell ref="F138:G138"/>
    <mergeCell ref="F139:G139"/>
    <mergeCell ref="F140:G140"/>
    <mergeCell ref="F143:G143"/>
    <mergeCell ref="N140:O140"/>
    <mergeCell ref="F141:G141"/>
    <mergeCell ref="H141:I141"/>
    <mergeCell ref="A138:E138"/>
    <mergeCell ref="A139:E139"/>
    <mergeCell ref="A140:E140"/>
    <mergeCell ref="A141:E141"/>
    <mergeCell ref="A142:E142"/>
    <mergeCell ref="A143:E143"/>
    <mergeCell ref="D123:E123"/>
    <mergeCell ref="F123:G123"/>
    <mergeCell ref="H123:I123"/>
    <mergeCell ref="J123:K123"/>
    <mergeCell ref="L123:M123"/>
    <mergeCell ref="N123:O123"/>
    <mergeCell ref="D112:E112"/>
    <mergeCell ref="F112:G112"/>
    <mergeCell ref="H112:I112"/>
    <mergeCell ref="J112:K112"/>
    <mergeCell ref="L112:M112"/>
    <mergeCell ref="N112:O112"/>
    <mergeCell ref="D113:E113"/>
    <mergeCell ref="F113:G113"/>
    <mergeCell ref="H113:I113"/>
    <mergeCell ref="J113:K113"/>
    <mergeCell ref="L113:M113"/>
    <mergeCell ref="N113:O113"/>
    <mergeCell ref="J117:K117"/>
    <mergeCell ref="L117:M117"/>
    <mergeCell ref="N117:O117"/>
    <mergeCell ref="F119:G119"/>
    <mergeCell ref="D118:E118"/>
    <mergeCell ref="F118:G118"/>
    <mergeCell ref="H118:I118"/>
    <mergeCell ref="J118:K118"/>
    <mergeCell ref="F117:G117"/>
    <mergeCell ref="H117:I117"/>
    <mergeCell ref="J121:K121"/>
    <mergeCell ref="L121:M121"/>
    <mergeCell ref="N121:O121"/>
    <mergeCell ref="D122:E122"/>
    <mergeCell ref="D115:E115"/>
    <mergeCell ref="F115:G115"/>
    <mergeCell ref="H115:I115"/>
    <mergeCell ref="J115:K115"/>
    <mergeCell ref="L115:M115"/>
    <mergeCell ref="N115:O115"/>
    <mergeCell ref="D116:E116"/>
    <mergeCell ref="D117:E117"/>
    <mergeCell ref="D119:E119"/>
    <mergeCell ref="F116:G116"/>
    <mergeCell ref="H116:I116"/>
    <mergeCell ref="J116:K116"/>
    <mergeCell ref="L116:M116"/>
    <mergeCell ref="N116:O116"/>
    <mergeCell ref="D111:E111"/>
    <mergeCell ref="F111:G111"/>
    <mergeCell ref="H111:I111"/>
    <mergeCell ref="J111:K111"/>
    <mergeCell ref="L111:M111"/>
    <mergeCell ref="N111:O111"/>
    <mergeCell ref="D114:E114"/>
    <mergeCell ref="F114:G114"/>
    <mergeCell ref="H114:I114"/>
    <mergeCell ref="J114:K114"/>
    <mergeCell ref="L107:M107"/>
    <mergeCell ref="N107:O107"/>
    <mergeCell ref="D104:E104"/>
    <mergeCell ref="F104:G104"/>
    <mergeCell ref="H104:I104"/>
    <mergeCell ref="J104:K104"/>
    <mergeCell ref="L104:M104"/>
    <mergeCell ref="N104:O104"/>
    <mergeCell ref="F106:G106"/>
    <mergeCell ref="H106:I106"/>
    <mergeCell ref="J106:K106"/>
    <mergeCell ref="L106:M106"/>
    <mergeCell ref="N106:O106"/>
    <mergeCell ref="D110:E110"/>
    <mergeCell ref="F110:G110"/>
    <mergeCell ref="H110:I110"/>
    <mergeCell ref="J110:K110"/>
    <mergeCell ref="L110:M110"/>
    <mergeCell ref="N110:O110"/>
    <mergeCell ref="N99:O99"/>
    <mergeCell ref="D98:E98"/>
    <mergeCell ref="F98:G98"/>
    <mergeCell ref="H98:I98"/>
    <mergeCell ref="J98:K98"/>
    <mergeCell ref="L98:M98"/>
    <mergeCell ref="N98:O98"/>
    <mergeCell ref="D96:E96"/>
    <mergeCell ref="F96:G96"/>
    <mergeCell ref="H96:I96"/>
    <mergeCell ref="J96:K96"/>
    <mergeCell ref="L96:M96"/>
    <mergeCell ref="N96:O96"/>
    <mergeCell ref="D100:E100"/>
    <mergeCell ref="F100:G100"/>
    <mergeCell ref="H100:I100"/>
    <mergeCell ref="D108:E108"/>
    <mergeCell ref="F108:G108"/>
    <mergeCell ref="H108:I108"/>
    <mergeCell ref="J108:K108"/>
    <mergeCell ref="L108:M108"/>
    <mergeCell ref="N108:O108"/>
    <mergeCell ref="D103:E103"/>
    <mergeCell ref="F103:G103"/>
    <mergeCell ref="H103:I103"/>
    <mergeCell ref="J103:K103"/>
    <mergeCell ref="L103:M103"/>
    <mergeCell ref="N103:O103"/>
    <mergeCell ref="D107:E107"/>
    <mergeCell ref="F107:G107"/>
    <mergeCell ref="H107:I107"/>
    <mergeCell ref="J107:K107"/>
    <mergeCell ref="H94:I94"/>
    <mergeCell ref="J94:K94"/>
    <mergeCell ref="L94:M94"/>
    <mergeCell ref="N94:O94"/>
    <mergeCell ref="D90:E90"/>
    <mergeCell ref="F90:G90"/>
    <mergeCell ref="H90:I90"/>
    <mergeCell ref="J90:K90"/>
    <mergeCell ref="L90:M90"/>
    <mergeCell ref="N90:O90"/>
    <mergeCell ref="D93:E93"/>
    <mergeCell ref="F93:G93"/>
    <mergeCell ref="H93:I93"/>
    <mergeCell ref="J93:K93"/>
    <mergeCell ref="L93:M93"/>
    <mergeCell ref="D91:E91"/>
    <mergeCell ref="F91:G91"/>
    <mergeCell ref="H91:I91"/>
    <mergeCell ref="J91:K91"/>
    <mergeCell ref="L91:M91"/>
    <mergeCell ref="N91:O91"/>
    <mergeCell ref="D92:E92"/>
    <mergeCell ref="F92:G92"/>
    <mergeCell ref="H92:I92"/>
    <mergeCell ref="J92:K92"/>
    <mergeCell ref="L92:M92"/>
    <mergeCell ref="N92:O92"/>
    <mergeCell ref="N93:O93"/>
    <mergeCell ref="N34:O34"/>
    <mergeCell ref="A70:E70"/>
    <mergeCell ref="A28:E28"/>
    <mergeCell ref="A35:E35"/>
    <mergeCell ref="F35:G35"/>
    <mergeCell ref="H35:I35"/>
    <mergeCell ref="J35:K35"/>
    <mergeCell ref="L35:M35"/>
    <mergeCell ref="J89:K89"/>
    <mergeCell ref="L89:M89"/>
    <mergeCell ref="N89:O89"/>
    <mergeCell ref="D88:E88"/>
    <mergeCell ref="F88:G88"/>
    <mergeCell ref="H88:I88"/>
    <mergeCell ref="J88:K88"/>
    <mergeCell ref="L88:M88"/>
    <mergeCell ref="N88:O88"/>
    <mergeCell ref="D87:E87"/>
    <mergeCell ref="F87:G87"/>
    <mergeCell ref="H87:I87"/>
    <mergeCell ref="J87:K87"/>
    <mergeCell ref="L87:M87"/>
    <mergeCell ref="N87:O87"/>
    <mergeCell ref="D83:E83"/>
    <mergeCell ref="F83:G83"/>
    <mergeCell ref="H83:I83"/>
    <mergeCell ref="J83:K83"/>
    <mergeCell ref="L83:M83"/>
    <mergeCell ref="N83:O83"/>
    <mergeCell ref="D85:E85"/>
    <mergeCell ref="F85:G85"/>
    <mergeCell ref="H85:I85"/>
    <mergeCell ref="J21:K21"/>
    <mergeCell ref="L21:M21"/>
    <mergeCell ref="F23:G23"/>
    <mergeCell ref="H23:I23"/>
    <mergeCell ref="J23:K23"/>
    <mergeCell ref="L23:M23"/>
    <mergeCell ref="A24:E24"/>
    <mergeCell ref="A25:E25"/>
    <mergeCell ref="A26:E26"/>
    <mergeCell ref="A21:E21"/>
    <mergeCell ref="A22:E22"/>
    <mergeCell ref="A23:E23"/>
    <mergeCell ref="F28:G28"/>
    <mergeCell ref="H28:I28"/>
    <mergeCell ref="J28:K28"/>
    <mergeCell ref="L28:M28"/>
    <mergeCell ref="N28:O28"/>
    <mergeCell ref="A18:O18"/>
    <mergeCell ref="A19:O19"/>
    <mergeCell ref="F26:G26"/>
    <mergeCell ref="H26:I26"/>
    <mergeCell ref="J26:K26"/>
    <mergeCell ref="L26:M26"/>
    <mergeCell ref="N26:O26"/>
    <mergeCell ref="F27:G27"/>
    <mergeCell ref="H27:I27"/>
    <mergeCell ref="J27:K27"/>
    <mergeCell ref="L27:M27"/>
    <mergeCell ref="N27:O27"/>
    <mergeCell ref="H25:I25"/>
    <mergeCell ref="J25:K25"/>
    <mergeCell ref="L25:M25"/>
    <mergeCell ref="N25:O25"/>
    <mergeCell ref="F25:G25"/>
    <mergeCell ref="N23:O23"/>
    <mergeCell ref="F24:G24"/>
    <mergeCell ref="H24:I24"/>
    <mergeCell ref="J24:K24"/>
    <mergeCell ref="L24:M24"/>
    <mergeCell ref="N24:O24"/>
    <mergeCell ref="N21:O21"/>
    <mergeCell ref="F22:G22"/>
    <mergeCell ref="H22:I22"/>
    <mergeCell ref="J22:K22"/>
    <mergeCell ref="L22:M22"/>
    <mergeCell ref="N22:O22"/>
    <mergeCell ref="A27:E27"/>
    <mergeCell ref="F21:G21"/>
    <mergeCell ref="H21:I21"/>
    <mergeCell ref="A31:O31"/>
    <mergeCell ref="A33:E33"/>
    <mergeCell ref="F33:G33"/>
    <mergeCell ref="H33:I33"/>
    <mergeCell ref="J33:K33"/>
    <mergeCell ref="L33:M33"/>
    <mergeCell ref="N33:O33"/>
    <mergeCell ref="A41:E41"/>
    <mergeCell ref="F41:G41"/>
    <mergeCell ref="H41:I41"/>
    <mergeCell ref="J41:K41"/>
    <mergeCell ref="L41:M41"/>
    <mergeCell ref="N41:O41"/>
    <mergeCell ref="A38:O38"/>
    <mergeCell ref="A40:E40"/>
    <mergeCell ref="F40:G40"/>
    <mergeCell ref="H40:I40"/>
    <mergeCell ref="J40:K40"/>
    <mergeCell ref="L40:M40"/>
    <mergeCell ref="N40:O40"/>
    <mergeCell ref="A36:E36"/>
    <mergeCell ref="F36:G36"/>
    <mergeCell ref="H36:I36"/>
    <mergeCell ref="J36:K36"/>
    <mergeCell ref="L36:M36"/>
    <mergeCell ref="N36:O36"/>
    <mergeCell ref="N35:O35"/>
    <mergeCell ref="A34:E34"/>
    <mergeCell ref="F34:G34"/>
    <mergeCell ref="H34:I34"/>
    <mergeCell ref="J34:K34"/>
    <mergeCell ref="L34:M34"/>
    <mergeCell ref="N43:O43"/>
    <mergeCell ref="A45:O45"/>
    <mergeCell ref="A47:O47"/>
    <mergeCell ref="D49:E49"/>
    <mergeCell ref="F49:G49"/>
    <mergeCell ref="N49:O49"/>
    <mergeCell ref="A43:E43"/>
    <mergeCell ref="F43:G43"/>
    <mergeCell ref="H43:I43"/>
    <mergeCell ref="J43:K43"/>
    <mergeCell ref="H49:I49"/>
    <mergeCell ref="J49:K49"/>
    <mergeCell ref="L49:M49"/>
    <mergeCell ref="A42:E42"/>
    <mergeCell ref="F42:G42"/>
    <mergeCell ref="H42:I42"/>
    <mergeCell ref="J42:K42"/>
    <mergeCell ref="L42:M42"/>
    <mergeCell ref="N42:O42"/>
    <mergeCell ref="D58:E58"/>
    <mergeCell ref="D59:E59"/>
    <mergeCell ref="D61:E61"/>
    <mergeCell ref="D50:E50"/>
    <mergeCell ref="D51:E51"/>
    <mergeCell ref="D52:E52"/>
    <mergeCell ref="F55:G55"/>
    <mergeCell ref="H55:I55"/>
    <mergeCell ref="J55:K55"/>
    <mergeCell ref="L43:M43"/>
    <mergeCell ref="L55:M55"/>
    <mergeCell ref="F61:G61"/>
    <mergeCell ref="H61:I61"/>
    <mergeCell ref="J61:K61"/>
    <mergeCell ref="L61:M61"/>
    <mergeCell ref="F66:G66"/>
    <mergeCell ref="H66:I66"/>
    <mergeCell ref="J66:K66"/>
    <mergeCell ref="L66:M66"/>
    <mergeCell ref="F56:G56"/>
    <mergeCell ref="H56:I56"/>
    <mergeCell ref="J56:K56"/>
    <mergeCell ref="L56:M56"/>
    <mergeCell ref="D60:E60"/>
    <mergeCell ref="F60:G60"/>
    <mergeCell ref="D80:E80"/>
    <mergeCell ref="D81:E81"/>
    <mergeCell ref="D82:E82"/>
    <mergeCell ref="D71:E71"/>
    <mergeCell ref="D53:E53"/>
    <mergeCell ref="D54:E54"/>
    <mergeCell ref="A78:O78"/>
    <mergeCell ref="F52:G52"/>
    <mergeCell ref="H52:I52"/>
    <mergeCell ref="J52:K52"/>
    <mergeCell ref="L52:M52"/>
    <mergeCell ref="N52:O52"/>
    <mergeCell ref="F53:G53"/>
    <mergeCell ref="H53:I53"/>
    <mergeCell ref="J53:K53"/>
    <mergeCell ref="L53:M53"/>
    <mergeCell ref="F50:G50"/>
    <mergeCell ref="H50:I50"/>
    <mergeCell ref="J50:K50"/>
    <mergeCell ref="L50:M50"/>
    <mergeCell ref="D68:E68"/>
    <mergeCell ref="D69:E69"/>
    <mergeCell ref="D62:E62"/>
    <mergeCell ref="D63:E63"/>
    <mergeCell ref="N55:O55"/>
    <mergeCell ref="D64:E64"/>
    <mergeCell ref="D65:E65"/>
    <mergeCell ref="D66:E66"/>
    <mergeCell ref="D67:E67"/>
    <mergeCell ref="D55:E55"/>
    <mergeCell ref="D56:E56"/>
    <mergeCell ref="D57:E57"/>
    <mergeCell ref="N56:O56"/>
    <mergeCell ref="F57:G57"/>
    <mergeCell ref="H57:I57"/>
    <mergeCell ref="J57:K57"/>
    <mergeCell ref="L57:M57"/>
    <mergeCell ref="N57:O57"/>
    <mergeCell ref="N53:O53"/>
    <mergeCell ref="F54:G54"/>
    <mergeCell ref="H54:I54"/>
    <mergeCell ref="J54:K54"/>
    <mergeCell ref="L54:M54"/>
    <mergeCell ref="N54:O54"/>
    <mergeCell ref="N50:O50"/>
    <mergeCell ref="F51:G51"/>
    <mergeCell ref="H51:I51"/>
    <mergeCell ref="J51:K51"/>
    <mergeCell ref="L51:M51"/>
    <mergeCell ref="N51:O51"/>
    <mergeCell ref="N61:O61"/>
    <mergeCell ref="F62:G62"/>
    <mergeCell ref="H62:I62"/>
    <mergeCell ref="J62:K62"/>
    <mergeCell ref="L62:M62"/>
    <mergeCell ref="N62:O62"/>
    <mergeCell ref="F58:G58"/>
    <mergeCell ref="H58:I58"/>
    <mergeCell ref="J58:K58"/>
    <mergeCell ref="L58:M58"/>
    <mergeCell ref="N58:O58"/>
    <mergeCell ref="F59:G59"/>
    <mergeCell ref="H59:I59"/>
    <mergeCell ref="J59:K59"/>
    <mergeCell ref="L59:M59"/>
    <mergeCell ref="N59:O59"/>
    <mergeCell ref="F65:G65"/>
    <mergeCell ref="H65:I65"/>
    <mergeCell ref="J65:K65"/>
    <mergeCell ref="L65:M65"/>
    <mergeCell ref="N65:O65"/>
    <mergeCell ref="H60:I60"/>
    <mergeCell ref="J60:K60"/>
    <mergeCell ref="L60:M60"/>
    <mergeCell ref="N60:O60"/>
    <mergeCell ref="N66:O66"/>
    <mergeCell ref="F63:G63"/>
    <mergeCell ref="H63:I63"/>
    <mergeCell ref="J63:K63"/>
    <mergeCell ref="L63:M63"/>
    <mergeCell ref="N63:O63"/>
    <mergeCell ref="F64:G64"/>
    <mergeCell ref="H64:I64"/>
    <mergeCell ref="J64:K64"/>
    <mergeCell ref="L64:M64"/>
    <mergeCell ref="N64:O64"/>
    <mergeCell ref="L81:M81"/>
    <mergeCell ref="N81:O81"/>
    <mergeCell ref="F69:G69"/>
    <mergeCell ref="H69:I69"/>
    <mergeCell ref="J69:K69"/>
    <mergeCell ref="L69:M69"/>
    <mergeCell ref="N69:O69"/>
    <mergeCell ref="F70:G70"/>
    <mergeCell ref="H70:I70"/>
    <mergeCell ref="J70:K70"/>
    <mergeCell ref="L70:M70"/>
    <mergeCell ref="N70:O70"/>
    <mergeCell ref="F67:G67"/>
    <mergeCell ref="H67:I67"/>
    <mergeCell ref="J67:K67"/>
    <mergeCell ref="L67:M67"/>
    <mergeCell ref="N67:O67"/>
    <mergeCell ref="F68:G68"/>
    <mergeCell ref="H68:I68"/>
    <mergeCell ref="J68:K68"/>
    <mergeCell ref="L68:M68"/>
    <mergeCell ref="N68:O68"/>
    <mergeCell ref="B203:C203"/>
    <mergeCell ref="D203:E203"/>
    <mergeCell ref="F203:G203"/>
    <mergeCell ref="H203:I203"/>
    <mergeCell ref="J203:K203"/>
    <mergeCell ref="L203:M203"/>
    <mergeCell ref="N203:O203"/>
    <mergeCell ref="B204:C204"/>
    <mergeCell ref="D204:E204"/>
    <mergeCell ref="F204:G204"/>
    <mergeCell ref="H204:I204"/>
    <mergeCell ref="J204:K204"/>
    <mergeCell ref="L204:M204"/>
    <mergeCell ref="N204:O204"/>
    <mergeCell ref="F71:G71"/>
    <mergeCell ref="H71:I71"/>
    <mergeCell ref="J71:K71"/>
    <mergeCell ref="L71:M71"/>
    <mergeCell ref="N71:O71"/>
    <mergeCell ref="F82:G82"/>
    <mergeCell ref="H82:I82"/>
    <mergeCell ref="J82:K82"/>
    <mergeCell ref="L82:M82"/>
    <mergeCell ref="N82:O82"/>
    <mergeCell ref="F80:G80"/>
    <mergeCell ref="H80:I80"/>
    <mergeCell ref="J80:K80"/>
    <mergeCell ref="L80:M80"/>
    <mergeCell ref="N80:O80"/>
    <mergeCell ref="F81:G81"/>
    <mergeCell ref="H81:I81"/>
    <mergeCell ref="J81:K81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D89:E89"/>
    <mergeCell ref="F89:G89"/>
    <mergeCell ref="H89:I89"/>
    <mergeCell ref="B210:C210"/>
    <mergeCell ref="D210:E210"/>
    <mergeCell ref="F210:G210"/>
    <mergeCell ref="H210:I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B215:C215"/>
    <mergeCell ref="D215:E215"/>
    <mergeCell ref="F215:G215"/>
    <mergeCell ref="H215:I215"/>
    <mergeCell ref="J215:K215"/>
    <mergeCell ref="L215:M215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B213:C213"/>
    <mergeCell ref="D213:E213"/>
    <mergeCell ref="F213:G213"/>
    <mergeCell ref="H213:I213"/>
    <mergeCell ref="J213:K213"/>
    <mergeCell ref="L213:M213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23:C223"/>
    <mergeCell ref="D223:E223"/>
    <mergeCell ref="F223:G223"/>
    <mergeCell ref="H223:I223"/>
    <mergeCell ref="J223:K223"/>
    <mergeCell ref="L223:M223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21:C221"/>
    <mergeCell ref="D221:E221"/>
    <mergeCell ref="F221:G221"/>
    <mergeCell ref="H221:I221"/>
    <mergeCell ref="J221:K221"/>
    <mergeCell ref="L221:M221"/>
    <mergeCell ref="N221:O221"/>
    <mergeCell ref="B222:C222"/>
    <mergeCell ref="D222:E222"/>
    <mergeCell ref="F222:G222"/>
    <mergeCell ref="H222:I222"/>
    <mergeCell ref="J222:K222"/>
    <mergeCell ref="L222:M222"/>
    <mergeCell ref="N222:O222"/>
    <mergeCell ref="B228:C228"/>
    <mergeCell ref="D228:E228"/>
    <mergeCell ref="F228:G228"/>
    <mergeCell ref="H228:I228"/>
    <mergeCell ref="J228:K228"/>
    <mergeCell ref="L228:M228"/>
    <mergeCell ref="N228:O228"/>
    <mergeCell ref="B229:C229"/>
    <mergeCell ref="D229:E229"/>
    <mergeCell ref="F229:G229"/>
    <mergeCell ref="H229:I229"/>
    <mergeCell ref="J229:K229"/>
    <mergeCell ref="L229:M229"/>
    <mergeCell ref="N229:O229"/>
    <mergeCell ref="B225:C225"/>
    <mergeCell ref="D225:E225"/>
    <mergeCell ref="F225:G225"/>
    <mergeCell ref="H225:I225"/>
    <mergeCell ref="J225:K225"/>
    <mergeCell ref="L225:M225"/>
    <mergeCell ref="N225:O225"/>
    <mergeCell ref="B227:C227"/>
    <mergeCell ref="D227:E227"/>
    <mergeCell ref="F227:G227"/>
    <mergeCell ref="H227:I227"/>
    <mergeCell ref="J227:K227"/>
    <mergeCell ref="L227:M227"/>
    <mergeCell ref="N227:O227"/>
    <mergeCell ref="N226:O226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0:C230"/>
    <mergeCell ref="D230:E230"/>
    <mergeCell ref="F230:G230"/>
    <mergeCell ref="H230:I230"/>
    <mergeCell ref="J230:K230"/>
    <mergeCell ref="L230:M230"/>
    <mergeCell ref="N230:O230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3:C233"/>
    <mergeCell ref="D233:E233"/>
    <mergeCell ref="F233:G233"/>
    <mergeCell ref="H233:I233"/>
    <mergeCell ref="J233:K233"/>
    <mergeCell ref="L233:M233"/>
    <mergeCell ref="N233:O233"/>
    <mergeCell ref="B234:C234"/>
    <mergeCell ref="D234:E234"/>
    <mergeCell ref="F234:G234"/>
    <mergeCell ref="H234:I234"/>
    <mergeCell ref="J234:K234"/>
    <mergeCell ref="L234:M234"/>
    <mergeCell ref="N234:O234"/>
    <mergeCell ref="B249:C249"/>
    <mergeCell ref="D249:E249"/>
    <mergeCell ref="F249:G249"/>
    <mergeCell ref="H249:I249"/>
    <mergeCell ref="J249:K249"/>
    <mergeCell ref="L249:M249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54:C254"/>
    <mergeCell ref="D254:E254"/>
    <mergeCell ref="F254:G254"/>
    <mergeCell ref="H254:I254"/>
    <mergeCell ref="J254:K254"/>
    <mergeCell ref="L254:M254"/>
    <mergeCell ref="N254:O254"/>
    <mergeCell ref="B255:C255"/>
    <mergeCell ref="D255:E255"/>
    <mergeCell ref="F255:G255"/>
    <mergeCell ref="H255:I255"/>
    <mergeCell ref="J255:K255"/>
    <mergeCell ref="L255:M255"/>
    <mergeCell ref="N255:O255"/>
    <mergeCell ref="B251:C251"/>
    <mergeCell ref="D251:E251"/>
    <mergeCell ref="F251:G251"/>
    <mergeCell ref="H251:I251"/>
    <mergeCell ref="J251:K251"/>
    <mergeCell ref="L251:M251"/>
    <mergeCell ref="N251:O251"/>
    <mergeCell ref="B253:C253"/>
    <mergeCell ref="D253:E253"/>
    <mergeCell ref="F253:G253"/>
    <mergeCell ref="H253:I253"/>
    <mergeCell ref="J253:K253"/>
    <mergeCell ref="L253:M253"/>
    <mergeCell ref="N253:O253"/>
    <mergeCell ref="B252:C252"/>
    <mergeCell ref="D252:E252"/>
    <mergeCell ref="F252:G252"/>
    <mergeCell ref="H252:I252"/>
    <mergeCell ref="B258:C258"/>
    <mergeCell ref="D258:E258"/>
    <mergeCell ref="F258:G258"/>
    <mergeCell ref="H258:I258"/>
    <mergeCell ref="J258:K258"/>
    <mergeCell ref="L258:M258"/>
    <mergeCell ref="N258:O258"/>
    <mergeCell ref="B259:C259"/>
    <mergeCell ref="D259:E259"/>
    <mergeCell ref="F259:G259"/>
    <mergeCell ref="H259:I259"/>
    <mergeCell ref="J259:K259"/>
    <mergeCell ref="L259:M259"/>
    <mergeCell ref="N259:O259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60:C260"/>
    <mergeCell ref="D260:E260"/>
    <mergeCell ref="F260:G260"/>
    <mergeCell ref="H260:I260"/>
    <mergeCell ref="J260:K260"/>
    <mergeCell ref="L260:M260"/>
    <mergeCell ref="N260:O260"/>
    <mergeCell ref="B261:C261"/>
    <mergeCell ref="D261:E261"/>
    <mergeCell ref="F261:G261"/>
    <mergeCell ref="H261:I261"/>
    <mergeCell ref="J261:K261"/>
    <mergeCell ref="L261:M261"/>
    <mergeCell ref="N261:O261"/>
    <mergeCell ref="B266:C266"/>
    <mergeCell ref="D266:E266"/>
    <mergeCell ref="F266:G266"/>
    <mergeCell ref="H266:I266"/>
    <mergeCell ref="J266:K266"/>
    <mergeCell ref="L266:M266"/>
    <mergeCell ref="N266:O266"/>
    <mergeCell ref="B267:C267"/>
    <mergeCell ref="D267:E267"/>
    <mergeCell ref="F267:G267"/>
    <mergeCell ref="H267:I267"/>
    <mergeCell ref="J267:K267"/>
    <mergeCell ref="L267:M267"/>
    <mergeCell ref="N267:O267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J271:K271"/>
    <mergeCell ref="L271:M271"/>
    <mergeCell ref="N271:O271"/>
    <mergeCell ref="B268:C268"/>
    <mergeCell ref="D268:E268"/>
    <mergeCell ref="F268:G268"/>
    <mergeCell ref="H268:I268"/>
    <mergeCell ref="J268:K268"/>
    <mergeCell ref="L268:M268"/>
    <mergeCell ref="N268:O268"/>
    <mergeCell ref="B269:C269"/>
    <mergeCell ref="D269:E269"/>
    <mergeCell ref="F269:G269"/>
    <mergeCell ref="H269:I269"/>
    <mergeCell ref="J269:K269"/>
    <mergeCell ref="L269:M269"/>
    <mergeCell ref="N269:O269"/>
    <mergeCell ref="B272:C272"/>
    <mergeCell ref="D272:E272"/>
    <mergeCell ref="F272:G272"/>
    <mergeCell ref="H272:I272"/>
    <mergeCell ref="J272:K272"/>
    <mergeCell ref="L272:M272"/>
    <mergeCell ref="N272:O272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B275:C275"/>
    <mergeCell ref="D275:E275"/>
    <mergeCell ref="F275:G275"/>
    <mergeCell ref="H275:I275"/>
    <mergeCell ref="J275:K275"/>
    <mergeCell ref="L275:M275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3:C273"/>
    <mergeCell ref="D273:E273"/>
    <mergeCell ref="F273:G273"/>
    <mergeCell ref="H273:I273"/>
    <mergeCell ref="J273:K273"/>
    <mergeCell ref="L273:M273"/>
    <mergeCell ref="N273:O273"/>
    <mergeCell ref="B274:C274"/>
    <mergeCell ref="D274:E274"/>
    <mergeCell ref="F274:G274"/>
    <mergeCell ref="H274:I274"/>
    <mergeCell ref="J274:K274"/>
    <mergeCell ref="L274:M274"/>
    <mergeCell ref="N274:O274"/>
    <mergeCell ref="B280:C280"/>
    <mergeCell ref="D280:E280"/>
    <mergeCell ref="F280:G280"/>
    <mergeCell ref="H280:I280"/>
    <mergeCell ref="J280:K280"/>
    <mergeCell ref="L280:M280"/>
    <mergeCell ref="N280:O280"/>
    <mergeCell ref="B281:C281"/>
    <mergeCell ref="D281:E281"/>
    <mergeCell ref="F281:G281"/>
    <mergeCell ref="H281:I281"/>
    <mergeCell ref="J281:K281"/>
    <mergeCell ref="L281:M281"/>
    <mergeCell ref="N281:O281"/>
    <mergeCell ref="B278:C278"/>
    <mergeCell ref="D278:E278"/>
    <mergeCell ref="F278:G278"/>
    <mergeCell ref="H278:I278"/>
    <mergeCell ref="J278:K278"/>
    <mergeCell ref="L278:M278"/>
    <mergeCell ref="N278:O278"/>
    <mergeCell ref="B279:C279"/>
    <mergeCell ref="D279:E279"/>
    <mergeCell ref="F279:G279"/>
    <mergeCell ref="H279:I279"/>
    <mergeCell ref="J279:K279"/>
    <mergeCell ref="L279:M279"/>
    <mergeCell ref="N279:O279"/>
    <mergeCell ref="B284:C284"/>
    <mergeCell ref="D284:E284"/>
    <mergeCell ref="F284:G284"/>
    <mergeCell ref="H284:I284"/>
    <mergeCell ref="J284:K284"/>
    <mergeCell ref="L284:M284"/>
    <mergeCell ref="N284:O284"/>
    <mergeCell ref="B286:C286"/>
    <mergeCell ref="D286:E286"/>
    <mergeCell ref="F286:G286"/>
    <mergeCell ref="H286:I286"/>
    <mergeCell ref="J286:K286"/>
    <mergeCell ref="L286:M286"/>
    <mergeCell ref="N286:O286"/>
    <mergeCell ref="B282:C282"/>
    <mergeCell ref="D282:E282"/>
    <mergeCell ref="F282:G282"/>
    <mergeCell ref="H282:I282"/>
    <mergeCell ref="J282:K282"/>
    <mergeCell ref="L282:M28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89:C289"/>
    <mergeCell ref="D289:E289"/>
    <mergeCell ref="F289:G289"/>
    <mergeCell ref="H289:I289"/>
    <mergeCell ref="J289:K289"/>
    <mergeCell ref="L289:M289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87:C287"/>
    <mergeCell ref="D287:E287"/>
    <mergeCell ref="F287:G287"/>
    <mergeCell ref="H287:I287"/>
    <mergeCell ref="J287:K287"/>
    <mergeCell ref="L287:M287"/>
    <mergeCell ref="N287:O287"/>
    <mergeCell ref="B288:C288"/>
    <mergeCell ref="D288:E288"/>
    <mergeCell ref="F288:G288"/>
    <mergeCell ref="H288:I288"/>
    <mergeCell ref="J288:K288"/>
    <mergeCell ref="L288:M288"/>
    <mergeCell ref="N288:O288"/>
    <mergeCell ref="B293:C293"/>
    <mergeCell ref="D293:E293"/>
    <mergeCell ref="F293:G293"/>
    <mergeCell ref="H293:I293"/>
    <mergeCell ref="J293:K293"/>
    <mergeCell ref="L293:M293"/>
    <mergeCell ref="N293:O293"/>
    <mergeCell ref="B294:C294"/>
    <mergeCell ref="D294:E294"/>
    <mergeCell ref="F294:G294"/>
    <mergeCell ref="H294:I294"/>
    <mergeCell ref="J294:K294"/>
    <mergeCell ref="L294:M294"/>
    <mergeCell ref="N294:O294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J298:K298"/>
    <mergeCell ref="L298:M298"/>
    <mergeCell ref="N298:O298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300:C300"/>
    <mergeCell ref="D300:E300"/>
    <mergeCell ref="F300:G300"/>
    <mergeCell ref="H300:I300"/>
    <mergeCell ref="J300:K300"/>
    <mergeCell ref="L300:M300"/>
    <mergeCell ref="N300:O300"/>
    <mergeCell ref="B301:C301"/>
    <mergeCell ref="D301:E301"/>
    <mergeCell ref="F301:G301"/>
    <mergeCell ref="H301:I301"/>
    <mergeCell ref="J301:K301"/>
    <mergeCell ref="L301:M301"/>
    <mergeCell ref="N301:O301"/>
    <mergeCell ref="B297:C297"/>
    <mergeCell ref="D297:E297"/>
    <mergeCell ref="F297:G297"/>
    <mergeCell ref="H297:I297"/>
    <mergeCell ref="J297:K297"/>
    <mergeCell ref="L297:M297"/>
    <mergeCell ref="N297:O297"/>
    <mergeCell ref="B299:C299"/>
    <mergeCell ref="D299:E299"/>
    <mergeCell ref="F299:G299"/>
    <mergeCell ref="H299:I299"/>
    <mergeCell ref="J299:K299"/>
    <mergeCell ref="L299:M299"/>
    <mergeCell ref="N299:O299"/>
    <mergeCell ref="B298:C298"/>
    <mergeCell ref="D298:E298"/>
    <mergeCell ref="F298:G298"/>
    <mergeCell ref="H298:I298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2:C302"/>
    <mergeCell ref="D302:E302"/>
    <mergeCell ref="F302:G302"/>
    <mergeCell ref="H302:I302"/>
    <mergeCell ref="J302:K302"/>
    <mergeCell ref="L302:M302"/>
    <mergeCell ref="N302:O302"/>
    <mergeCell ref="B303:C303"/>
    <mergeCell ref="D303:E303"/>
    <mergeCell ref="F303:G303"/>
    <mergeCell ref="H303:I303"/>
    <mergeCell ref="J303:K303"/>
    <mergeCell ref="L303:M303"/>
    <mergeCell ref="N303:O303"/>
    <mergeCell ref="B309:C309"/>
    <mergeCell ref="D309:E309"/>
    <mergeCell ref="F309:G309"/>
    <mergeCell ref="H309:I309"/>
    <mergeCell ref="J309:K309"/>
    <mergeCell ref="L309:M309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13:C313"/>
    <mergeCell ref="D313:E313"/>
    <mergeCell ref="F313:G313"/>
    <mergeCell ref="H313:I313"/>
    <mergeCell ref="J313:K313"/>
    <mergeCell ref="L313:M313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11:C311"/>
    <mergeCell ref="D311:E311"/>
    <mergeCell ref="F311:G311"/>
    <mergeCell ref="H311:I311"/>
    <mergeCell ref="J311:K311"/>
    <mergeCell ref="L311:M311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18:C318"/>
    <mergeCell ref="D318:E318"/>
    <mergeCell ref="F318:G318"/>
    <mergeCell ref="H318:I318"/>
    <mergeCell ref="J318:K318"/>
    <mergeCell ref="L318:M318"/>
    <mergeCell ref="N318:O318"/>
    <mergeCell ref="B319:C319"/>
    <mergeCell ref="D319:E319"/>
    <mergeCell ref="F319:G319"/>
    <mergeCell ref="H319:I319"/>
    <mergeCell ref="J319:K319"/>
    <mergeCell ref="L319:M319"/>
    <mergeCell ref="N319:O319"/>
    <mergeCell ref="B315:C315"/>
    <mergeCell ref="D315:E315"/>
    <mergeCell ref="F315:G315"/>
    <mergeCell ref="H315:I315"/>
    <mergeCell ref="J315:K315"/>
    <mergeCell ref="L315:M315"/>
    <mergeCell ref="N315:O315"/>
    <mergeCell ref="B317:C317"/>
    <mergeCell ref="D317:E317"/>
    <mergeCell ref="F317:G317"/>
    <mergeCell ref="H317:I317"/>
    <mergeCell ref="J317:K317"/>
    <mergeCell ref="L317:M317"/>
    <mergeCell ref="N317:O317"/>
    <mergeCell ref="B323:C323"/>
    <mergeCell ref="D323:E323"/>
    <mergeCell ref="F323:G323"/>
    <mergeCell ref="H323:I323"/>
    <mergeCell ref="J323:K323"/>
    <mergeCell ref="L323:M323"/>
    <mergeCell ref="N323:O323"/>
    <mergeCell ref="B324:C324"/>
    <mergeCell ref="D324:E324"/>
    <mergeCell ref="F324:G324"/>
    <mergeCell ref="H324:I324"/>
    <mergeCell ref="J324:K324"/>
    <mergeCell ref="L324:M324"/>
    <mergeCell ref="N324:O324"/>
    <mergeCell ref="B320:C320"/>
    <mergeCell ref="D320:E320"/>
    <mergeCell ref="F320:G320"/>
    <mergeCell ref="H320:I320"/>
    <mergeCell ref="J320:K320"/>
    <mergeCell ref="L320:M320"/>
    <mergeCell ref="N320:O320"/>
    <mergeCell ref="B321:C321"/>
    <mergeCell ref="D321:E321"/>
    <mergeCell ref="F321:G321"/>
    <mergeCell ref="H321:I321"/>
    <mergeCell ref="J321:K321"/>
    <mergeCell ref="L321:M321"/>
    <mergeCell ref="N321:O321"/>
    <mergeCell ref="B322:C322"/>
    <mergeCell ref="D322:E322"/>
    <mergeCell ref="F322:G322"/>
    <mergeCell ref="H322:I322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33:C333"/>
    <mergeCell ref="D333:E333"/>
    <mergeCell ref="F333:G333"/>
    <mergeCell ref="H333:I333"/>
    <mergeCell ref="J333:K333"/>
    <mergeCell ref="L333:M333"/>
    <mergeCell ref="N333:O333"/>
    <mergeCell ref="B330:C330"/>
    <mergeCell ref="D330:E330"/>
    <mergeCell ref="F330:G330"/>
    <mergeCell ref="H330:I330"/>
    <mergeCell ref="J330:K330"/>
    <mergeCell ref="L330:M330"/>
    <mergeCell ref="N330:O330"/>
    <mergeCell ref="B332:C332"/>
    <mergeCell ref="D332:E332"/>
    <mergeCell ref="F332:G332"/>
    <mergeCell ref="H332:I332"/>
    <mergeCell ref="J332:K332"/>
    <mergeCell ref="L332:M332"/>
    <mergeCell ref="N332:O332"/>
    <mergeCell ref="B331:C331"/>
    <mergeCell ref="D331:E331"/>
    <mergeCell ref="F331:G331"/>
    <mergeCell ref="H331:I331"/>
    <mergeCell ref="J331:K331"/>
    <mergeCell ref="L331:M331"/>
    <mergeCell ref="N331:O331"/>
    <mergeCell ref="N338:O338"/>
    <mergeCell ref="B340:C340"/>
    <mergeCell ref="D340:E340"/>
    <mergeCell ref="F340:G340"/>
    <mergeCell ref="H340:I340"/>
    <mergeCell ref="J340:K340"/>
    <mergeCell ref="L340:M340"/>
    <mergeCell ref="N340:O340"/>
    <mergeCell ref="B344:C344"/>
    <mergeCell ref="D344:E344"/>
    <mergeCell ref="F344:G344"/>
    <mergeCell ref="H344:I344"/>
    <mergeCell ref="J344:K344"/>
    <mergeCell ref="L344:M344"/>
    <mergeCell ref="N344:O344"/>
    <mergeCell ref="B339:C339"/>
    <mergeCell ref="D339:E339"/>
    <mergeCell ref="F339:G339"/>
    <mergeCell ref="H339:I339"/>
    <mergeCell ref="J339:K339"/>
    <mergeCell ref="L339:M339"/>
    <mergeCell ref="N339:O339"/>
    <mergeCell ref="B341:C341"/>
    <mergeCell ref="D341:E341"/>
    <mergeCell ref="B345:C345"/>
    <mergeCell ref="D345:E345"/>
    <mergeCell ref="F345:G345"/>
    <mergeCell ref="H345:I345"/>
    <mergeCell ref="J345:K345"/>
    <mergeCell ref="L345:M345"/>
    <mergeCell ref="N345:O345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D354:E354"/>
    <mergeCell ref="F354:G354"/>
    <mergeCell ref="H354:I354"/>
    <mergeCell ref="B361:C361"/>
    <mergeCell ref="D361:E361"/>
    <mergeCell ref="F361:G361"/>
    <mergeCell ref="H361:I361"/>
    <mergeCell ref="J361:K361"/>
    <mergeCell ref="L361:M361"/>
    <mergeCell ref="N361:O361"/>
    <mergeCell ref="B358:C358"/>
    <mergeCell ref="D358:E358"/>
    <mergeCell ref="F358:G358"/>
    <mergeCell ref="H358:I358"/>
    <mergeCell ref="J358:K358"/>
    <mergeCell ref="L358:M358"/>
    <mergeCell ref="N358:O358"/>
    <mergeCell ref="B360:C360"/>
    <mergeCell ref="D360:E360"/>
    <mergeCell ref="F360:G360"/>
    <mergeCell ref="H360:I360"/>
    <mergeCell ref="J360:K360"/>
    <mergeCell ref="L360:M360"/>
    <mergeCell ref="N360:O360"/>
    <mergeCell ref="B354:C354"/>
    <mergeCell ref="J354:K354"/>
    <mergeCell ref="L354:M354"/>
    <mergeCell ref="N354:O354"/>
    <mergeCell ref="B356:C356"/>
    <mergeCell ref="D356:E356"/>
    <mergeCell ref="F356:G356"/>
    <mergeCell ref="L357:M357"/>
    <mergeCell ref="H363:I363"/>
    <mergeCell ref="J363:K363"/>
    <mergeCell ref="L363:M363"/>
    <mergeCell ref="N363:O363"/>
    <mergeCell ref="B370:C370"/>
    <mergeCell ref="D370:E370"/>
    <mergeCell ref="F370:G370"/>
    <mergeCell ref="H370:I370"/>
    <mergeCell ref="J370:K370"/>
    <mergeCell ref="L370:M370"/>
    <mergeCell ref="N370:O370"/>
    <mergeCell ref="B374:C374"/>
    <mergeCell ref="D374:E374"/>
    <mergeCell ref="F374:G374"/>
    <mergeCell ref="H374:I374"/>
    <mergeCell ref="J374:K374"/>
    <mergeCell ref="L374:M374"/>
    <mergeCell ref="N374:O374"/>
    <mergeCell ref="B366:C366"/>
    <mergeCell ref="D366:E366"/>
    <mergeCell ref="F366:G366"/>
    <mergeCell ref="H366:I366"/>
    <mergeCell ref="J366:K366"/>
    <mergeCell ref="L366:M366"/>
    <mergeCell ref="N366:O366"/>
    <mergeCell ref="B368:C368"/>
    <mergeCell ref="D368:E368"/>
    <mergeCell ref="F368:G368"/>
    <mergeCell ref="H368:I368"/>
    <mergeCell ref="J368:K368"/>
    <mergeCell ref="L368:M368"/>
    <mergeCell ref="N368:O368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B377:C377"/>
    <mergeCell ref="D377:E377"/>
    <mergeCell ref="F377:G377"/>
    <mergeCell ref="H377:I377"/>
    <mergeCell ref="J377:K377"/>
    <mergeCell ref="L377:M37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82:C382"/>
    <mergeCell ref="D382:E382"/>
    <mergeCell ref="F382:G382"/>
    <mergeCell ref="H382:I382"/>
    <mergeCell ref="B381:C381"/>
    <mergeCell ref="D381:E381"/>
    <mergeCell ref="F381:G381"/>
    <mergeCell ref="H381:I381"/>
    <mergeCell ref="J381:K381"/>
    <mergeCell ref="L381:M381"/>
    <mergeCell ref="N381:O381"/>
    <mergeCell ref="L384:M384"/>
    <mergeCell ref="N384:O384"/>
    <mergeCell ref="B387:C387"/>
    <mergeCell ref="D387:E387"/>
    <mergeCell ref="F387:G387"/>
    <mergeCell ref="H387:I387"/>
    <mergeCell ref="J387:K387"/>
    <mergeCell ref="L387:M387"/>
    <mergeCell ref="N387:O387"/>
    <mergeCell ref="J388:K388"/>
    <mergeCell ref="L388:M388"/>
    <mergeCell ref="N388:O388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F388:G388"/>
    <mergeCell ref="H388:I388"/>
    <mergeCell ref="B384:C384"/>
    <mergeCell ref="D384:E384"/>
    <mergeCell ref="F384:G384"/>
    <mergeCell ref="H384:I384"/>
    <mergeCell ref="J384:K384"/>
    <mergeCell ref="H391:I391"/>
    <mergeCell ref="J391:K391"/>
    <mergeCell ref="L391:M391"/>
    <mergeCell ref="N391:O391"/>
    <mergeCell ref="B389:C389"/>
    <mergeCell ref="D389:E389"/>
    <mergeCell ref="F389:G389"/>
    <mergeCell ref="H389:I389"/>
    <mergeCell ref="J389:K389"/>
    <mergeCell ref="L389:M389"/>
    <mergeCell ref="N389:O389"/>
    <mergeCell ref="B388:C388"/>
    <mergeCell ref="D388:E388"/>
    <mergeCell ref="B392:C392"/>
    <mergeCell ref="D392:E392"/>
    <mergeCell ref="F392:G392"/>
    <mergeCell ref="H392:I392"/>
    <mergeCell ref="J392:K392"/>
    <mergeCell ref="L392:M392"/>
    <mergeCell ref="N392:O392"/>
    <mergeCell ref="B390:C390"/>
    <mergeCell ref="D390:E390"/>
    <mergeCell ref="F390:G390"/>
    <mergeCell ref="H390:I390"/>
    <mergeCell ref="J390:K390"/>
    <mergeCell ref="L390:M390"/>
    <mergeCell ref="N390:O390"/>
    <mergeCell ref="B400:C400"/>
    <mergeCell ref="D400:E400"/>
    <mergeCell ref="F400:G400"/>
    <mergeCell ref="H400:I400"/>
    <mergeCell ref="J400:K400"/>
    <mergeCell ref="L400:M400"/>
    <mergeCell ref="N400:O400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1:C401"/>
    <mergeCell ref="D401:E401"/>
    <mergeCell ref="F401:G401"/>
    <mergeCell ref="H401:I401"/>
    <mergeCell ref="J401:K401"/>
    <mergeCell ref="L401:M401"/>
    <mergeCell ref="N401:O401"/>
    <mergeCell ref="B404:C404"/>
    <mergeCell ref="D404:E404"/>
    <mergeCell ref="F404:G404"/>
    <mergeCell ref="H404:I404"/>
    <mergeCell ref="J404:K404"/>
    <mergeCell ref="L404:M404"/>
    <mergeCell ref="N404:O404"/>
    <mergeCell ref="B402:C402"/>
    <mergeCell ref="D402:E402"/>
    <mergeCell ref="F402:G402"/>
    <mergeCell ref="H402:I402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07:C407"/>
    <mergeCell ref="D407:E407"/>
    <mergeCell ref="F407:G407"/>
    <mergeCell ref="H407:I407"/>
    <mergeCell ref="J407:K407"/>
    <mergeCell ref="L407:M40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413:C413"/>
    <mergeCell ref="D413:E413"/>
    <mergeCell ref="F413:G413"/>
    <mergeCell ref="H413:I413"/>
    <mergeCell ref="J413:K413"/>
    <mergeCell ref="L413:M413"/>
    <mergeCell ref="N413:O413"/>
    <mergeCell ref="B414:C414"/>
    <mergeCell ref="D414:E414"/>
    <mergeCell ref="F414:G414"/>
    <mergeCell ref="H414:I414"/>
    <mergeCell ref="J414:K414"/>
    <mergeCell ref="L414:M414"/>
    <mergeCell ref="N414:O414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25:C425"/>
    <mergeCell ref="D425:E425"/>
    <mergeCell ref="F425:G425"/>
    <mergeCell ref="H425:I425"/>
    <mergeCell ref="J425:K425"/>
    <mergeCell ref="L425:M425"/>
    <mergeCell ref="N425:O425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N424:O424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585:K585"/>
    <mergeCell ref="L585:M585"/>
    <mergeCell ref="N585:O585"/>
    <mergeCell ref="B582:C582"/>
    <mergeCell ref="D582:E582"/>
    <mergeCell ref="F582:G582"/>
    <mergeCell ref="H582:I582"/>
    <mergeCell ref="J582:K582"/>
    <mergeCell ref="L582:M582"/>
    <mergeCell ref="N582:O582"/>
    <mergeCell ref="B578:C578"/>
    <mergeCell ref="D578:E578"/>
    <mergeCell ref="F578:G578"/>
    <mergeCell ref="H578:I578"/>
    <mergeCell ref="J578:K578"/>
    <mergeCell ref="L578:M578"/>
    <mergeCell ref="N578:O57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1:C581"/>
    <mergeCell ref="D581:E581"/>
    <mergeCell ref="F581:G581"/>
    <mergeCell ref="H581:I581"/>
    <mergeCell ref="J581:K581"/>
    <mergeCell ref="L581:M581"/>
    <mergeCell ref="N581:O581"/>
    <mergeCell ref="B584:C584"/>
    <mergeCell ref="D584:E584"/>
    <mergeCell ref="F584:G584"/>
    <mergeCell ref="H584:I584"/>
    <mergeCell ref="J584:K584"/>
    <mergeCell ref="L584:M584"/>
    <mergeCell ref="N584:O584"/>
    <mergeCell ref="B585:C585"/>
    <mergeCell ref="D585:E585"/>
    <mergeCell ref="F585:G585"/>
    <mergeCell ref="H585:I585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4:C594"/>
    <mergeCell ref="D594:E594"/>
    <mergeCell ref="F594:G594"/>
    <mergeCell ref="H594:I594"/>
    <mergeCell ref="J594:K594"/>
    <mergeCell ref="L594:M594"/>
    <mergeCell ref="N594:O594"/>
    <mergeCell ref="B596:C596"/>
    <mergeCell ref="D596:E596"/>
    <mergeCell ref="F596:G596"/>
    <mergeCell ref="H596:I596"/>
    <mergeCell ref="J596:K596"/>
    <mergeCell ref="L596:M596"/>
    <mergeCell ref="N596:O596"/>
    <mergeCell ref="B595:C595"/>
    <mergeCell ref="D595:E595"/>
    <mergeCell ref="F595:G595"/>
    <mergeCell ref="H595:I595"/>
    <mergeCell ref="B599:C599"/>
    <mergeCell ref="D599:E599"/>
    <mergeCell ref="F599:G599"/>
    <mergeCell ref="H599:I599"/>
    <mergeCell ref="J599:K599"/>
    <mergeCell ref="L599:M599"/>
    <mergeCell ref="N599:O599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3:C603"/>
    <mergeCell ref="D603:E603"/>
    <mergeCell ref="F603:G603"/>
    <mergeCell ref="H603:I603"/>
    <mergeCell ref="J603:K603"/>
    <mergeCell ref="L603:M603"/>
    <mergeCell ref="N603:O603"/>
    <mergeCell ref="F609:G609"/>
    <mergeCell ref="H609:I609"/>
    <mergeCell ref="J609:K609"/>
    <mergeCell ref="L609:M609"/>
    <mergeCell ref="N609:O609"/>
    <mergeCell ref="B611:C611"/>
    <mergeCell ref="D611:E611"/>
    <mergeCell ref="F611:G611"/>
    <mergeCell ref="H611:I611"/>
    <mergeCell ref="J611:K611"/>
    <mergeCell ref="L611:M611"/>
    <mergeCell ref="N611:O611"/>
    <mergeCell ref="B608:C608"/>
    <mergeCell ref="D608:E608"/>
    <mergeCell ref="F608:G608"/>
    <mergeCell ref="H608:I608"/>
    <mergeCell ref="J608:K608"/>
    <mergeCell ref="L608:M608"/>
    <mergeCell ref="N608:O608"/>
    <mergeCell ref="B609:C609"/>
    <mergeCell ref="D609:E609"/>
    <mergeCell ref="F605:G605"/>
    <mergeCell ref="D605:E605"/>
    <mergeCell ref="B605:C605"/>
    <mergeCell ref="H605:I605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15:C615"/>
    <mergeCell ref="D615:E615"/>
    <mergeCell ref="F615:G615"/>
    <mergeCell ref="H615:I615"/>
    <mergeCell ref="J615:K615"/>
    <mergeCell ref="L615:M615"/>
    <mergeCell ref="N615:O615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J629:K629"/>
    <mergeCell ref="L629:M629"/>
    <mergeCell ref="N629:O629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4:C644"/>
    <mergeCell ref="D644:E644"/>
    <mergeCell ref="F644:G644"/>
    <mergeCell ref="H644:I644"/>
    <mergeCell ref="J644:K644"/>
    <mergeCell ref="L644:M644"/>
    <mergeCell ref="N644:O644"/>
    <mergeCell ref="J649:K649"/>
    <mergeCell ref="L649:M649"/>
    <mergeCell ref="N649:O649"/>
    <mergeCell ref="B645:C645"/>
    <mergeCell ref="D645:E645"/>
    <mergeCell ref="F645:G645"/>
    <mergeCell ref="H645:I645"/>
    <mergeCell ref="J645:K645"/>
    <mergeCell ref="L645:M645"/>
    <mergeCell ref="N645:O645"/>
    <mergeCell ref="B643:C643"/>
    <mergeCell ref="D643:E643"/>
    <mergeCell ref="F643:G643"/>
    <mergeCell ref="H643:I643"/>
    <mergeCell ref="J643:K643"/>
    <mergeCell ref="L643:M643"/>
    <mergeCell ref="N643:O643"/>
    <mergeCell ref="B646:C646"/>
    <mergeCell ref="D646:E646"/>
    <mergeCell ref="F646:G646"/>
    <mergeCell ref="H646:I646"/>
    <mergeCell ref="J646:K646"/>
    <mergeCell ref="L646:M646"/>
    <mergeCell ref="N646:O646"/>
    <mergeCell ref="B655:C655"/>
    <mergeCell ref="D655:E655"/>
    <mergeCell ref="F655:G655"/>
    <mergeCell ref="H655:I655"/>
    <mergeCell ref="J655:K655"/>
    <mergeCell ref="L655:M655"/>
    <mergeCell ref="N655:O655"/>
    <mergeCell ref="B647:C647"/>
    <mergeCell ref="D647:E647"/>
    <mergeCell ref="F647:G647"/>
    <mergeCell ref="H647:I647"/>
    <mergeCell ref="J647:K647"/>
    <mergeCell ref="L647:M647"/>
    <mergeCell ref="N647:O647"/>
    <mergeCell ref="B650:C650"/>
    <mergeCell ref="D650:E650"/>
    <mergeCell ref="F650:G650"/>
    <mergeCell ref="H650:I650"/>
    <mergeCell ref="J650:K650"/>
    <mergeCell ref="L650:M650"/>
    <mergeCell ref="N650:O650"/>
    <mergeCell ref="B652:C652"/>
    <mergeCell ref="D652:E652"/>
    <mergeCell ref="F652:G652"/>
    <mergeCell ref="H652:I652"/>
    <mergeCell ref="J652:K652"/>
    <mergeCell ref="L652:M652"/>
    <mergeCell ref="N652:O652"/>
    <mergeCell ref="B649:C649"/>
    <mergeCell ref="D649:E649"/>
    <mergeCell ref="F649:G649"/>
    <mergeCell ref="H649:I649"/>
    <mergeCell ref="L667:M667"/>
    <mergeCell ref="N667:O66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H660:I660"/>
    <mergeCell ref="J660:K660"/>
    <mergeCell ref="L660:M660"/>
    <mergeCell ref="N660:O660"/>
    <mergeCell ref="B665:C665"/>
    <mergeCell ref="D665:E665"/>
    <mergeCell ref="F665:G665"/>
    <mergeCell ref="H665:I665"/>
    <mergeCell ref="J665:K665"/>
    <mergeCell ref="L665:M665"/>
    <mergeCell ref="N665:O665"/>
    <mergeCell ref="B661:C661"/>
    <mergeCell ref="D661:E661"/>
    <mergeCell ref="F661:G661"/>
    <mergeCell ref="B662:C662"/>
    <mergeCell ref="D662:E662"/>
    <mergeCell ref="F662:G662"/>
    <mergeCell ref="H662:I662"/>
    <mergeCell ref="B565:C565"/>
    <mergeCell ref="D565:E565"/>
    <mergeCell ref="F565:G565"/>
    <mergeCell ref="H565:I565"/>
    <mergeCell ref="J565:K565"/>
    <mergeCell ref="L565:M565"/>
    <mergeCell ref="N565:O565"/>
    <mergeCell ref="L610:M610"/>
    <mergeCell ref="N610:O610"/>
    <mergeCell ref="B583:C583"/>
    <mergeCell ref="D583:E583"/>
    <mergeCell ref="F583:G583"/>
    <mergeCell ref="H583:I583"/>
    <mergeCell ref="J583:K583"/>
    <mergeCell ref="L583:M583"/>
    <mergeCell ref="N583:O583"/>
    <mergeCell ref="B666:C666"/>
    <mergeCell ref="D666:E666"/>
    <mergeCell ref="F666:G666"/>
    <mergeCell ref="H666:I666"/>
    <mergeCell ref="J666:K666"/>
    <mergeCell ref="L666:M666"/>
    <mergeCell ref="N666:O666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J662:K662"/>
    <mergeCell ref="L662:M662"/>
    <mergeCell ref="N662:O662"/>
    <mergeCell ref="B663:C663"/>
    <mergeCell ref="F657:G657"/>
    <mergeCell ref="A669:E669"/>
    <mergeCell ref="F669:G669"/>
    <mergeCell ref="H669:I669"/>
    <mergeCell ref="J669:K669"/>
    <mergeCell ref="L669:M669"/>
    <mergeCell ref="N669:O669"/>
    <mergeCell ref="B668:C668"/>
    <mergeCell ref="D668:E668"/>
    <mergeCell ref="F668:G668"/>
    <mergeCell ref="H668:I668"/>
    <mergeCell ref="J668:K668"/>
    <mergeCell ref="L668:M668"/>
    <mergeCell ref="N668:O668"/>
    <mergeCell ref="D663:E663"/>
    <mergeCell ref="F663:G663"/>
    <mergeCell ref="B664:C664"/>
    <mergeCell ref="D664:E664"/>
    <mergeCell ref="F664:G664"/>
    <mergeCell ref="H664:I664"/>
    <mergeCell ref="B667:C667"/>
    <mergeCell ref="D667:E667"/>
    <mergeCell ref="F667:G667"/>
    <mergeCell ref="H667:I667"/>
    <mergeCell ref="J664:K664"/>
    <mergeCell ref="L664:M664"/>
    <mergeCell ref="N664:O664"/>
    <mergeCell ref="J667:K667"/>
    <mergeCell ref="J618:K618"/>
    <mergeCell ref="L618:M618"/>
    <mergeCell ref="N618:O618"/>
    <mergeCell ref="B648:C648"/>
    <mergeCell ref="D648:E648"/>
    <mergeCell ref="F648:G648"/>
    <mergeCell ref="H648:I648"/>
    <mergeCell ref="J648:K648"/>
    <mergeCell ref="L648:M648"/>
    <mergeCell ref="N648:O648"/>
    <mergeCell ref="H661:I661"/>
    <mergeCell ref="J661:K661"/>
    <mergeCell ref="L661:M661"/>
    <mergeCell ref="N661:O661"/>
    <mergeCell ref="H657:I657"/>
    <mergeCell ref="J657:K657"/>
    <mergeCell ref="L657:M657"/>
    <mergeCell ref="N657:O657"/>
    <mergeCell ref="B653:C653"/>
    <mergeCell ref="D653:E653"/>
    <mergeCell ref="F653:G653"/>
    <mergeCell ref="H653:I653"/>
    <mergeCell ref="J653:K653"/>
    <mergeCell ref="L653:M653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J595:K595"/>
    <mergeCell ref="L595:M595"/>
    <mergeCell ref="N595:O595"/>
    <mergeCell ref="B600:C600"/>
    <mergeCell ref="D600:E600"/>
    <mergeCell ref="F600:G600"/>
    <mergeCell ref="H600:I600"/>
    <mergeCell ref="J600:K600"/>
    <mergeCell ref="L600:M600"/>
    <mergeCell ref="N600:O600"/>
    <mergeCell ref="B610:C610"/>
    <mergeCell ref="D610:E610"/>
    <mergeCell ref="F610:G610"/>
    <mergeCell ref="H610:I610"/>
    <mergeCell ref="J610:K610"/>
    <mergeCell ref="H663:I663"/>
    <mergeCell ref="J663:K663"/>
    <mergeCell ref="L663:M663"/>
    <mergeCell ref="N663:O663"/>
    <mergeCell ref="J659:K659"/>
    <mergeCell ref="L659:M659"/>
    <mergeCell ref="N659:O659"/>
    <mergeCell ref="B660:C660"/>
    <mergeCell ref="D660:E660"/>
    <mergeCell ref="F660:G660"/>
    <mergeCell ref="J617:K617"/>
    <mergeCell ref="L617:M617"/>
    <mergeCell ref="N617:O617"/>
    <mergeCell ref="B618:C618"/>
    <mergeCell ref="D618:E618"/>
    <mergeCell ref="F618:G618"/>
    <mergeCell ref="H618:I618"/>
    <mergeCell ref="J252:K252"/>
    <mergeCell ref="L252:M252"/>
    <mergeCell ref="N252:O252"/>
    <mergeCell ref="B367:C367"/>
    <mergeCell ref="D367:E367"/>
    <mergeCell ref="F367:G367"/>
    <mergeCell ref="H367:I367"/>
    <mergeCell ref="J367:K367"/>
    <mergeCell ref="L367:M367"/>
    <mergeCell ref="N367:O367"/>
    <mergeCell ref="J322:K322"/>
    <mergeCell ref="L322:M322"/>
    <mergeCell ref="N322:O322"/>
    <mergeCell ref="D398:E398"/>
    <mergeCell ref="F398:G398"/>
    <mergeCell ref="H398:I398"/>
    <mergeCell ref="J398:K398"/>
    <mergeCell ref="L398:M398"/>
    <mergeCell ref="N398:O398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D335:E335"/>
    <mergeCell ref="F335:G335"/>
    <mergeCell ref="H335:I335"/>
    <mergeCell ref="J335:K335"/>
    <mergeCell ref="L335:M335"/>
    <mergeCell ref="N335:O335"/>
    <mergeCell ref="B359:C359"/>
    <mergeCell ref="D359:E359"/>
    <mergeCell ref="F359:G359"/>
    <mergeCell ref="H359:I359"/>
    <mergeCell ref="J359:K359"/>
    <mergeCell ref="L359:M359"/>
    <mergeCell ref="N359:O359"/>
    <mergeCell ref="B399:C399"/>
    <mergeCell ref="D399:E399"/>
    <mergeCell ref="F399:G399"/>
    <mergeCell ref="H399:I399"/>
    <mergeCell ref="J399:K399"/>
    <mergeCell ref="L399:M399"/>
    <mergeCell ref="N399:O399"/>
    <mergeCell ref="B398:C398"/>
    <mergeCell ref="N395:O395"/>
    <mergeCell ref="B393:C393"/>
    <mergeCell ref="D393:E393"/>
    <mergeCell ref="F393:G393"/>
    <mergeCell ref="H393:I393"/>
    <mergeCell ref="J393:K393"/>
    <mergeCell ref="L393:M393"/>
    <mergeCell ref="N393:O393"/>
    <mergeCell ref="B391:C391"/>
    <mergeCell ref="D391:E391"/>
    <mergeCell ref="F391:G391"/>
    <mergeCell ref="D192:E192"/>
    <mergeCell ref="F192:G192"/>
    <mergeCell ref="H192:I192"/>
    <mergeCell ref="J192:K192"/>
    <mergeCell ref="L192:M192"/>
    <mergeCell ref="N192:O192"/>
    <mergeCell ref="J133:K133"/>
    <mergeCell ref="B285:C285"/>
    <mergeCell ref="D285:E285"/>
    <mergeCell ref="F285:G285"/>
    <mergeCell ref="H285:I285"/>
    <mergeCell ref="J285:K285"/>
    <mergeCell ref="L285:M285"/>
    <mergeCell ref="N285:O285"/>
    <mergeCell ref="B491:C491"/>
    <mergeCell ref="D491:E491"/>
    <mergeCell ref="F491:G491"/>
    <mergeCell ref="H491:I491"/>
    <mergeCell ref="J491:K491"/>
    <mergeCell ref="L491:M491"/>
    <mergeCell ref="N491:O491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335:C335"/>
    <mergeCell ref="D102:E102"/>
    <mergeCell ref="F102:G102"/>
    <mergeCell ref="H102:I102"/>
    <mergeCell ref="J102:K102"/>
    <mergeCell ref="L102:M102"/>
    <mergeCell ref="N102:O102"/>
    <mergeCell ref="D95:E95"/>
    <mergeCell ref="F95:G95"/>
    <mergeCell ref="H95:I95"/>
    <mergeCell ref="J95:K95"/>
    <mergeCell ref="L95:M95"/>
    <mergeCell ref="N95:O95"/>
    <mergeCell ref="D109:E109"/>
    <mergeCell ref="F109:G109"/>
    <mergeCell ref="H109:I109"/>
    <mergeCell ref="J109:K109"/>
    <mergeCell ref="N109:O109"/>
    <mergeCell ref="H101:I101"/>
    <mergeCell ref="J101:K101"/>
    <mergeCell ref="L101:M101"/>
    <mergeCell ref="N101:O101"/>
    <mergeCell ref="D97:E97"/>
    <mergeCell ref="F97:G97"/>
    <mergeCell ref="H97:I97"/>
    <mergeCell ref="J97:K97"/>
    <mergeCell ref="L97:M97"/>
    <mergeCell ref="N97:O97"/>
    <mergeCell ref="D99:E99"/>
    <mergeCell ref="F99:G99"/>
    <mergeCell ref="H99:I99"/>
    <mergeCell ref="J99:K99"/>
    <mergeCell ref="L99:M99"/>
    <mergeCell ref="L85:M85"/>
    <mergeCell ref="N85:O85"/>
    <mergeCell ref="D86:E86"/>
    <mergeCell ref="F86:G86"/>
    <mergeCell ref="H86:I86"/>
    <mergeCell ref="J86:K86"/>
    <mergeCell ref="L86:M86"/>
    <mergeCell ref="N86:O86"/>
    <mergeCell ref="J85:K85"/>
    <mergeCell ref="D94:E94"/>
    <mergeCell ref="F94:G94"/>
    <mergeCell ref="B465:C465"/>
    <mergeCell ref="D465:E465"/>
    <mergeCell ref="F465:G465"/>
    <mergeCell ref="H465:I465"/>
    <mergeCell ref="J465:K465"/>
    <mergeCell ref="L465:M465"/>
    <mergeCell ref="N465:O465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J466:K466"/>
    <mergeCell ref="L466:M466"/>
    <mergeCell ref="N466:O466"/>
    <mergeCell ref="B561:C561"/>
    <mergeCell ref="D561:E561"/>
    <mergeCell ref="F561:G561"/>
    <mergeCell ref="H561:I56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563:C563"/>
    <mergeCell ref="D563:E563"/>
    <mergeCell ref="F563:G563"/>
    <mergeCell ref="H563:I563"/>
    <mergeCell ref="J563:K563"/>
    <mergeCell ref="L563:M563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369:C369"/>
    <mergeCell ref="D369:E369"/>
    <mergeCell ref="F369:G369"/>
    <mergeCell ref="H369:I369"/>
    <mergeCell ref="J369:K369"/>
    <mergeCell ref="L369:M369"/>
    <mergeCell ref="N369:O369"/>
    <mergeCell ref="B426:C426"/>
    <mergeCell ref="D426:E426"/>
    <mergeCell ref="F426:G426"/>
    <mergeCell ref="H426:I426"/>
    <mergeCell ref="J426:K426"/>
    <mergeCell ref="L426:M426"/>
    <mergeCell ref="N426:O426"/>
    <mergeCell ref="B466:C466"/>
    <mergeCell ref="D466:E466"/>
    <mergeCell ref="F466:G466"/>
    <mergeCell ref="H466:I4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2023-12-12T11:47:34Z</cp:lastPrinted>
  <dcterms:created xsi:type="dcterms:W3CDTF">2022-10-20T10:09:15Z</dcterms:created>
  <dcterms:modified xsi:type="dcterms:W3CDTF">2023-12-14T12:55:45Z</dcterms:modified>
</cp:coreProperties>
</file>