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D0EF272B-1C3D-462D-B7FF-82830C6C500A}" xr6:coauthVersionLast="47" xr6:coauthVersionMax="47" xr10:uidLastSave="{00000000-0000-0000-0000-000000000000}"/>
  <bookViews>
    <workbookView xWindow="-120" yWindow="-120" windowWidth="29040" windowHeight="15720" xr2:uid="{1BE0F17D-46A9-4DFF-9F62-6C4AD17E7B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9" i="1" l="1"/>
  <c r="K783" i="1"/>
  <c r="K742" i="1"/>
  <c r="K725" i="1"/>
  <c r="K726" i="1"/>
  <c r="K127" i="1" s="1"/>
  <c r="J127" i="1" s="1"/>
  <c r="K713" i="1"/>
  <c r="K714" i="1"/>
  <c r="K707" i="1"/>
  <c r="N25" i="1"/>
  <c r="L25" i="1"/>
  <c r="N24" i="1"/>
  <c r="L24" i="1"/>
  <c r="K98" i="1"/>
  <c r="K96" i="1"/>
  <c r="K117" i="1"/>
  <c r="J117" i="1" s="1"/>
  <c r="K157" i="1"/>
  <c r="K147" i="1"/>
  <c r="K146" i="1"/>
  <c r="K145" i="1"/>
  <c r="K144" i="1"/>
  <c r="J144" i="1" s="1"/>
  <c r="K143" i="1"/>
  <c r="J143" i="1" s="1"/>
  <c r="K137" i="1"/>
  <c r="K130" i="1"/>
  <c r="K129" i="1"/>
  <c r="K128" i="1"/>
  <c r="K124" i="1"/>
  <c r="J124" i="1" s="1"/>
  <c r="K119" i="1"/>
  <c r="K118" i="1"/>
  <c r="K114" i="1"/>
  <c r="J114" i="1" s="1"/>
  <c r="K113" i="1"/>
  <c r="J113" i="1" s="1"/>
  <c r="K105" i="1"/>
  <c r="K104" i="1"/>
  <c r="K103" i="1"/>
  <c r="K102" i="1"/>
  <c r="K99" i="1"/>
  <c r="K97" i="1"/>
  <c r="J68" i="1"/>
  <c r="K687" i="1"/>
  <c r="K655" i="1"/>
  <c r="N655" i="1"/>
  <c r="L655" i="1"/>
  <c r="H655" i="1"/>
  <c r="F655" i="1"/>
  <c r="K524" i="1"/>
  <c r="N524" i="1"/>
  <c r="L524" i="1"/>
  <c r="H524" i="1"/>
  <c r="F524" i="1"/>
  <c r="K516" i="1"/>
  <c r="N516" i="1"/>
  <c r="L516" i="1"/>
  <c r="H516" i="1"/>
  <c r="F516" i="1"/>
  <c r="K581" i="1"/>
  <c r="N581" i="1"/>
  <c r="L581" i="1"/>
  <c r="H581" i="1"/>
  <c r="F581" i="1"/>
  <c r="K571" i="1"/>
  <c r="N571" i="1"/>
  <c r="L571" i="1"/>
  <c r="H571" i="1"/>
  <c r="F571" i="1"/>
  <c r="K402" i="1"/>
  <c r="N402" i="1"/>
  <c r="L402" i="1"/>
  <c r="H402" i="1"/>
  <c r="F402" i="1"/>
  <c r="K793" i="1"/>
  <c r="N793" i="1"/>
  <c r="L793" i="1"/>
  <c r="H793" i="1"/>
  <c r="F793" i="1"/>
  <c r="K776" i="1"/>
  <c r="N776" i="1"/>
  <c r="L776" i="1"/>
  <c r="H776" i="1"/>
  <c r="F776" i="1"/>
  <c r="K769" i="1"/>
  <c r="N769" i="1"/>
  <c r="L769" i="1"/>
  <c r="H769" i="1"/>
  <c r="F769" i="1"/>
  <c r="N760" i="1"/>
  <c r="L760" i="1"/>
  <c r="K760" i="1"/>
  <c r="H760" i="1"/>
  <c r="F760" i="1"/>
  <c r="K750" i="1"/>
  <c r="N750" i="1"/>
  <c r="L750" i="1"/>
  <c r="H750" i="1"/>
  <c r="F750" i="1"/>
  <c r="K698" i="1"/>
  <c r="N698" i="1"/>
  <c r="L698" i="1"/>
  <c r="H698" i="1"/>
  <c r="F698" i="1"/>
  <c r="N687" i="1"/>
  <c r="L687" i="1"/>
  <c r="H687" i="1"/>
  <c r="F687" i="1"/>
  <c r="J263" i="1"/>
  <c r="F54" i="1"/>
  <c r="J81" i="1"/>
  <c r="J70" i="1"/>
  <c r="K101" i="1"/>
  <c r="J101" i="1" s="1"/>
  <c r="J225" i="1"/>
  <c r="J224" i="1"/>
  <c r="J223" i="1"/>
  <c r="J221" i="1"/>
  <c r="J220" i="1"/>
  <c r="K222" i="1"/>
  <c r="K219" i="1"/>
  <c r="H222" i="1"/>
  <c r="H219" i="1"/>
  <c r="F222" i="1"/>
  <c r="F219" i="1"/>
  <c r="J215" i="1"/>
  <c r="J214" i="1"/>
  <c r="J213" i="1"/>
  <c r="J212" i="1"/>
  <c r="J211" i="1"/>
  <c r="J209" i="1"/>
  <c r="J208" i="1"/>
  <c r="J206" i="1"/>
  <c r="J205" i="1"/>
  <c r="J204" i="1"/>
  <c r="J203" i="1"/>
  <c r="J202" i="1"/>
  <c r="J200" i="1"/>
  <c r="J198" i="1"/>
  <c r="J197" i="1"/>
  <c r="J196" i="1"/>
  <c r="J195" i="1"/>
  <c r="J193" i="1"/>
  <c r="J192" i="1"/>
  <c r="J191" i="1"/>
  <c r="J190" i="1"/>
  <c r="J189" i="1"/>
  <c r="J187" i="1"/>
  <c r="J186" i="1"/>
  <c r="J185" i="1"/>
  <c r="J184" i="1"/>
  <c r="J183" i="1"/>
  <c r="J182" i="1"/>
  <c r="J180" i="1"/>
  <c r="J179" i="1"/>
  <c r="J178" i="1"/>
  <c r="J176" i="1"/>
  <c r="J175" i="1"/>
  <c r="K174" i="1"/>
  <c r="K181" i="1"/>
  <c r="K194" i="1"/>
  <c r="K177" i="1"/>
  <c r="K188" i="1"/>
  <c r="K199" i="1"/>
  <c r="K201" i="1"/>
  <c r="K207" i="1"/>
  <c r="K210" i="1"/>
  <c r="H194" i="1"/>
  <c r="J34" i="1"/>
  <c r="J33" i="1"/>
  <c r="J163" i="1"/>
  <c r="J162" i="1"/>
  <c r="J161" i="1"/>
  <c r="J160" i="1"/>
  <c r="J159" i="1"/>
  <c r="J158" i="1"/>
  <c r="J155" i="1"/>
  <c r="J154" i="1"/>
  <c r="J153" i="1"/>
  <c r="J152" i="1"/>
  <c r="J151" i="1"/>
  <c r="J150" i="1"/>
  <c r="J149" i="1"/>
  <c r="J148" i="1"/>
  <c r="J141" i="1"/>
  <c r="J140" i="1"/>
  <c r="J139" i="1"/>
  <c r="J138" i="1"/>
  <c r="J134" i="1"/>
  <c r="J133" i="1"/>
  <c r="J132" i="1"/>
  <c r="J126" i="1"/>
  <c r="J125" i="1"/>
  <c r="J122" i="1"/>
  <c r="J121" i="1"/>
  <c r="J120" i="1"/>
  <c r="J116" i="1"/>
  <c r="J111" i="1"/>
  <c r="J110" i="1"/>
  <c r="J109" i="1"/>
  <c r="J108" i="1"/>
  <c r="J107" i="1"/>
  <c r="J100" i="1"/>
  <c r="L95" i="1"/>
  <c r="L164" i="1" s="1"/>
  <c r="L135" i="1"/>
  <c r="K156" i="1"/>
  <c r="J156" i="1" s="1"/>
  <c r="K142" i="1"/>
  <c r="J142" i="1" s="1"/>
  <c r="K136" i="1"/>
  <c r="K123" i="1"/>
  <c r="J123" i="1" s="1"/>
  <c r="K112" i="1"/>
  <c r="J112" i="1" s="1"/>
  <c r="H131" i="1"/>
  <c r="J131" i="1" s="1"/>
  <c r="H115" i="1"/>
  <c r="J115" i="1" s="1"/>
  <c r="H106" i="1"/>
  <c r="J106" i="1" s="1"/>
  <c r="J219" i="1" l="1"/>
  <c r="J222" i="1"/>
  <c r="J194" i="1"/>
  <c r="K135" i="1"/>
  <c r="K25" i="1" s="1"/>
  <c r="K95" i="1"/>
  <c r="K24" i="1" s="1"/>
  <c r="J96" i="1"/>
  <c r="J95" i="1" s="1"/>
  <c r="J24" i="1" s="1"/>
  <c r="J136" i="1"/>
  <c r="J135" i="1" s="1"/>
  <c r="J25" i="1" s="1"/>
  <c r="K35" i="1"/>
  <c r="J35" i="1"/>
  <c r="H174" i="1"/>
  <c r="J174" i="1" s="1"/>
  <c r="F174" i="1"/>
  <c r="H181" i="1"/>
  <c r="J181" i="1" s="1"/>
  <c r="F181" i="1"/>
  <c r="H188" i="1"/>
  <c r="J188" i="1" s="1"/>
  <c r="F188" i="1"/>
  <c r="H177" i="1"/>
  <c r="J177" i="1" s="1"/>
  <c r="F177" i="1"/>
  <c r="J89" i="1"/>
  <c r="J87" i="1"/>
  <c r="J86" i="1" s="1"/>
  <c r="J22" i="1" s="1"/>
  <c r="K54" i="1"/>
  <c r="K21" i="1" s="1"/>
  <c r="J85" i="1"/>
  <c r="J83" i="1"/>
  <c r="J82" i="1"/>
  <c r="J78" i="1"/>
  <c r="J77" i="1"/>
  <c r="J76" i="1"/>
  <c r="J72" i="1"/>
  <c r="J71" i="1"/>
  <c r="J67" i="1"/>
  <c r="J66" i="1"/>
  <c r="J65" i="1"/>
  <c r="J64" i="1"/>
  <c r="J60" i="1"/>
  <c r="J59" i="1"/>
  <c r="J55" i="1"/>
  <c r="K258" i="1"/>
  <c r="K256" i="1" s="1"/>
  <c r="K86" i="1"/>
  <c r="K22" i="1" s="1"/>
  <c r="N86" i="1"/>
  <c r="L86" i="1"/>
  <c r="H86" i="1"/>
  <c r="J743" i="1"/>
  <c r="J742" i="1" s="1"/>
  <c r="J740" i="1" s="1"/>
  <c r="J739" i="1" s="1"/>
  <c r="J738" i="1" s="1"/>
  <c r="K578" i="1"/>
  <c r="K561" i="1"/>
  <c r="K558" i="1" s="1"/>
  <c r="J475" i="1"/>
  <c r="J474" i="1" s="1"/>
  <c r="J472" i="1" s="1"/>
  <c r="J471" i="1" s="1"/>
  <c r="J449" i="1"/>
  <c r="J448" i="1" s="1"/>
  <c r="J796" i="1"/>
  <c r="J794" i="1"/>
  <c r="J784" i="1"/>
  <c r="J783" i="1" s="1"/>
  <c r="J781" i="1" s="1"/>
  <c r="J780" i="1" s="1"/>
  <c r="J779" i="1" s="1"/>
  <c r="J777" i="1"/>
  <c r="J770" i="1"/>
  <c r="J764" i="1"/>
  <c r="J761" i="1"/>
  <c r="J751" i="1"/>
  <c r="J735" i="1"/>
  <c r="J734" i="1" s="1"/>
  <c r="J729" i="1" s="1"/>
  <c r="J728" i="1" s="1"/>
  <c r="J726" i="1"/>
  <c r="J725" i="1" s="1"/>
  <c r="J722" i="1" s="1"/>
  <c r="J720" i="1"/>
  <c r="J719" i="1" s="1"/>
  <c r="J717" i="1" s="1"/>
  <c r="J714" i="1"/>
  <c r="J713" i="1" s="1"/>
  <c r="J710" i="1" s="1"/>
  <c r="J708" i="1"/>
  <c r="J707" i="1" s="1"/>
  <c r="J704" i="1" s="1"/>
  <c r="J702" i="1"/>
  <c r="J699" i="1"/>
  <c r="J692" i="1"/>
  <c r="J688" i="1"/>
  <c r="J678" i="1"/>
  <c r="J677" i="1" s="1"/>
  <c r="J675" i="1" s="1"/>
  <c r="J674" i="1" s="1"/>
  <c r="J672" i="1"/>
  <c r="J671" i="1" s="1"/>
  <c r="J668" i="1" s="1"/>
  <c r="J667" i="1" s="1"/>
  <c r="J665" i="1"/>
  <c r="J664" i="1" s="1"/>
  <c r="J662" i="1" s="1"/>
  <c r="J661" i="1" s="1"/>
  <c r="J658" i="1"/>
  <c r="J656" i="1"/>
  <c r="J651" i="1"/>
  <c r="J650" i="1" s="1"/>
  <c r="J647" i="1" s="1"/>
  <c r="J644" i="1"/>
  <c r="J643" i="1" s="1"/>
  <c r="J640" i="1" s="1"/>
  <c r="J638" i="1"/>
  <c r="J637" i="1" s="1"/>
  <c r="J635" i="1" s="1"/>
  <c r="J632" i="1"/>
  <c r="J631" i="1" s="1"/>
  <c r="J629" i="1" s="1"/>
  <c r="J628" i="1" s="1"/>
  <c r="J624" i="1"/>
  <c r="J623" i="1" s="1"/>
  <c r="J619" i="1" s="1"/>
  <c r="J618" i="1" s="1"/>
  <c r="J616" i="1"/>
  <c r="J615" i="1" s="1"/>
  <c r="J612" i="1" s="1"/>
  <c r="J610" i="1"/>
  <c r="J609" i="1" s="1"/>
  <c r="J607" i="1"/>
  <c r="J606" i="1" s="1"/>
  <c r="J600" i="1"/>
  <c r="J599" i="1" s="1"/>
  <c r="J597" i="1" s="1"/>
  <c r="J595" i="1"/>
  <c r="J594" i="1" s="1"/>
  <c r="J592" i="1" s="1"/>
  <c r="J590" i="1"/>
  <c r="J589" i="1" s="1"/>
  <c r="J586" i="1" s="1"/>
  <c r="J584" i="1"/>
  <c r="J582" i="1"/>
  <c r="J574" i="1"/>
  <c r="J572" i="1"/>
  <c r="J567" i="1"/>
  <c r="J566" i="1" s="1"/>
  <c r="J564" i="1" s="1"/>
  <c r="J562" i="1"/>
  <c r="J561" i="1" s="1"/>
  <c r="J558" i="1" s="1"/>
  <c r="J556" i="1"/>
  <c r="J555" i="1" s="1"/>
  <c r="J553" i="1" s="1"/>
  <c r="J550" i="1"/>
  <c r="J549" i="1" s="1"/>
  <c r="J547" i="1" s="1"/>
  <c r="J546" i="1" s="1"/>
  <c r="J544" i="1"/>
  <c r="J543" i="1" s="1"/>
  <c r="J541" i="1" s="1"/>
  <c r="J539" i="1"/>
  <c r="J538" i="1" s="1"/>
  <c r="J536" i="1" s="1"/>
  <c r="J534" i="1"/>
  <c r="J533" i="1" s="1"/>
  <c r="J531" i="1" s="1"/>
  <c r="J527" i="1"/>
  <c r="J525" i="1"/>
  <c r="J519" i="1"/>
  <c r="J517" i="1"/>
  <c r="J511" i="1"/>
  <c r="J510" i="1" s="1"/>
  <c r="J508" i="1"/>
  <c r="J507" i="1" s="1"/>
  <c r="J498" i="1"/>
  <c r="J497" i="1" s="1"/>
  <c r="J494" i="1" s="1"/>
  <c r="J493" i="1" s="1"/>
  <c r="J491" i="1"/>
  <c r="J490" i="1" s="1"/>
  <c r="J488" i="1" s="1"/>
  <c r="J486" i="1"/>
  <c r="J485" i="1" s="1"/>
  <c r="J483" i="1" s="1"/>
  <c r="J481" i="1"/>
  <c r="J480" i="1" s="1"/>
  <c r="J478" i="1" s="1"/>
  <c r="J469" i="1"/>
  <c r="J468" i="1" s="1"/>
  <c r="J466" i="1" s="1"/>
  <c r="J464" i="1"/>
  <c r="J463" i="1" s="1"/>
  <c r="J459" i="1" s="1"/>
  <c r="N448" i="1"/>
  <c r="L448" i="1"/>
  <c r="K448" i="1"/>
  <c r="H448" i="1"/>
  <c r="F448" i="1"/>
  <c r="J455" i="1"/>
  <c r="J454" i="1" s="1"/>
  <c r="J452" i="1" s="1"/>
  <c r="J451" i="1" s="1"/>
  <c r="J446" i="1"/>
  <c r="J445" i="1" s="1"/>
  <c r="J439" i="1"/>
  <c r="J438" i="1" s="1"/>
  <c r="J436" i="1"/>
  <c r="J435" i="1" s="1"/>
  <c r="J431" i="1"/>
  <c r="J430" i="1" s="1"/>
  <c r="J427" i="1" s="1"/>
  <c r="J425" i="1"/>
  <c r="J424" i="1" s="1"/>
  <c r="J422" i="1"/>
  <c r="J421" i="1" s="1"/>
  <c r="J416" i="1"/>
  <c r="J415" i="1" s="1"/>
  <c r="J412" i="1" s="1"/>
  <c r="J409" i="1"/>
  <c r="J408" i="1" s="1"/>
  <c r="J406" i="1"/>
  <c r="J403" i="1"/>
  <c r="J396" i="1"/>
  <c r="J395" i="1" s="1"/>
  <c r="J393" i="1"/>
  <c r="J392" i="1" s="1"/>
  <c r="J388" i="1"/>
  <c r="J387" i="1" s="1"/>
  <c r="J385" i="1"/>
  <c r="J384" i="1" s="1"/>
  <c r="J379" i="1"/>
  <c r="J377" i="1"/>
  <c r="J374" i="1"/>
  <c r="J373" i="1" s="1"/>
  <c r="J367" i="1"/>
  <c r="J365" i="1"/>
  <c r="J355" i="1"/>
  <c r="J354" i="1" s="1"/>
  <c r="J352" i="1" s="1"/>
  <c r="J362" i="1"/>
  <c r="J361" i="1" s="1"/>
  <c r="J347" i="1"/>
  <c r="J349" i="1"/>
  <c r="J344" i="1"/>
  <c r="J343" i="1" s="1"/>
  <c r="J335" i="1"/>
  <c r="J334" i="1" s="1"/>
  <c r="J328" i="1" s="1"/>
  <c r="J325" i="1"/>
  <c r="J324" i="1" s="1"/>
  <c r="J322" i="1"/>
  <c r="J321" i="1" s="1"/>
  <c r="J316" i="1"/>
  <c r="J315" i="1" s="1"/>
  <c r="J313" i="1" s="1"/>
  <c r="J309" i="1"/>
  <c r="J308" i="1" s="1"/>
  <c r="J306" i="1" s="1"/>
  <c r="J305" i="1" s="1"/>
  <c r="J303" i="1"/>
  <c r="J301" i="1"/>
  <c r="J298" i="1"/>
  <c r="J297" i="1" s="1"/>
  <c r="J291" i="1"/>
  <c r="J290" i="1" s="1"/>
  <c r="J288" i="1" s="1"/>
  <c r="J286" i="1"/>
  <c r="J285" i="1" s="1"/>
  <c r="J283" i="1" s="1"/>
  <c r="J280" i="1"/>
  <c r="J279" i="1" s="1"/>
  <c r="J277" i="1" s="1"/>
  <c r="J274" i="1"/>
  <c r="J273" i="1" s="1"/>
  <c r="J271" i="1" s="1"/>
  <c r="J269" i="1"/>
  <c r="J268" i="1" s="1"/>
  <c r="J266" i="1" s="1"/>
  <c r="J259" i="1"/>
  <c r="K300" i="1"/>
  <c r="N300" i="1"/>
  <c r="L300" i="1"/>
  <c r="F300" i="1"/>
  <c r="H300" i="1"/>
  <c r="J251" i="1"/>
  <c r="J250" i="1" s="1"/>
  <c r="J248" i="1" s="1"/>
  <c r="J246" i="1"/>
  <c r="J245" i="1" s="1"/>
  <c r="J243" i="1" s="1"/>
  <c r="J240" i="1"/>
  <c r="J239" i="1" s="1"/>
  <c r="J236" i="1" s="1"/>
  <c r="K789" i="1"/>
  <c r="K788" i="1" s="1"/>
  <c r="K787" i="1" s="1"/>
  <c r="K786" i="1" s="1"/>
  <c r="K781" i="1"/>
  <c r="K780" i="1" s="1"/>
  <c r="K779" i="1" s="1"/>
  <c r="K772" i="1"/>
  <c r="K766" i="1"/>
  <c r="K757" i="1"/>
  <c r="K748" i="1"/>
  <c r="K740" i="1"/>
  <c r="K739" i="1" s="1"/>
  <c r="K738" i="1" s="1"/>
  <c r="K734" i="1"/>
  <c r="K729" i="1" s="1"/>
  <c r="K728" i="1" s="1"/>
  <c r="K722" i="1"/>
  <c r="K717" i="1"/>
  <c r="K710" i="1"/>
  <c r="K704" i="1"/>
  <c r="K694" i="1"/>
  <c r="K683" i="1"/>
  <c r="K677" i="1"/>
  <c r="K675" i="1" s="1"/>
  <c r="K674" i="1" s="1"/>
  <c r="K671" i="1"/>
  <c r="K668" i="1" s="1"/>
  <c r="K667" i="1" s="1"/>
  <c r="K664" i="1"/>
  <c r="K662" i="1" s="1"/>
  <c r="K661" i="1" s="1"/>
  <c r="K653" i="1"/>
  <c r="K650" i="1"/>
  <c r="K647" i="1" s="1"/>
  <c r="K643" i="1"/>
  <c r="K640" i="1" s="1"/>
  <c r="K637" i="1"/>
  <c r="K635" i="1" s="1"/>
  <c r="K631" i="1"/>
  <c r="K629" i="1" s="1"/>
  <c r="K628" i="1" s="1"/>
  <c r="K623" i="1"/>
  <c r="K619" i="1" s="1"/>
  <c r="K618" i="1" s="1"/>
  <c r="K615" i="1"/>
  <c r="K612" i="1" s="1"/>
  <c r="K609" i="1"/>
  <c r="K606" i="1"/>
  <c r="K599" i="1"/>
  <c r="K597" i="1" s="1"/>
  <c r="K594" i="1"/>
  <c r="K592" i="1" s="1"/>
  <c r="K589" i="1"/>
  <c r="K586" i="1" s="1"/>
  <c r="K569" i="1"/>
  <c r="K566" i="1"/>
  <c r="K564" i="1" s="1"/>
  <c r="K555" i="1"/>
  <c r="K553" i="1" s="1"/>
  <c r="K549" i="1"/>
  <c r="K547" i="1" s="1"/>
  <c r="K546" i="1" s="1"/>
  <c r="K543" i="1"/>
  <c r="K541" i="1" s="1"/>
  <c r="K538" i="1"/>
  <c r="K536" i="1" s="1"/>
  <c r="K533" i="1"/>
  <c r="K531" i="1" s="1"/>
  <c r="K522" i="1"/>
  <c r="K521" i="1" s="1"/>
  <c r="K513" i="1"/>
  <c r="K510" i="1"/>
  <c r="K507" i="1"/>
  <c r="K497" i="1"/>
  <c r="K494" i="1" s="1"/>
  <c r="K493" i="1" s="1"/>
  <c r="K490" i="1"/>
  <c r="K488" i="1" s="1"/>
  <c r="K485" i="1"/>
  <c r="K483" i="1" s="1"/>
  <c r="K480" i="1"/>
  <c r="K478" i="1" s="1"/>
  <c r="K474" i="1"/>
  <c r="K472" i="1" s="1"/>
  <c r="K471" i="1" s="1"/>
  <c r="K468" i="1"/>
  <c r="K466" i="1" s="1"/>
  <c r="K463" i="1"/>
  <c r="K459" i="1" s="1"/>
  <c r="K458" i="1" s="1"/>
  <c r="K454" i="1"/>
  <c r="K452" i="1" s="1"/>
  <c r="K451" i="1" s="1"/>
  <c r="K445" i="1"/>
  <c r="K438" i="1"/>
  <c r="K435" i="1"/>
  <c r="K430" i="1"/>
  <c r="K427" i="1" s="1"/>
  <c r="K424" i="1"/>
  <c r="K421" i="1"/>
  <c r="K415" i="1"/>
  <c r="K412" i="1" s="1"/>
  <c r="K408" i="1"/>
  <c r="K395" i="1"/>
  <c r="K392" i="1"/>
  <c r="K387" i="1"/>
  <c r="K384" i="1"/>
  <c r="K376" i="1"/>
  <c r="K373" i="1"/>
  <c r="K364" i="1"/>
  <c r="K361" i="1"/>
  <c r="K354" i="1"/>
  <c r="K352" i="1" s="1"/>
  <c r="K346" i="1"/>
  <c r="K343" i="1"/>
  <c r="K334" i="1"/>
  <c r="K328" i="1" s="1"/>
  <c r="K324" i="1"/>
  <c r="K321" i="1"/>
  <c r="K315" i="1"/>
  <c r="K313" i="1" s="1"/>
  <c r="K308" i="1"/>
  <c r="K306" i="1" s="1"/>
  <c r="K305" i="1" s="1"/>
  <c r="K297" i="1"/>
  <c r="K290" i="1"/>
  <c r="K288" i="1" s="1"/>
  <c r="L290" i="1"/>
  <c r="L288" i="1" s="1"/>
  <c r="K285" i="1"/>
  <c r="K283" i="1" s="1"/>
  <c r="K279" i="1"/>
  <c r="K277" i="1" s="1"/>
  <c r="K273" i="1"/>
  <c r="K271" i="1" s="1"/>
  <c r="K268" i="1"/>
  <c r="K266" i="1" s="1"/>
  <c r="K250" i="1"/>
  <c r="K248" i="1" s="1"/>
  <c r="K245" i="1"/>
  <c r="K243" i="1" s="1"/>
  <c r="K239" i="1"/>
  <c r="K236" i="1" s="1"/>
  <c r="N285" i="1"/>
  <c r="N283" i="1" s="1"/>
  <c r="L285" i="1"/>
  <c r="L283" i="1" s="1"/>
  <c r="H285" i="1"/>
  <c r="H283" i="1" s="1"/>
  <c r="F285" i="1"/>
  <c r="F283" i="1" s="1"/>
  <c r="N719" i="1"/>
  <c r="N717" i="1" s="1"/>
  <c r="L719" i="1"/>
  <c r="L717" i="1" s="1"/>
  <c r="H719" i="1"/>
  <c r="H717" i="1" s="1"/>
  <c r="F719" i="1"/>
  <c r="F717" i="1" s="1"/>
  <c r="N671" i="1"/>
  <c r="N668" i="1" s="1"/>
  <c r="N667" i="1" s="1"/>
  <c r="L671" i="1"/>
  <c r="L668" i="1" s="1"/>
  <c r="L667" i="1" s="1"/>
  <c r="H671" i="1"/>
  <c r="H668" i="1" s="1"/>
  <c r="H667" i="1" s="1"/>
  <c r="F671" i="1"/>
  <c r="F668" i="1" s="1"/>
  <c r="F667" i="1" s="1"/>
  <c r="F677" i="1"/>
  <c r="F675" i="1" s="1"/>
  <c r="F674" i="1" s="1"/>
  <c r="H677" i="1"/>
  <c r="H675" i="1" s="1"/>
  <c r="H674" i="1" s="1"/>
  <c r="L677" i="1"/>
  <c r="L675" i="1" s="1"/>
  <c r="L674" i="1" s="1"/>
  <c r="N677" i="1"/>
  <c r="N675" i="1" s="1"/>
  <c r="N674" i="1" s="1"/>
  <c r="N653" i="1"/>
  <c r="L653" i="1"/>
  <c r="H653" i="1"/>
  <c r="F653" i="1"/>
  <c r="N643" i="1"/>
  <c r="N640" i="1" s="1"/>
  <c r="L643" i="1"/>
  <c r="L640" i="1" s="1"/>
  <c r="H643" i="1"/>
  <c r="H640" i="1" s="1"/>
  <c r="F643" i="1"/>
  <c r="F640" i="1" s="1"/>
  <c r="N578" i="1"/>
  <c r="L578" i="1"/>
  <c r="H578" i="1"/>
  <c r="F578" i="1"/>
  <c r="N569" i="1"/>
  <c r="L569" i="1"/>
  <c r="H569" i="1"/>
  <c r="F569" i="1"/>
  <c r="N510" i="1"/>
  <c r="L510" i="1"/>
  <c r="H510" i="1"/>
  <c r="F510" i="1"/>
  <c r="N258" i="1"/>
  <c r="N256" i="1" s="1"/>
  <c r="L258" i="1"/>
  <c r="L256" i="1" s="1"/>
  <c r="H258" i="1"/>
  <c r="H256" i="1" s="1"/>
  <c r="F258" i="1"/>
  <c r="F256" i="1" s="1"/>
  <c r="N789" i="1"/>
  <c r="N788" i="1" s="1"/>
  <c r="N787" i="1" s="1"/>
  <c r="N786" i="1" s="1"/>
  <c r="L789" i="1"/>
  <c r="L788" i="1" s="1"/>
  <c r="L787" i="1" s="1"/>
  <c r="L786" i="1" s="1"/>
  <c r="H789" i="1"/>
  <c r="H788" i="1" s="1"/>
  <c r="H787" i="1" s="1"/>
  <c r="H786" i="1" s="1"/>
  <c r="F789" i="1"/>
  <c r="F788" i="1" s="1"/>
  <c r="F787" i="1" s="1"/>
  <c r="F786" i="1" s="1"/>
  <c r="N783" i="1"/>
  <c r="N781" i="1" s="1"/>
  <c r="N780" i="1" s="1"/>
  <c r="N779" i="1" s="1"/>
  <c r="L783" i="1"/>
  <c r="L781" i="1" s="1"/>
  <c r="L780" i="1" s="1"/>
  <c r="L779" i="1" s="1"/>
  <c r="H783" i="1"/>
  <c r="H781" i="1" s="1"/>
  <c r="H780" i="1" s="1"/>
  <c r="H779" i="1" s="1"/>
  <c r="F783" i="1"/>
  <c r="F781" i="1" s="1"/>
  <c r="F780" i="1" s="1"/>
  <c r="F779" i="1" s="1"/>
  <c r="N772" i="1"/>
  <c r="L772" i="1"/>
  <c r="H772" i="1"/>
  <c r="F772" i="1"/>
  <c r="N766" i="1"/>
  <c r="L766" i="1"/>
  <c r="H766" i="1"/>
  <c r="F766" i="1"/>
  <c r="N757" i="1"/>
  <c r="L757" i="1"/>
  <c r="H757" i="1"/>
  <c r="F757" i="1"/>
  <c r="N748" i="1"/>
  <c r="L748" i="1"/>
  <c r="H748" i="1"/>
  <c r="F748" i="1"/>
  <c r="N742" i="1"/>
  <c r="N740" i="1" s="1"/>
  <c r="N739" i="1" s="1"/>
  <c r="N738" i="1" s="1"/>
  <c r="L742" i="1"/>
  <c r="L740" i="1" s="1"/>
  <c r="L739" i="1" s="1"/>
  <c r="L738" i="1" s="1"/>
  <c r="H742" i="1"/>
  <c r="H740" i="1" s="1"/>
  <c r="H739" i="1" s="1"/>
  <c r="H738" i="1" s="1"/>
  <c r="F742" i="1"/>
  <c r="F740" i="1" s="1"/>
  <c r="F739" i="1" s="1"/>
  <c r="F738" i="1" s="1"/>
  <c r="N734" i="1"/>
  <c r="N729" i="1" s="1"/>
  <c r="N728" i="1" s="1"/>
  <c r="L734" i="1"/>
  <c r="L729" i="1" s="1"/>
  <c r="L728" i="1" s="1"/>
  <c r="H734" i="1"/>
  <c r="H729" i="1" s="1"/>
  <c r="H728" i="1" s="1"/>
  <c r="F734" i="1"/>
  <c r="F729" i="1" s="1"/>
  <c r="F728" i="1" s="1"/>
  <c r="N725" i="1"/>
  <c r="N722" i="1" s="1"/>
  <c r="L725" i="1"/>
  <c r="L722" i="1" s="1"/>
  <c r="H725" i="1"/>
  <c r="H722" i="1" s="1"/>
  <c r="F725" i="1"/>
  <c r="F722" i="1" s="1"/>
  <c r="N713" i="1"/>
  <c r="N710" i="1" s="1"/>
  <c r="L713" i="1"/>
  <c r="L710" i="1" s="1"/>
  <c r="H713" i="1"/>
  <c r="H710" i="1" s="1"/>
  <c r="F713" i="1"/>
  <c r="F710" i="1" s="1"/>
  <c r="N707" i="1"/>
  <c r="N704" i="1" s="1"/>
  <c r="L707" i="1"/>
  <c r="L704" i="1" s="1"/>
  <c r="H707" i="1"/>
  <c r="H704" i="1" s="1"/>
  <c r="F707" i="1"/>
  <c r="F704" i="1" s="1"/>
  <c r="N694" i="1"/>
  <c r="L694" i="1"/>
  <c r="H694" i="1"/>
  <c r="F694" i="1"/>
  <c r="N683" i="1"/>
  <c r="L683" i="1"/>
  <c r="H683" i="1"/>
  <c r="F683" i="1"/>
  <c r="N664" i="1"/>
  <c r="N662" i="1" s="1"/>
  <c r="N661" i="1" s="1"/>
  <c r="L664" i="1"/>
  <c r="L662" i="1" s="1"/>
  <c r="L661" i="1" s="1"/>
  <c r="H664" i="1"/>
  <c r="H662" i="1" s="1"/>
  <c r="H661" i="1" s="1"/>
  <c r="F664" i="1"/>
  <c r="F662" i="1" s="1"/>
  <c r="F661" i="1" s="1"/>
  <c r="N650" i="1"/>
  <c r="N647" i="1" s="1"/>
  <c r="L650" i="1"/>
  <c r="L647" i="1" s="1"/>
  <c r="H650" i="1"/>
  <c r="H647" i="1" s="1"/>
  <c r="F650" i="1"/>
  <c r="F647" i="1" s="1"/>
  <c r="N637" i="1"/>
  <c r="N635" i="1" s="1"/>
  <c r="L637" i="1"/>
  <c r="L635" i="1" s="1"/>
  <c r="H637" i="1"/>
  <c r="H635" i="1" s="1"/>
  <c r="F637" i="1"/>
  <c r="F635" i="1" s="1"/>
  <c r="N631" i="1"/>
  <c r="N629" i="1" s="1"/>
  <c r="N628" i="1" s="1"/>
  <c r="L631" i="1"/>
  <c r="L629" i="1" s="1"/>
  <c r="L628" i="1" s="1"/>
  <c r="H631" i="1"/>
  <c r="H629" i="1" s="1"/>
  <c r="H628" i="1" s="1"/>
  <c r="F631" i="1"/>
  <c r="F629" i="1" s="1"/>
  <c r="F628" i="1" s="1"/>
  <c r="N623" i="1"/>
  <c r="N619" i="1" s="1"/>
  <c r="N618" i="1" s="1"/>
  <c r="L623" i="1"/>
  <c r="L619" i="1" s="1"/>
  <c r="L618" i="1" s="1"/>
  <c r="H623" i="1"/>
  <c r="H619" i="1" s="1"/>
  <c r="H618" i="1" s="1"/>
  <c r="F623" i="1"/>
  <c r="F619" i="1" s="1"/>
  <c r="F618" i="1" s="1"/>
  <c r="N615" i="1"/>
  <c r="N612" i="1" s="1"/>
  <c r="L615" i="1"/>
  <c r="L612" i="1" s="1"/>
  <c r="H615" i="1"/>
  <c r="H612" i="1" s="1"/>
  <c r="F615" i="1"/>
  <c r="F612" i="1" s="1"/>
  <c r="N609" i="1"/>
  <c r="L609" i="1"/>
  <c r="H609" i="1"/>
  <c r="F609" i="1"/>
  <c r="N606" i="1"/>
  <c r="L606" i="1"/>
  <c r="H606" i="1"/>
  <c r="F606" i="1"/>
  <c r="N599" i="1"/>
  <c r="N597" i="1" s="1"/>
  <c r="L599" i="1"/>
  <c r="L597" i="1" s="1"/>
  <c r="H599" i="1"/>
  <c r="H597" i="1" s="1"/>
  <c r="F599" i="1"/>
  <c r="F597" i="1" s="1"/>
  <c r="N594" i="1"/>
  <c r="N592" i="1" s="1"/>
  <c r="L594" i="1"/>
  <c r="L592" i="1" s="1"/>
  <c r="H594" i="1"/>
  <c r="H592" i="1" s="1"/>
  <c r="F594" i="1"/>
  <c r="F592" i="1" s="1"/>
  <c r="N589" i="1"/>
  <c r="N586" i="1" s="1"/>
  <c r="L589" i="1"/>
  <c r="L586" i="1" s="1"/>
  <c r="H589" i="1"/>
  <c r="H586" i="1" s="1"/>
  <c r="F589" i="1"/>
  <c r="F586" i="1" s="1"/>
  <c r="N566" i="1"/>
  <c r="N564" i="1" s="1"/>
  <c r="L566" i="1"/>
  <c r="L564" i="1" s="1"/>
  <c r="H566" i="1"/>
  <c r="H564" i="1" s="1"/>
  <c r="F566" i="1"/>
  <c r="F564" i="1" s="1"/>
  <c r="N561" i="1"/>
  <c r="N558" i="1" s="1"/>
  <c r="L561" i="1"/>
  <c r="L558" i="1" s="1"/>
  <c r="H561" i="1"/>
  <c r="H558" i="1" s="1"/>
  <c r="F561" i="1"/>
  <c r="F558" i="1" s="1"/>
  <c r="N555" i="1"/>
  <c r="N553" i="1" s="1"/>
  <c r="L555" i="1"/>
  <c r="L553" i="1" s="1"/>
  <c r="H555" i="1"/>
  <c r="H553" i="1" s="1"/>
  <c r="F555" i="1"/>
  <c r="F553" i="1" s="1"/>
  <c r="N549" i="1"/>
  <c r="N547" i="1" s="1"/>
  <c r="N546" i="1" s="1"/>
  <c r="L549" i="1"/>
  <c r="L547" i="1" s="1"/>
  <c r="L546" i="1" s="1"/>
  <c r="H549" i="1"/>
  <c r="H547" i="1" s="1"/>
  <c r="H546" i="1" s="1"/>
  <c r="F549" i="1"/>
  <c r="F547" i="1" s="1"/>
  <c r="F546" i="1" s="1"/>
  <c r="N543" i="1"/>
  <c r="N541" i="1" s="1"/>
  <c r="L543" i="1"/>
  <c r="L541" i="1" s="1"/>
  <c r="H543" i="1"/>
  <c r="H541" i="1" s="1"/>
  <c r="F543" i="1"/>
  <c r="F541" i="1" s="1"/>
  <c r="N538" i="1"/>
  <c r="N536" i="1" s="1"/>
  <c r="L538" i="1"/>
  <c r="L536" i="1" s="1"/>
  <c r="H538" i="1"/>
  <c r="H536" i="1" s="1"/>
  <c r="F538" i="1"/>
  <c r="F536" i="1" s="1"/>
  <c r="N533" i="1"/>
  <c r="N531" i="1" s="1"/>
  <c r="L533" i="1"/>
  <c r="L531" i="1" s="1"/>
  <c r="H533" i="1"/>
  <c r="H531" i="1" s="1"/>
  <c r="F533" i="1"/>
  <c r="F531" i="1" s="1"/>
  <c r="N522" i="1"/>
  <c r="N521" i="1" s="1"/>
  <c r="L522" i="1"/>
  <c r="L521" i="1" s="1"/>
  <c r="H522" i="1"/>
  <c r="H521" i="1" s="1"/>
  <c r="F522" i="1"/>
  <c r="F521" i="1" s="1"/>
  <c r="N513" i="1"/>
  <c r="L513" i="1"/>
  <c r="H513" i="1"/>
  <c r="F513" i="1"/>
  <c r="N507" i="1"/>
  <c r="L507" i="1"/>
  <c r="H507" i="1"/>
  <c r="F507" i="1"/>
  <c r="N497" i="1"/>
  <c r="N494" i="1" s="1"/>
  <c r="N493" i="1" s="1"/>
  <c r="L497" i="1"/>
  <c r="L494" i="1" s="1"/>
  <c r="L493" i="1" s="1"/>
  <c r="H497" i="1"/>
  <c r="H494" i="1" s="1"/>
  <c r="H493" i="1" s="1"/>
  <c r="F497" i="1"/>
  <c r="F494" i="1" s="1"/>
  <c r="F493" i="1" s="1"/>
  <c r="N490" i="1"/>
  <c r="N488" i="1" s="1"/>
  <c r="L490" i="1"/>
  <c r="L488" i="1" s="1"/>
  <c r="H490" i="1"/>
  <c r="H488" i="1" s="1"/>
  <c r="F490" i="1"/>
  <c r="F488" i="1" s="1"/>
  <c r="N485" i="1"/>
  <c r="N483" i="1" s="1"/>
  <c r="L485" i="1"/>
  <c r="L483" i="1" s="1"/>
  <c r="H485" i="1"/>
  <c r="H483" i="1" s="1"/>
  <c r="F485" i="1"/>
  <c r="F483" i="1" s="1"/>
  <c r="N480" i="1"/>
  <c r="N478" i="1" s="1"/>
  <c r="L480" i="1"/>
  <c r="L478" i="1" s="1"/>
  <c r="H480" i="1"/>
  <c r="H478" i="1" s="1"/>
  <c r="F480" i="1"/>
  <c r="F478" i="1" s="1"/>
  <c r="N474" i="1"/>
  <c r="N472" i="1" s="1"/>
  <c r="N471" i="1" s="1"/>
  <c r="L474" i="1"/>
  <c r="L472" i="1" s="1"/>
  <c r="L471" i="1" s="1"/>
  <c r="H474" i="1"/>
  <c r="H472" i="1" s="1"/>
  <c r="H471" i="1" s="1"/>
  <c r="F474" i="1"/>
  <c r="F472" i="1" s="1"/>
  <c r="F471" i="1" s="1"/>
  <c r="N468" i="1"/>
  <c r="N466" i="1" s="1"/>
  <c r="L468" i="1"/>
  <c r="L466" i="1" s="1"/>
  <c r="H468" i="1"/>
  <c r="H466" i="1" s="1"/>
  <c r="F468" i="1"/>
  <c r="F466" i="1" s="1"/>
  <c r="N463" i="1"/>
  <c r="L463" i="1"/>
  <c r="L459" i="1" s="1"/>
  <c r="H463" i="1"/>
  <c r="H459" i="1" s="1"/>
  <c r="H458" i="1" s="1"/>
  <c r="F463" i="1"/>
  <c r="F459" i="1" s="1"/>
  <c r="N454" i="1"/>
  <c r="N452" i="1" s="1"/>
  <c r="N451" i="1" s="1"/>
  <c r="L454" i="1"/>
  <c r="L452" i="1" s="1"/>
  <c r="L451" i="1" s="1"/>
  <c r="H454" i="1"/>
  <c r="H452" i="1" s="1"/>
  <c r="H451" i="1" s="1"/>
  <c r="F454" i="1"/>
  <c r="F452" i="1" s="1"/>
  <c r="F451" i="1" s="1"/>
  <c r="N445" i="1"/>
  <c r="L445" i="1"/>
  <c r="H445" i="1"/>
  <c r="F445" i="1"/>
  <c r="N438" i="1"/>
  <c r="L438" i="1"/>
  <c r="H438" i="1"/>
  <c r="F438" i="1"/>
  <c r="N424" i="1"/>
  <c r="L424" i="1"/>
  <c r="H424" i="1"/>
  <c r="F424" i="1"/>
  <c r="N435" i="1"/>
  <c r="L435" i="1"/>
  <c r="H435" i="1"/>
  <c r="F435" i="1"/>
  <c r="N430" i="1"/>
  <c r="N427" i="1" s="1"/>
  <c r="L430" i="1"/>
  <c r="L427" i="1" s="1"/>
  <c r="H430" i="1"/>
  <c r="H427" i="1" s="1"/>
  <c r="F430" i="1"/>
  <c r="F427" i="1" s="1"/>
  <c r="N421" i="1"/>
  <c r="L421" i="1"/>
  <c r="H421" i="1"/>
  <c r="F421" i="1"/>
  <c r="F408" i="1"/>
  <c r="H408" i="1"/>
  <c r="L408" i="1"/>
  <c r="N408" i="1"/>
  <c r="N415" i="1"/>
  <c r="N412" i="1" s="1"/>
  <c r="L415" i="1"/>
  <c r="L412" i="1" s="1"/>
  <c r="H415" i="1"/>
  <c r="H412" i="1" s="1"/>
  <c r="F415" i="1"/>
  <c r="F412" i="1" s="1"/>
  <c r="N395" i="1"/>
  <c r="L395" i="1"/>
  <c r="H395" i="1"/>
  <c r="N392" i="1"/>
  <c r="L392" i="1"/>
  <c r="H392" i="1"/>
  <c r="F392" i="1"/>
  <c r="N387" i="1"/>
  <c r="L387" i="1"/>
  <c r="H387" i="1"/>
  <c r="N384" i="1"/>
  <c r="L384" i="1"/>
  <c r="H384" i="1"/>
  <c r="F395" i="1"/>
  <c r="F387" i="1"/>
  <c r="F384" i="1"/>
  <c r="N376" i="1"/>
  <c r="L376" i="1"/>
  <c r="H376" i="1"/>
  <c r="N373" i="1"/>
  <c r="L373" i="1"/>
  <c r="H373" i="1"/>
  <c r="N364" i="1"/>
  <c r="L364" i="1"/>
  <c r="H364" i="1"/>
  <c r="N361" i="1"/>
  <c r="L361" i="1"/>
  <c r="H361" i="1"/>
  <c r="N354" i="1"/>
  <c r="N352" i="1" s="1"/>
  <c r="L354" i="1"/>
  <c r="L352" i="1" s="1"/>
  <c r="H354" i="1"/>
  <c r="H352" i="1" s="1"/>
  <c r="F354" i="1"/>
  <c r="F352" i="1" s="1"/>
  <c r="F361" i="1"/>
  <c r="F364" i="1"/>
  <c r="F373" i="1"/>
  <c r="F376" i="1"/>
  <c r="N346" i="1"/>
  <c r="L346" i="1"/>
  <c r="H346" i="1"/>
  <c r="N343" i="1"/>
  <c r="L343" i="1"/>
  <c r="H343" i="1"/>
  <c r="N334" i="1"/>
  <c r="N328" i="1" s="1"/>
  <c r="L334" i="1"/>
  <c r="L328" i="1" s="1"/>
  <c r="H334" i="1"/>
  <c r="H328" i="1" s="1"/>
  <c r="F346" i="1"/>
  <c r="F343" i="1"/>
  <c r="F334" i="1"/>
  <c r="F328" i="1" s="1"/>
  <c r="N324" i="1"/>
  <c r="L324" i="1"/>
  <c r="H324" i="1"/>
  <c r="N321" i="1"/>
  <c r="L321" i="1"/>
  <c r="H321" i="1"/>
  <c r="N315" i="1"/>
  <c r="N313" i="1" s="1"/>
  <c r="L315" i="1"/>
  <c r="L313" i="1" s="1"/>
  <c r="H315" i="1"/>
  <c r="H313" i="1" s="1"/>
  <c r="F324" i="1"/>
  <c r="F321" i="1"/>
  <c r="F315" i="1"/>
  <c r="F313" i="1" s="1"/>
  <c r="N308" i="1"/>
  <c r="N306" i="1" s="1"/>
  <c r="N305" i="1" s="1"/>
  <c r="L308" i="1"/>
  <c r="L306" i="1" s="1"/>
  <c r="L305" i="1" s="1"/>
  <c r="H308" i="1"/>
  <c r="H306" i="1" s="1"/>
  <c r="H305" i="1" s="1"/>
  <c r="F308" i="1"/>
  <c r="F306" i="1" s="1"/>
  <c r="F305" i="1" s="1"/>
  <c r="N297" i="1"/>
  <c r="L297" i="1"/>
  <c r="H297" i="1"/>
  <c r="F297" i="1"/>
  <c r="N290" i="1"/>
  <c r="N288" i="1" s="1"/>
  <c r="H290" i="1"/>
  <c r="H288" i="1" s="1"/>
  <c r="F290" i="1"/>
  <c r="F288" i="1" s="1"/>
  <c r="N279" i="1"/>
  <c r="N277" i="1" s="1"/>
  <c r="L279" i="1"/>
  <c r="L277" i="1" s="1"/>
  <c r="H279" i="1"/>
  <c r="H277" i="1" s="1"/>
  <c r="F279" i="1"/>
  <c r="F277" i="1" s="1"/>
  <c r="N273" i="1"/>
  <c r="N271" i="1" s="1"/>
  <c r="L273" i="1"/>
  <c r="L271" i="1" s="1"/>
  <c r="H273" i="1"/>
  <c r="H271" i="1" s="1"/>
  <c r="F273" i="1"/>
  <c r="F271" i="1" s="1"/>
  <c r="N268" i="1"/>
  <c r="N266" i="1" s="1"/>
  <c r="L268" i="1"/>
  <c r="L266" i="1" s="1"/>
  <c r="H268" i="1"/>
  <c r="H266" i="1" s="1"/>
  <c r="F268" i="1"/>
  <c r="F266" i="1" s="1"/>
  <c r="N250" i="1"/>
  <c r="N248" i="1" s="1"/>
  <c r="L250" i="1"/>
  <c r="L248" i="1" s="1"/>
  <c r="H250" i="1"/>
  <c r="H248" i="1" s="1"/>
  <c r="N245" i="1"/>
  <c r="N243" i="1" s="1"/>
  <c r="L245" i="1"/>
  <c r="L243" i="1" s="1"/>
  <c r="H245" i="1"/>
  <c r="H243" i="1" s="1"/>
  <c r="N239" i="1"/>
  <c r="N236" i="1" s="1"/>
  <c r="L239" i="1"/>
  <c r="L236" i="1" s="1"/>
  <c r="H239" i="1"/>
  <c r="H236" i="1" s="1"/>
  <c r="F250" i="1"/>
  <c r="F248" i="1" s="1"/>
  <c r="F245" i="1"/>
  <c r="F243" i="1" s="1"/>
  <c r="F239" i="1"/>
  <c r="F236" i="1" s="1"/>
  <c r="K23" i="1" l="1"/>
  <c r="J524" i="1"/>
  <c r="J655" i="1"/>
  <c r="J653" i="1" s="1"/>
  <c r="J646" i="1" s="1"/>
  <c r="J687" i="1"/>
  <c r="J683" i="1" s="1"/>
  <c r="J402" i="1"/>
  <c r="J399" i="1" s="1"/>
  <c r="J398" i="1" s="1"/>
  <c r="J516" i="1"/>
  <c r="J581" i="1"/>
  <c r="J578" i="1" s="1"/>
  <c r="J577" i="1" s="1"/>
  <c r="J760" i="1"/>
  <c r="J757" i="1" s="1"/>
  <c r="J769" i="1"/>
  <c r="J766" i="1" s="1"/>
  <c r="J776" i="1"/>
  <c r="J772" i="1" s="1"/>
  <c r="J793" i="1"/>
  <c r="J789" i="1" s="1"/>
  <c r="J788" i="1" s="1"/>
  <c r="J787" i="1" s="1"/>
  <c r="J786" i="1" s="1"/>
  <c r="J571" i="1"/>
  <c r="J569" i="1" s="1"/>
  <c r="J552" i="1" s="1"/>
  <c r="J750" i="1"/>
  <c r="J748" i="1" s="1"/>
  <c r="J698" i="1"/>
  <c r="J694" i="1" s="1"/>
  <c r="K164" i="1"/>
  <c r="K20" i="1"/>
  <c r="J23" i="1"/>
  <c r="J164" i="1"/>
  <c r="H442" i="1"/>
  <c r="H441" i="1" s="1"/>
  <c r="K173" i="1"/>
  <c r="J54" i="1"/>
  <c r="J522" i="1"/>
  <c r="J521" i="1" s="1"/>
  <c r="F442" i="1"/>
  <c r="F441" i="1" s="1"/>
  <c r="L646" i="1"/>
  <c r="N646" i="1"/>
  <c r="J513" i="1"/>
  <c r="K319" i="1"/>
  <c r="K312" i="1" s="1"/>
  <c r="K369" i="1"/>
  <c r="K90" i="1"/>
  <c r="J442" i="1"/>
  <c r="J441" i="1" s="1"/>
  <c r="J458" i="1"/>
  <c r="K442" i="1"/>
  <c r="K441" i="1" s="1"/>
  <c r="K382" i="1"/>
  <c r="J364" i="1"/>
  <c r="J358" i="1" s="1"/>
  <c r="K682" i="1"/>
  <c r="J376" i="1"/>
  <c r="J369" i="1" s="1"/>
  <c r="L442" i="1"/>
  <c r="L441" i="1" s="1"/>
  <c r="H646" i="1"/>
  <c r="N442" i="1"/>
  <c r="N441" i="1" s="1"/>
  <c r="J346" i="1"/>
  <c r="J338" i="1" s="1"/>
  <c r="J327" i="1" s="1"/>
  <c r="J603" i="1"/>
  <c r="J602" i="1" s="1"/>
  <c r="K603" i="1"/>
  <c r="K602" i="1" s="1"/>
  <c r="J319" i="1"/>
  <c r="J312" i="1" s="1"/>
  <c r="J390" i="1"/>
  <c r="K502" i="1"/>
  <c r="K501" i="1" s="1"/>
  <c r="K500" i="1" s="1"/>
  <c r="K419" i="1"/>
  <c r="K358" i="1"/>
  <c r="J300" i="1"/>
  <c r="J295" i="1" s="1"/>
  <c r="J258" i="1"/>
  <c r="J256" i="1" s="1"/>
  <c r="K295" i="1"/>
  <c r="K255" i="1" s="1"/>
  <c r="K254" i="1" s="1"/>
  <c r="K646" i="1"/>
  <c r="K747" i="1"/>
  <c r="K746" i="1" s="1"/>
  <c r="K745" i="1" s="1"/>
  <c r="K530" i="1"/>
  <c r="K577" i="1"/>
  <c r="K660" i="1"/>
  <c r="J235" i="1"/>
  <c r="J234" i="1" s="1"/>
  <c r="J233" i="1" s="1"/>
  <c r="K235" i="1"/>
  <c r="K234" i="1" s="1"/>
  <c r="K233" i="1" s="1"/>
  <c r="K716" i="1"/>
  <c r="J716" i="1"/>
  <c r="J660" i="1"/>
  <c r="K634" i="1"/>
  <c r="J634" i="1"/>
  <c r="K552" i="1"/>
  <c r="J530" i="1"/>
  <c r="K477" i="1"/>
  <c r="K457" i="1" s="1"/>
  <c r="J502" i="1"/>
  <c r="J477" i="1"/>
  <c r="K433" i="1"/>
  <c r="J433" i="1"/>
  <c r="J419" i="1"/>
  <c r="K399" i="1"/>
  <c r="K398" i="1" s="1"/>
  <c r="K390" i="1"/>
  <c r="J382" i="1"/>
  <c r="K338" i="1"/>
  <c r="K327" i="1" s="1"/>
  <c r="H660" i="1"/>
  <c r="L660" i="1"/>
  <c r="N660" i="1"/>
  <c r="F660" i="1"/>
  <c r="H634" i="1"/>
  <c r="L634" i="1"/>
  <c r="N634" i="1"/>
  <c r="F646" i="1"/>
  <c r="L502" i="1"/>
  <c r="L501" i="1" s="1"/>
  <c r="L500" i="1" s="1"/>
  <c r="N502" i="1"/>
  <c r="N501" i="1" s="1"/>
  <c r="N500" i="1" s="1"/>
  <c r="F634" i="1"/>
  <c r="H502" i="1"/>
  <c r="H319" i="1"/>
  <c r="H312" i="1" s="1"/>
  <c r="H716" i="1"/>
  <c r="F502" i="1"/>
  <c r="F501" i="1" s="1"/>
  <c r="F500" i="1" s="1"/>
  <c r="H358" i="1"/>
  <c r="H382" i="1"/>
  <c r="L747" i="1"/>
  <c r="L746" i="1" s="1"/>
  <c r="L745" i="1" s="1"/>
  <c r="L716" i="1"/>
  <c r="H747" i="1"/>
  <c r="H746" i="1" s="1"/>
  <c r="H745" i="1" s="1"/>
  <c r="H390" i="1"/>
  <c r="L390" i="1"/>
  <c r="L338" i="1"/>
  <c r="L327" i="1" s="1"/>
  <c r="L382" i="1"/>
  <c r="N747" i="1"/>
  <c r="N746" i="1" s="1"/>
  <c r="N745" i="1" s="1"/>
  <c r="F747" i="1"/>
  <c r="F746" i="1" s="1"/>
  <c r="F745" i="1" s="1"/>
  <c r="N682" i="1"/>
  <c r="F716" i="1"/>
  <c r="N716" i="1"/>
  <c r="H682" i="1"/>
  <c r="F682" i="1"/>
  <c r="L682" i="1"/>
  <c r="L603" i="1"/>
  <c r="L602" i="1" s="1"/>
  <c r="H577" i="1"/>
  <c r="H603" i="1"/>
  <c r="H602" i="1" s="1"/>
  <c r="F603" i="1"/>
  <c r="F602" i="1" s="1"/>
  <c r="N603" i="1"/>
  <c r="N602" i="1" s="1"/>
  <c r="N577" i="1"/>
  <c r="H369" i="1"/>
  <c r="F577" i="1"/>
  <c r="L577" i="1"/>
  <c r="H530" i="1"/>
  <c r="N369" i="1"/>
  <c r="F552" i="1"/>
  <c r="N552" i="1"/>
  <c r="H552" i="1"/>
  <c r="L552" i="1"/>
  <c r="N530" i="1"/>
  <c r="F530" i="1"/>
  <c r="L530" i="1"/>
  <c r="L419" i="1"/>
  <c r="L477" i="1"/>
  <c r="N477" i="1"/>
  <c r="H477" i="1"/>
  <c r="H457" i="1" s="1"/>
  <c r="F477" i="1"/>
  <c r="N459" i="1"/>
  <c r="N458" i="1" s="1"/>
  <c r="F458" i="1"/>
  <c r="N390" i="1"/>
  <c r="L458" i="1"/>
  <c r="F433" i="1"/>
  <c r="L358" i="1"/>
  <c r="F399" i="1"/>
  <c r="F398" i="1" s="1"/>
  <c r="N433" i="1"/>
  <c r="L433" i="1"/>
  <c r="H419" i="1"/>
  <c r="N419" i="1"/>
  <c r="F419" i="1"/>
  <c r="N358" i="1"/>
  <c r="H433" i="1"/>
  <c r="L399" i="1"/>
  <c r="L398" i="1" s="1"/>
  <c r="F358" i="1"/>
  <c r="H399" i="1"/>
  <c r="H398" i="1" s="1"/>
  <c r="L369" i="1"/>
  <c r="F319" i="1"/>
  <c r="F312" i="1" s="1"/>
  <c r="F338" i="1"/>
  <c r="F327" i="1" s="1"/>
  <c r="F390" i="1"/>
  <c r="L295" i="1"/>
  <c r="L255" i="1" s="1"/>
  <c r="N399" i="1"/>
  <c r="N398" i="1" s="1"/>
  <c r="N382" i="1"/>
  <c r="N295" i="1"/>
  <c r="N255" i="1" s="1"/>
  <c r="F382" i="1"/>
  <c r="H295" i="1"/>
  <c r="F369" i="1"/>
  <c r="H338" i="1"/>
  <c r="H327" i="1" s="1"/>
  <c r="L319" i="1"/>
  <c r="L312" i="1" s="1"/>
  <c r="N338" i="1"/>
  <c r="N327" i="1" s="1"/>
  <c r="N319" i="1"/>
  <c r="N312" i="1" s="1"/>
  <c r="F295" i="1"/>
  <c r="N235" i="1"/>
  <c r="N234" i="1" s="1"/>
  <c r="N233" i="1" s="1"/>
  <c r="H235" i="1"/>
  <c r="H234" i="1" s="1"/>
  <c r="H233" i="1" s="1"/>
  <c r="L235" i="1"/>
  <c r="L234" i="1" s="1"/>
  <c r="L233" i="1" s="1"/>
  <c r="F235" i="1"/>
  <c r="F234" i="1" s="1"/>
  <c r="F233" i="1" s="1"/>
  <c r="H199" i="1"/>
  <c r="J199" i="1" s="1"/>
  <c r="H201" i="1"/>
  <c r="J201" i="1" s="1"/>
  <c r="H207" i="1"/>
  <c r="J207" i="1" s="1"/>
  <c r="H210" i="1"/>
  <c r="J210" i="1" s="1"/>
  <c r="F210" i="1"/>
  <c r="F207" i="1"/>
  <c r="F201" i="1"/>
  <c r="F199" i="1"/>
  <c r="F194" i="1"/>
  <c r="N135" i="1"/>
  <c r="H135" i="1"/>
  <c r="H25" i="1" s="1"/>
  <c r="F135" i="1"/>
  <c r="F25" i="1" s="1"/>
  <c r="N95" i="1"/>
  <c r="H95" i="1"/>
  <c r="F95" i="1"/>
  <c r="N54" i="1"/>
  <c r="N21" i="1" s="1"/>
  <c r="L54" i="1"/>
  <c r="L21" i="1" s="1"/>
  <c r="H54" i="1"/>
  <c r="N22" i="1"/>
  <c r="L22" i="1"/>
  <c r="H22" i="1"/>
  <c r="F86" i="1"/>
  <c r="N35" i="1"/>
  <c r="L35" i="1"/>
  <c r="H35" i="1"/>
  <c r="F35" i="1"/>
  <c r="H501" i="1" l="1"/>
  <c r="H500" i="1" s="1"/>
  <c r="F418" i="1"/>
  <c r="J747" i="1"/>
  <c r="J746" i="1" s="1"/>
  <c r="J745" i="1" s="1"/>
  <c r="F681" i="1"/>
  <c r="F680" i="1" s="1"/>
  <c r="N418" i="1"/>
  <c r="L418" i="1"/>
  <c r="J418" i="1"/>
  <c r="K418" i="1"/>
  <c r="H418" i="1"/>
  <c r="F22" i="1"/>
  <c r="F90" i="1"/>
  <c r="K26" i="1"/>
  <c r="K45" i="1" s="1"/>
  <c r="J173" i="1"/>
  <c r="N164" i="1"/>
  <c r="J90" i="1"/>
  <c r="J21" i="1"/>
  <c r="J20" i="1" s="1"/>
  <c r="J26" i="1" s="1"/>
  <c r="J45" i="1" s="1"/>
  <c r="F24" i="1"/>
  <c r="F23" i="1" s="1"/>
  <c r="F164" i="1"/>
  <c r="H24" i="1"/>
  <c r="H23" i="1" s="1"/>
  <c r="H164" i="1"/>
  <c r="F173" i="1"/>
  <c r="H173" i="1"/>
  <c r="L627" i="1"/>
  <c r="N627" i="1"/>
  <c r="K351" i="1"/>
  <c r="J501" i="1"/>
  <c r="J500" i="1" s="1"/>
  <c r="J457" i="1"/>
  <c r="N90" i="1"/>
  <c r="K381" i="1"/>
  <c r="L90" i="1"/>
  <c r="F21" i="1"/>
  <c r="J682" i="1"/>
  <c r="J681" i="1" s="1"/>
  <c r="J680" i="1" s="1"/>
  <c r="H21" i="1"/>
  <c r="H20" i="1" s="1"/>
  <c r="H90" i="1"/>
  <c r="H627" i="1"/>
  <c r="K681" i="1"/>
  <c r="K680" i="1" s="1"/>
  <c r="K576" i="1"/>
  <c r="J255" i="1"/>
  <c r="J254" i="1" s="1"/>
  <c r="H576" i="1"/>
  <c r="F627" i="1"/>
  <c r="J576" i="1"/>
  <c r="K627" i="1"/>
  <c r="J627" i="1"/>
  <c r="J351" i="1"/>
  <c r="J381" i="1"/>
  <c r="J529" i="1"/>
  <c r="K529" i="1"/>
  <c r="L254" i="1"/>
  <c r="F255" i="1"/>
  <c r="F254" i="1" s="1"/>
  <c r="N254" i="1"/>
  <c r="H255" i="1"/>
  <c r="H254" i="1" s="1"/>
  <c r="H351" i="1"/>
  <c r="H381" i="1"/>
  <c r="H681" i="1"/>
  <c r="H680" i="1" s="1"/>
  <c r="L381" i="1"/>
  <c r="L681" i="1"/>
  <c r="L680" i="1" s="1"/>
  <c r="N457" i="1"/>
  <c r="L457" i="1"/>
  <c r="N681" i="1"/>
  <c r="N680" i="1" s="1"/>
  <c r="L576" i="1"/>
  <c r="N576" i="1"/>
  <c r="H529" i="1"/>
  <c r="F576" i="1"/>
  <c r="N351" i="1"/>
  <c r="F529" i="1"/>
  <c r="L529" i="1"/>
  <c r="N529" i="1"/>
  <c r="L351" i="1"/>
  <c r="F457" i="1"/>
  <c r="N381" i="1"/>
  <c r="F351" i="1"/>
  <c r="F381" i="1"/>
  <c r="N23" i="1"/>
  <c r="L23" i="1"/>
  <c r="N20" i="1"/>
  <c r="L20" i="1"/>
  <c r="F311" i="1" l="1"/>
  <c r="F253" i="1" s="1"/>
  <c r="F20" i="1"/>
  <c r="F26" i="1" s="1"/>
  <c r="F45" i="1" s="1"/>
  <c r="L311" i="1"/>
  <c r="L253" i="1" s="1"/>
  <c r="L798" i="1" s="1"/>
  <c r="H311" i="1"/>
  <c r="H253" i="1" s="1"/>
  <c r="H798" i="1" s="1"/>
  <c r="J311" i="1"/>
  <c r="J253" i="1" s="1"/>
  <c r="J798" i="1" s="1"/>
  <c r="K311" i="1"/>
  <c r="K253" i="1" s="1"/>
  <c r="K798" i="1" s="1"/>
  <c r="N311" i="1"/>
  <c r="N253" i="1" s="1"/>
  <c r="N798" i="1" s="1"/>
  <c r="H26" i="1"/>
  <c r="H45" i="1" s="1"/>
  <c r="N26" i="1"/>
  <c r="N45" i="1" s="1"/>
  <c r="L26" i="1"/>
  <c r="L45" i="1" s="1"/>
  <c r="F798" i="1" l="1"/>
</calcChain>
</file>

<file path=xl/sharedStrings.xml><?xml version="1.0" encoding="utf-8"?>
<sst xmlns="http://schemas.openxmlformats.org/spreadsheetml/2006/main" count="1078" uniqueCount="426">
  <si>
    <t>I. OPĆI DIO</t>
  </si>
  <si>
    <t>A) SAŽETAK RAČUNA PRIHODA I RASHODA</t>
  </si>
  <si>
    <t>Izvršenje 2021.</t>
  </si>
  <si>
    <t>Plan 2022.</t>
  </si>
  <si>
    <t>Projekcija proračuna za 2024.</t>
  </si>
  <si>
    <t>PRIHODI UKUPNO</t>
  </si>
  <si>
    <t>PRIHODI POSLOVANJA</t>
  </si>
  <si>
    <t>PRIHODI OD PRODAJE NEFINANCIJSKE IMOVINE</t>
  </si>
  <si>
    <t>RASHODI POSLOVANJA</t>
  </si>
  <si>
    <t>RASHODI UKUPNO</t>
  </si>
  <si>
    <t>RASHODI ZA NABAVU NEFINANCIJSKE IMOVINE</t>
  </si>
  <si>
    <t>RAZLIKA - VIŠAK/MANJAK</t>
  </si>
  <si>
    <t>B) SAŽETAK RAČUNA FINANCIRANJA</t>
  </si>
  <si>
    <t>PRIMICI OD FINANCIJSKE IMOVINE I ZADUŽIVANJA</t>
  </si>
  <si>
    <t>IZDACI ZA FINANCIJSKU IMOVINU I OTPLATU ZAJMOVA</t>
  </si>
  <si>
    <t>NETO FINANCIRANJE</t>
  </si>
  <si>
    <t>C) PRENESENI VIŠAK ILI PRENESENI MANJAK I VIŠEGODIŠNJI PLAN URAVNOTEŽENJA</t>
  </si>
  <si>
    <t>UKUPNI DONOS VIŠKA/MANJKA IZ PRETHODNIH GODINA</t>
  </si>
  <si>
    <t>VIŠAK/MANJAK IZ PRETHODNIH GODINA KOJI ĆE SE RASPOREDITI/POKRITI</t>
  </si>
  <si>
    <t>VIŠAK/MANJAK+NETO FINANCIRANJE</t>
  </si>
  <si>
    <t>A. RAČUN PRIHODA I RASHODA</t>
  </si>
  <si>
    <t>Razred</t>
  </si>
  <si>
    <t>Skupina</t>
  </si>
  <si>
    <t>Izvor</t>
  </si>
  <si>
    <t>Naziv prihoda</t>
  </si>
  <si>
    <t>Prihodi poslovanja</t>
  </si>
  <si>
    <t>Prihodi od poreza</t>
  </si>
  <si>
    <t>Opći prihodi i primici</t>
  </si>
  <si>
    <t>Pomoći iz inozemstva i od subjekata unutar općeg proračuna</t>
  </si>
  <si>
    <t>Pomoći  EU</t>
  </si>
  <si>
    <t>Ostale pomoći i darovnice</t>
  </si>
  <si>
    <t>Refundacije iz pomoći EU</t>
  </si>
  <si>
    <t>Prihodi od imovine</t>
  </si>
  <si>
    <t>Ostali prihodi za posebne namjene</t>
  </si>
  <si>
    <t>Prihodi od upravnih i administrativnih pristojbi, pristojbi po posebnim propisima i naknada</t>
  </si>
  <si>
    <t>Prihodi od prodaje proizvoda i robe te pruženih usluga i prihodi od donacija</t>
  </si>
  <si>
    <t>Vlastiti prihodi</t>
  </si>
  <si>
    <t>Donacije</t>
  </si>
  <si>
    <t>Kazne, upravne mjere i ostali prihodi</t>
  </si>
  <si>
    <t>Prihodi od prodaje nefinancijske imovine</t>
  </si>
  <si>
    <t>Prihodi od prodaje neproizvedene dugotrajne imovine</t>
  </si>
  <si>
    <t>Prihodi od prodaje ili zamjene nefinancijske imovine</t>
  </si>
  <si>
    <t>Rashodi poslovanja</t>
  </si>
  <si>
    <t>Rashodi za zaposlene</t>
  </si>
  <si>
    <t>Materijalni rashodi</t>
  </si>
  <si>
    <t>Financijski rashodi</t>
  </si>
  <si>
    <t>Subvencije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</si>
  <si>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</si>
  <si>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</si>
  <si>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</si>
  <si>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</si>
  <si>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</si>
  <si>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</si>
  <si>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</si>
  <si>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Rashodi za nabavu proizvedene dugotrajne imovine</t>
  </si>
  <si>
    <t>01 Opće javne usluge</t>
  </si>
  <si>
    <t>011 Izvršna i zakonodavna tijela, financijski i fisklani poslovi, vanjski poslovi</t>
  </si>
  <si>
    <t>013 Opće usluge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</si>
  <si>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</si>
  <si>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</si>
  <si>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</si>
  <si>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</si>
  <si>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</si>
  <si>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</si>
  <si>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043 Gorivo i energija</t>
  </si>
  <si>
    <t>045 Promet</t>
  </si>
  <si>
    <t>046 Komunikacije</t>
  </si>
  <si>
    <t>047 Ostale industrije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</si>
  <si>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</si>
  <si>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</si>
  <si>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</si>
  <si>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</si>
  <si>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</si>
  <si>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056 Poslovi i usluge zaštite okoliša koji nisu drugdje svrstani</t>
  </si>
  <si>
    <t>06 Usluge unaprjeđenja stanovanja i zajednice</t>
  </si>
  <si>
    <t>062 Razvoj zajednice</t>
  </si>
  <si>
    <t>063 Opskrba vodom</t>
  </si>
  <si>
    <t>064 Ulična rasvjeta</t>
  </si>
  <si>
    <t>07 Zdravstvo</t>
  </si>
  <si>
    <t>072 Službe za vanjske pacijente</t>
  </si>
  <si>
    <t>08 Rekreacija, kultura, religija</t>
  </si>
  <si>
    <t>081 Službe rekreacije i sporta</t>
  </si>
  <si>
    <t>082 Službe kulture</t>
  </si>
  <si>
    <t>083 Službe emitiranja i izdavanja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</si>
  <si>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</si>
  <si>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</si>
  <si>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</si>
  <si>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</si>
  <si>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095 Obrazovanje koje se ne može definirati po stupnju</t>
  </si>
  <si>
    <t>10 Socijalna zaštita</t>
  </si>
  <si>
    <t>101 Bolest i invaliditet</t>
  </si>
  <si>
    <t>102 Starost</t>
  </si>
  <si>
    <t>104 Obitelj i djeca</t>
  </si>
  <si>
    <t>106 Stanovanje</t>
  </si>
  <si>
    <t>B. RAČUN FINANCIRANJA</t>
  </si>
  <si>
    <t>Naziv</t>
  </si>
  <si>
    <t>Projekcija proračuna za 2024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</si>
  <si>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</si>
  <si>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</si>
  <si>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</si>
  <si>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</si>
  <si>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</si>
  <si>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</si>
  <si>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Pozicija</t>
  </si>
  <si>
    <t>Šifra</t>
  </si>
  <si>
    <t>Razdjel 001</t>
  </si>
  <si>
    <t>OPĆINSKO VIJEĆE</t>
  </si>
  <si>
    <t>Glava 00101</t>
  </si>
  <si>
    <t>Općinsko vijeće</t>
  </si>
  <si>
    <t>Program 1000</t>
  </si>
  <si>
    <t>Aktivnost 100010</t>
  </si>
  <si>
    <t>Redovna djelatnost Općinskog vijeća</t>
  </si>
  <si>
    <t>Financiranje rada Općinskog vijeća</t>
  </si>
  <si>
    <t>Aktivnost 100020</t>
  </si>
  <si>
    <t>Izrada razvojnih planova</t>
  </si>
  <si>
    <t>Izvor 11</t>
  </si>
  <si>
    <t>Izvor 52</t>
  </si>
  <si>
    <t>Izvor 43</t>
  </si>
  <si>
    <t>Aktivnost 100030</t>
  </si>
  <si>
    <t>Financiranje političkih stranaka i članova izabranih sa liste grupe birača</t>
  </si>
  <si>
    <t>Razdjel 002</t>
  </si>
  <si>
    <t>JEDINSTVENI UPRAVNI ODJEL</t>
  </si>
  <si>
    <t>Glava 00201</t>
  </si>
  <si>
    <t>Poslovanje Jedinstvenog upravnog odjela</t>
  </si>
  <si>
    <t>Program 2000</t>
  </si>
  <si>
    <t>Redovna djelatnost Jedinstvenog upravnog odjela</t>
  </si>
  <si>
    <t>Aktivnost 200010</t>
  </si>
  <si>
    <t>Aktivnost 200020</t>
  </si>
  <si>
    <t>Rashodi za materijal i energiju</t>
  </si>
  <si>
    <t>Aktivnost 200030</t>
  </si>
  <si>
    <t>Rashodi za usluge</t>
  </si>
  <si>
    <t>Aktivnost 200040</t>
  </si>
  <si>
    <t>Tekući projekt 200010</t>
  </si>
  <si>
    <t>Nabava nefinancijske imovine za rad</t>
  </si>
  <si>
    <t>Kapitalni projekt 200010</t>
  </si>
  <si>
    <t>Rashodi za dodatna ulaganja na nefinancijskoj imovini</t>
  </si>
  <si>
    <t>Program 3000</t>
  </si>
  <si>
    <t>Razvoj civilnog društva</t>
  </si>
  <si>
    <t>Aktivnost 300010</t>
  </si>
  <si>
    <t>Tekuće donacije udugama i neprofitnim organizacijama</t>
  </si>
  <si>
    <t>Glava 00202</t>
  </si>
  <si>
    <t>Komunalna infrastruktura</t>
  </si>
  <si>
    <t>Program 4000</t>
  </si>
  <si>
    <t>Javna rasvjeta</t>
  </si>
  <si>
    <t>Aktivnost 400010</t>
  </si>
  <si>
    <t>Potrošnja i održavanje javne rasvjete</t>
  </si>
  <si>
    <t>Izgradnja i unapređenje sustava javne rasvjete</t>
  </si>
  <si>
    <t>Program 4100</t>
  </si>
  <si>
    <t>Nerazvrstane ceste i putovi</t>
  </si>
  <si>
    <t>Aktivnost 410010</t>
  </si>
  <si>
    <t>Održavanje nerazvrstanih cesta i putova</t>
  </si>
  <si>
    <t>Izvor 55</t>
  </si>
  <si>
    <t>Kapitalni projekt 410010</t>
  </si>
  <si>
    <t>Izgradnja i rekonstrukcija nerazvrstanih cesta i putova</t>
  </si>
  <si>
    <t>Program 4200</t>
  </si>
  <si>
    <t>Aktivnost 420010</t>
  </si>
  <si>
    <t>Kapitalni projekt 420010</t>
  </si>
  <si>
    <t>Aktivnost 420020</t>
  </si>
  <si>
    <t>Izvor 71</t>
  </si>
  <si>
    <t>Izvor 61</t>
  </si>
  <si>
    <t>Program 4300</t>
  </si>
  <si>
    <t>Aktivnost 430010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</si>
  <si>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</si>
  <si>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</si>
  <si>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</si>
  <si>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</si>
  <si>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</si>
  <si>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</si>
  <si>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Kapitalni projekt 430010</t>
  </si>
  <si>
    <t>Program 4400</t>
  </si>
  <si>
    <t>Gospodarenje otpadom</t>
  </si>
  <si>
    <t>Aktivnost 440010</t>
  </si>
  <si>
    <t>Odvoz i zbrinjavanje otpada</t>
  </si>
  <si>
    <t>Aktivnost 440020</t>
  </si>
  <si>
    <t>Izrada Plana gospodarenja otpadom</t>
  </si>
  <si>
    <t>Program 4500</t>
  </si>
  <si>
    <t>Uređenje luka i pristaništa</t>
  </si>
  <si>
    <t>Kapitalni projekt 450010</t>
  </si>
  <si>
    <t>Luka Sali</t>
  </si>
  <si>
    <t>Izdaci za otplatu glavnice primljenog kredita</t>
  </si>
  <si>
    <t>Tekući projekt 450010</t>
  </si>
  <si>
    <t>Uređenje riva i obale</t>
  </si>
  <si>
    <t>Tekući projekt 450020</t>
  </si>
  <si>
    <t>Turistička infrastruktura</t>
  </si>
  <si>
    <t>Program 4600</t>
  </si>
  <si>
    <t>Vodovod i odvodnja</t>
  </si>
  <si>
    <t>Kapitalni projekt 460010</t>
  </si>
  <si>
    <t>Program 4700</t>
  </si>
  <si>
    <t>Interventni helidrom</t>
  </si>
  <si>
    <t>Kapitalni projekt 470010</t>
  </si>
  <si>
    <t>Rekonstrukcija interventnog helidroma</t>
  </si>
  <si>
    <t>Glava 00203</t>
  </si>
  <si>
    <t>Prostorno uređenje i zaštita okoliša</t>
  </si>
  <si>
    <t>Program 5000</t>
  </si>
  <si>
    <t>Prostorno planska dokumentacija</t>
  </si>
  <si>
    <t>Kapitalni projekt 500010</t>
  </si>
  <si>
    <t>Prostorni plan uređenja Općine Sali</t>
  </si>
  <si>
    <t>Kapitalni projekt 500020</t>
  </si>
  <si>
    <t>Urbanistički plan uređenja poduzetničke zone Brbinj (dio)</t>
  </si>
  <si>
    <t>Program 5100</t>
  </si>
  <si>
    <t>Katastar nekretnina</t>
  </si>
  <si>
    <t>Program 5300</t>
  </si>
  <si>
    <t>Zaštita okoliša</t>
  </si>
  <si>
    <t>Aktivnost 510010</t>
  </si>
  <si>
    <t>Izrada katastra nekretnina</t>
  </si>
  <si>
    <t>Aktivnost 530010</t>
  </si>
  <si>
    <t>Energetska obnova javnih zgrada</t>
  </si>
  <si>
    <t>Energetska tranzicija</t>
  </si>
  <si>
    <t>Aktivnost 530020</t>
  </si>
  <si>
    <t>Aktivnost 530030</t>
  </si>
  <si>
    <t>Program 5400</t>
  </si>
  <si>
    <t>Digitalna infrastruktura</t>
  </si>
  <si>
    <t>Aktivnost 540010</t>
  </si>
  <si>
    <t>Digitalizacija</t>
  </si>
  <si>
    <t>Glava 00204</t>
  </si>
  <si>
    <t>Zaštita i spašavanje</t>
  </si>
  <si>
    <t>Program 6000</t>
  </si>
  <si>
    <t>Protupožarna zaštita</t>
  </si>
  <si>
    <t>Aktivnost 600010</t>
  </si>
  <si>
    <t>Kapitalni projekt 600010</t>
  </si>
  <si>
    <t>Protupožarni centar Dugi otok</t>
  </si>
  <si>
    <t>Zemljište</t>
  </si>
  <si>
    <t>Program 6100</t>
  </si>
  <si>
    <t>Civilna zaštita</t>
  </si>
  <si>
    <t>Aktivnost 610010</t>
  </si>
  <si>
    <t>Glava 00205</t>
  </si>
  <si>
    <t>Školstvo, zdravstvo i socijalna skrb</t>
  </si>
  <si>
    <t>Program 7000</t>
  </si>
  <si>
    <t>Javne potrebe u obrazovanju</t>
  </si>
  <si>
    <t>Aktivnost 700010</t>
  </si>
  <si>
    <t>Stipendije i školarine</t>
  </si>
  <si>
    <t>Naknade građanima i kućanstvima</t>
  </si>
  <si>
    <t>Aktivnost 700020</t>
  </si>
  <si>
    <t>Nabava radnog materijala za učenike O.Š. Petar Lorini Sali</t>
  </si>
  <si>
    <t>Aktivnost 700030</t>
  </si>
  <si>
    <t>Unapređenje školstva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</si>
  <si>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</si>
  <si>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</si>
  <si>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</si>
  <si>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</si>
  <si>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</si>
  <si>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</si>
  <si>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</si>
  <si>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</si>
  <si>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</si>
  <si>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</si>
  <si>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</si>
  <si>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</si>
  <si>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</si>
  <si>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 xml:space="preserve">Ostale pomoći 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</si>
  <si>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</si>
  <si>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</si>
  <si>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</si>
  <si>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</si>
  <si>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</si>
  <si>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</si>
  <si>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</si>
  <si>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</si>
  <si>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</si>
  <si>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</si>
  <si>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Kapitalni projekt 800010</t>
  </si>
  <si>
    <t>Zavičajni muzej Dugi otok</t>
  </si>
  <si>
    <t>Program 8100</t>
  </si>
  <si>
    <t>Javne potrebe u sportu</t>
  </si>
  <si>
    <t>Aktivnost 810010</t>
  </si>
  <si>
    <t>Financiranje potreba u sportu</t>
  </si>
  <si>
    <t>Kapitalni projekt 810010</t>
  </si>
  <si>
    <t>Izgradnja sportske dvorane</t>
  </si>
  <si>
    <t>Program 8200</t>
  </si>
  <si>
    <t>Vjerske zajednice</t>
  </si>
  <si>
    <t>Aktivnost 820010</t>
  </si>
  <si>
    <t>Pomoći za crkvu</t>
  </si>
  <si>
    <t>Glava 00207</t>
  </si>
  <si>
    <t>Poljoprivreda</t>
  </si>
  <si>
    <t>Program 9000</t>
  </si>
  <si>
    <t>Subvencije u poljoprivredi</t>
  </si>
  <si>
    <t>Aktivnost 900010</t>
  </si>
  <si>
    <t>Subvencije poljoprivrenicima</t>
  </si>
  <si>
    <t>Program 9100</t>
  </si>
  <si>
    <t>Razvoj poljoprivrede</t>
  </si>
  <si>
    <t>Aktivnost 910010</t>
  </si>
  <si>
    <t>Komasacija</t>
  </si>
  <si>
    <t>Program 9200</t>
  </si>
  <si>
    <t>Zaštita životinja</t>
  </si>
  <si>
    <t>Aktivnost 920010</t>
  </si>
  <si>
    <t>Kapitalni projekt 920010</t>
  </si>
  <si>
    <t>Izgradnja i opremanje skloništa za životinje</t>
  </si>
  <si>
    <t>Glava 00208</t>
  </si>
  <si>
    <t>Subvencije i pomoći trgovačkim društvima i unutar općeg proračuna</t>
  </si>
  <si>
    <t>Program 4800</t>
  </si>
  <si>
    <t>Subvencije i pomoći za rad trgovačkim društvima u javnom sektoru</t>
  </si>
  <si>
    <t>Aktivnost 480010</t>
  </si>
  <si>
    <t>Program 4900</t>
  </si>
  <si>
    <t>Poduzetnički inkubator</t>
  </si>
  <si>
    <t>Kapitalni projekt 490010</t>
  </si>
  <si>
    <t>Razdjel 003</t>
  </si>
  <si>
    <t>PREDŠKOLSKI ODGOJ</t>
  </si>
  <si>
    <t>Glava 00301</t>
  </si>
  <si>
    <t>Program 7300</t>
  </si>
  <si>
    <t>Financiranje rada DV Orkulice Sali</t>
  </si>
  <si>
    <t>Aktivnost 730010</t>
  </si>
  <si>
    <t>Izvor 31</t>
  </si>
  <si>
    <t>Rashodi za troškove redovnog poslovanja</t>
  </si>
  <si>
    <t>Aktivnost 730020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</si>
  <si>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</si>
  <si>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</si>
  <si>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</si>
  <si>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</si>
  <si>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</si>
  <si>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</si>
  <si>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</si>
  <si>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</si>
  <si>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</si>
  <si>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</si>
  <si>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vftića</t>
  </si>
  <si>
    <t>Kapitalni projekt 750010</t>
  </si>
  <si>
    <t>Izgradnja vrtića</t>
  </si>
  <si>
    <t>Glava 00302</t>
  </si>
  <si>
    <t>Dječji vrtić "Latica" Zadar</t>
  </si>
  <si>
    <t>Dječji vrtić "Orkulice" Sali</t>
  </si>
  <si>
    <t>Program 7600</t>
  </si>
  <si>
    <t>Sufinanciranje rada vrtića Latica</t>
  </si>
  <si>
    <t>Razdjel 004</t>
  </si>
  <si>
    <t>KNJIŽNICA</t>
  </si>
  <si>
    <t>Glava 00401</t>
  </si>
  <si>
    <t>Hrvatska knjižnica i čitaonica Sali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</si>
  <si>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</si>
  <si>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</si>
  <si>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</si>
  <si>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</si>
  <si>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</si>
  <si>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</si>
  <si>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>Aktivnost 760010</t>
  </si>
  <si>
    <t>Kapitalni projekt 830010</t>
  </si>
  <si>
    <t>Proširenje i opremanje knjižnice u Salima</t>
  </si>
  <si>
    <t>Glava 00402</t>
  </si>
  <si>
    <t>Gradska knjižnica Zadar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</si>
  <si>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</si>
  <si>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</si>
  <si>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</si>
  <si>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</si>
  <si>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</si>
  <si>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</si>
  <si>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</si>
  <si>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Mjesni odbori</t>
  </si>
  <si>
    <t>Rad mjesnih odbora</t>
  </si>
  <si>
    <t>Financiranje troškova mjesnih odbora</t>
  </si>
  <si>
    <t>Izvorni Plan 2022.</t>
  </si>
  <si>
    <t>Izvorni  Plan 2022.</t>
  </si>
  <si>
    <t>Povećanje/ smanjenje</t>
  </si>
  <si>
    <t>Novi plan za 2022.</t>
  </si>
  <si>
    <t>Novi plan za 2022</t>
  </si>
  <si>
    <t>Izvor 8</t>
  </si>
  <si>
    <t>Namjenski primici</t>
  </si>
  <si>
    <t>Kapitalni projekt 910010</t>
  </si>
  <si>
    <t>Strategija razvoja poljoprivrede</t>
  </si>
  <si>
    <t>Interpretacijsko edukacijski centar Grpašćak</t>
  </si>
  <si>
    <t>Projektno partnerstvo</t>
  </si>
  <si>
    <t>Ukupno</t>
  </si>
  <si>
    <t>Aktivnost 200050</t>
  </si>
  <si>
    <t>Proračunska zaliha</t>
  </si>
  <si>
    <t>Tekući projekt 200020</t>
  </si>
  <si>
    <t>Održavanje zgrada i prostora</t>
  </si>
  <si>
    <t>Mrtvačnica</t>
  </si>
  <si>
    <t>Mulić?</t>
  </si>
  <si>
    <t>Subvencija za rad trgovačkih društava u javnom sektoru</t>
  </si>
  <si>
    <t>UKUPNO</t>
  </si>
  <si>
    <t>041 Opći ekonomski, trgovački i poslovi vezani uz rad</t>
  </si>
  <si>
    <t>109 Aktivnosti socijalne zaštite koje nisu drugdje svrstane</t>
  </si>
  <si>
    <t>066 Rashodi vezani uz stanov.i kom.pogod.koji nisu drugd.svrst</t>
  </si>
  <si>
    <t>Porez i prirez na dohodak</t>
  </si>
  <si>
    <t>Porezi na imovinu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</si>
  <si>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</si>
  <si>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</si>
  <si>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</si>
  <si>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</si>
  <si>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</si>
  <si>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</si>
  <si>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</si>
  <si>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</si>
  <si>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</si>
  <si>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</si>
  <si>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Kazne i upravne mjere</t>
  </si>
  <si>
    <t>Prihodi od prodaje materijalne imovine</t>
  </si>
  <si>
    <t>Porezi na robu i usluge</t>
  </si>
  <si>
    <t>Projekcija proračuna za 2023.</t>
  </si>
  <si>
    <t>Plaće (bruto)</t>
  </si>
  <si>
    <t>Ostali rashodi za zaposlene</t>
  </si>
  <si>
    <t>Doprinosi na plaće</t>
  </si>
  <si>
    <t>Naknade troškova zaposlenima</t>
  </si>
  <si>
    <t>Ostali nespomenuti rashodi poslovanja</t>
  </si>
  <si>
    <t>Kamate za primljene kredite i zajmove</t>
  </si>
  <si>
    <t>Ostali financijski rashodi</t>
  </si>
  <si>
    <t>Subvencije trgovačkim društvima u javnom sektoru</t>
  </si>
  <si>
    <t>Subvencije trgovačkim društvima, zadrugama, poljoprivrednicima i obrtnicima izvan javnog sektora</t>
  </si>
  <si>
    <t>Ostale naknade građanima i kućanstvima iz proračuna</t>
  </si>
  <si>
    <t>Tekuće donacije</t>
  </si>
  <si>
    <t>Kapitalne donacije</t>
  </si>
  <si>
    <t>Kapitalne pomoći</t>
  </si>
  <si>
    <t>Materijalna imovina - prirodna bogatstva</t>
  </si>
  <si>
    <t>Građevinski objekti</t>
  </si>
  <si>
    <t>Postrojenja i oprema</t>
  </si>
  <si>
    <t>Knjige, umjetnička djela i ostale izložbene vrijednosti</t>
  </si>
  <si>
    <t>Ostala nematerijalna imovina</t>
  </si>
  <si>
    <t>Dodatna ulaganja na građevinskim objektima</t>
  </si>
  <si>
    <t>Nematerijalna proizvedena imovina</t>
  </si>
  <si>
    <t>Prijevozna sredstva</t>
  </si>
  <si>
    <t>Otplata glavnice primljenih kredita i zajmova od kreditnih i ostalih financijskih institucija izvan javnog sektora</t>
  </si>
  <si>
    <t>IZMJENE I DOPUNE PRORAČUNA OPĆINE SALI ZA 2022. GODINU</t>
  </si>
  <si>
    <t>sa projekcijama za 2023. i 2024. godinu</t>
  </si>
  <si>
    <t>Članak 1.</t>
  </si>
  <si>
    <t>Izmene i dopune Proračuna Općine Sali sa projekcijama za 2023. i 2024. godinu sastoje se od Općeg i Posebnog dijela.</t>
  </si>
  <si>
    <t>Sukladno članku 45. stavak 1. Zakona o proračunu ovim Izmjenama i dopunama Proračuna Općine Sali za 2022. godinu mijenja se isključivo plan za tekuću 2022. godinu, a projekcije za 2023. i 2024. godinu ostaju nepromijenjene.</t>
  </si>
  <si>
    <t>Članak 2.</t>
  </si>
  <si>
    <t>Prihodi i rashodi te primici i izdaci iskazani po ekonomskoj klasifikaciji prikazani su u Općem dijelu kako slijedi:</t>
  </si>
  <si>
    <t>Članak 3.</t>
  </si>
  <si>
    <t>U posebnom dijelu Izmjena i dopuna Proračuna Općine Sali za 2022. godinu rashodi i izdaci iskazani su prema proračunskoj klasifikaciji i raspoređuju se po programima, aktivnostima, korisnicima i namjnama kako slijedi:</t>
  </si>
  <si>
    <t>Članak 4.</t>
  </si>
  <si>
    <t>Ove Izmjene i dopune Proračuna Općine Sali stupaju na snagu osmog dana od dana objave u "Službenom glasniku Općine Sali".</t>
  </si>
  <si>
    <t>Općinsko vijeće Općine Sali</t>
  </si>
  <si>
    <t>Predsjednica</t>
  </si>
  <si>
    <t>Ivana Kirinić Frka</t>
  </si>
  <si>
    <t>Temeljem članka 166. Zakona o proračunu (NN 144/21) i članka 30. Statuta Općine Sali (Službeni glasnik Općine Sali" br. 2/2016 - pročišćeni tekst), Općinsko vijeće Općine Sali na 9. sjednici održanoj dana 22.12.2022. godine donosi</t>
  </si>
  <si>
    <t>KLASA: 401-01/21-01/4</t>
  </si>
  <si>
    <t>URBROJ: 2198/15-01-22-3</t>
  </si>
  <si>
    <t>Sali, 22. prosinca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</si>
</sst>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3" xfId="0" applyBorder="1"/>
    <xf numFmtId="0" fontId="0" fillId="0" borderId="23" xfId="0" applyBorder="1"/>
    <xf numFmtId="0" fontId="0" fillId="0" borderId="1" xfId="0" applyBorder="1"/>
    <xf numFmtId="0" fontId="5" fillId="0" borderId="1" xfId="0" applyFont="1" applyBorder="1"/>
    <xf numFmtId="0" fontId="5" fillId="0" borderId="23" xfId="0" applyFont="1" applyBorder="1"/>
    <xf numFmtId="0" fontId="0" fillId="0" borderId="24" xfId="0" applyBorder="1"/>
    <xf numFmtId="0" fontId="0" fillId="0" borderId="25" xfId="0" applyBorder="1"/>
    <xf numFmtId="0" fontId="5" fillId="0" borderId="26" xfId="0" applyFont="1" applyBorder="1"/>
    <xf numFmtId="0" fontId="0" fillId="0" borderId="27" xfId="0" applyBorder="1"/>
    <xf numFmtId="0" fontId="0" fillId="0" borderId="11" xfId="0" applyBorder="1"/>
    <xf numFmtId="0" fontId="0" fillId="0" borderId="28" xfId="0" applyBorder="1"/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0" xfId="0" applyBorder="1"/>
    <xf numFmtId="0" fontId="0" fillId="0" borderId="16" xfId="0" applyBorder="1"/>
    <xf numFmtId="0" fontId="0" fillId="0" borderId="26" xfId="0" applyBorder="1"/>
    <xf numFmtId="0" fontId="4" fillId="0" borderId="29" xfId="0" applyFont="1" applyBorder="1"/>
    <xf numFmtId="0" fontId="4" fillId="0" borderId="21" xfId="0" applyFont="1" applyBorder="1"/>
    <xf numFmtId="0" fontId="4" fillId="0" borderId="30" xfId="0" applyFont="1" applyBorder="1"/>
    <xf numFmtId="0" fontId="1" fillId="0" borderId="25" xfId="0" applyFont="1" applyBorder="1"/>
    <xf numFmtId="0" fontId="1" fillId="0" borderId="13" xfId="0" applyFont="1" applyBorder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64" fontId="2" fillId="0" borderId="28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164" fontId="2" fillId="0" borderId="26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23" xfId="0" applyNumberFormat="1" applyFon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26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4" xfId="0" applyNumberFormat="1" applyBorder="1"/>
    <xf numFmtId="164" fontId="5" fillId="0" borderId="28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wrapText="1"/>
    </xf>
    <xf numFmtId="164" fontId="0" fillId="0" borderId="1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30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164" fontId="0" fillId="0" borderId="15" xfId="0" applyNumberFormat="1" applyBorder="1"/>
    <xf numFmtId="164" fontId="0" fillId="0" borderId="1" xfId="0" applyNumberFormat="1" applyBorder="1"/>
    <xf numFmtId="164" fontId="0" fillId="7" borderId="30" xfId="0" applyNumberFormat="1" applyFill="1" applyBorder="1"/>
    <xf numFmtId="164" fontId="1" fillId="5" borderId="13" xfId="0" applyNumberFormat="1" applyFont="1" applyFill="1" applyBorder="1"/>
    <xf numFmtId="164" fontId="1" fillId="4" borderId="13" xfId="0" applyNumberFormat="1" applyFont="1" applyFill="1" applyBorder="1"/>
    <xf numFmtId="164" fontId="5" fillId="0" borderId="36" xfId="0" applyNumberFormat="1" applyFont="1" applyBorder="1" applyAlignment="1">
      <alignment horizontal="right"/>
    </xf>
    <xf numFmtId="164" fontId="1" fillId="4" borderId="1" xfId="0" applyNumberFormat="1" applyFont="1" applyFill="1" applyBorder="1"/>
    <xf numFmtId="164" fontId="1" fillId="6" borderId="23" xfId="0" applyNumberFormat="1" applyFont="1" applyFill="1" applyBorder="1"/>
    <xf numFmtId="164" fontId="1" fillId="5" borderId="1" xfId="0" applyNumberFormat="1" applyFont="1" applyFill="1" applyBorder="1"/>
    <xf numFmtId="164" fontId="1" fillId="0" borderId="23" xfId="0" applyNumberFormat="1" applyFont="1" applyBorder="1"/>
    <xf numFmtId="164" fontId="1" fillId="0" borderId="1" xfId="0" applyNumberFormat="1" applyFont="1" applyBorder="1"/>
    <xf numFmtId="164" fontId="0" fillId="0" borderId="13" xfId="0" applyNumberFormat="1" applyBorder="1"/>
    <xf numFmtId="164" fontId="1" fillId="0" borderId="13" xfId="0" applyNumberFormat="1" applyFont="1" applyBorder="1"/>
    <xf numFmtId="164" fontId="1" fillId="6" borderId="1" xfId="0" applyNumberFormat="1" applyFont="1" applyFill="1" applyBorder="1"/>
    <xf numFmtId="164" fontId="1" fillId="5" borderId="5" xfId="0" applyNumberFormat="1" applyFont="1" applyFill="1" applyBorder="1"/>
    <xf numFmtId="164" fontId="1" fillId="0" borderId="15" xfId="0" applyNumberFormat="1" applyFont="1" applyBorder="1"/>
    <xf numFmtId="164" fontId="1" fillId="6" borderId="15" xfId="0" applyNumberFormat="1" applyFont="1" applyFill="1" applyBorder="1"/>
    <xf numFmtId="164" fontId="1" fillId="5" borderId="23" xfId="0" applyNumberFormat="1" applyFont="1" applyFill="1" applyBorder="1"/>
    <xf numFmtId="164" fontId="1" fillId="5" borderId="15" xfId="0" applyNumberFormat="1" applyFont="1" applyFill="1" applyBorder="1"/>
    <xf numFmtId="164" fontId="1" fillId="0" borderId="34" xfId="0" applyNumberFormat="1" applyFont="1" applyBorder="1"/>
    <xf numFmtId="164" fontId="1" fillId="5" borderId="28" xfId="0" applyNumberFormat="1" applyFont="1" applyFill="1" applyBorder="1"/>
    <xf numFmtId="164" fontId="0" fillId="0" borderId="23" xfId="0" applyNumberFormat="1" applyBorder="1"/>
    <xf numFmtId="164" fontId="5" fillId="0" borderId="13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4" fontId="0" fillId="0" borderId="0" xfId="0" applyNumberFormat="1"/>
    <xf numFmtId="0" fontId="3" fillId="3" borderId="9" xfId="0" applyFont="1" applyFill="1" applyBorder="1" applyAlignment="1">
      <alignment horizontal="center" wrapText="1"/>
    </xf>
    <xf numFmtId="164" fontId="1" fillId="4" borderId="15" xfId="0" applyNumberFormat="1" applyFont="1" applyFill="1" applyBorder="1"/>
    <xf numFmtId="164" fontId="1" fillId="6" borderId="5" xfId="0" applyNumberFormat="1" applyFont="1" applyFill="1" applyBorder="1"/>
    <xf numFmtId="164" fontId="1" fillId="0" borderId="5" xfId="0" applyNumberFormat="1" applyFont="1" applyBorder="1"/>
    <xf numFmtId="164" fontId="1" fillId="5" borderId="3" xfId="0" applyNumberFormat="1" applyFont="1" applyFill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34" xfId="0" applyNumberFormat="1" applyBorder="1"/>
    <xf numFmtId="0" fontId="4" fillId="3" borderId="37" xfId="0" applyFont="1" applyFill="1" applyBorder="1" applyAlignment="1">
      <alignment vertical="center"/>
    </xf>
    <xf numFmtId="0" fontId="0" fillId="4" borderId="12" xfId="0" applyFill="1" applyBorder="1"/>
    <xf numFmtId="0" fontId="0" fillId="6" borderId="32" xfId="0" applyFill="1" applyBorder="1"/>
    <xf numFmtId="0" fontId="0" fillId="5" borderId="12" xfId="0" applyFill="1" applyBorder="1"/>
    <xf numFmtId="0" fontId="1" fillId="0" borderId="32" xfId="0" applyFont="1" applyBorder="1"/>
    <xf numFmtId="0" fontId="0" fillId="0" borderId="12" xfId="0" applyBorder="1"/>
    <xf numFmtId="0" fontId="0" fillId="0" borderId="32" xfId="0" applyBorder="1"/>
    <xf numFmtId="0" fontId="1" fillId="0" borderId="12" xfId="0" applyFont="1" applyBorder="1"/>
    <xf numFmtId="0" fontId="1" fillId="4" borderId="12" xfId="0" applyFont="1" applyFill="1" applyBorder="1"/>
    <xf numFmtId="0" fontId="1" fillId="5" borderId="12" xfId="0" applyFont="1" applyFill="1" applyBorder="1"/>
    <xf numFmtId="0" fontId="0" fillId="6" borderId="12" xfId="0" applyFill="1" applyBorder="1"/>
    <xf numFmtId="0" fontId="1" fillId="5" borderId="32" xfId="0" applyFont="1" applyFill="1" applyBorder="1"/>
    <xf numFmtId="0" fontId="8" fillId="0" borderId="12" xfId="0" applyFont="1" applyBorder="1"/>
    <xf numFmtId="0" fontId="5" fillId="0" borderId="12" xfId="0" applyFont="1" applyBorder="1"/>
    <xf numFmtId="164" fontId="3" fillId="4" borderId="14" xfId="0" applyNumberFormat="1" applyFont="1" applyFill="1" applyBorder="1"/>
    <xf numFmtId="0" fontId="5" fillId="0" borderId="28" xfId="0" applyFont="1" applyBorder="1"/>
    <xf numFmtId="0" fontId="9" fillId="0" borderId="0" xfId="0" applyFont="1"/>
    <xf numFmtId="164" fontId="2" fillId="0" borderId="0" xfId="0" applyNumberFormat="1" applyFont="1"/>
    <xf numFmtId="164" fontId="7" fillId="7" borderId="31" xfId="0" applyNumberFormat="1" applyFont="1" applyFill="1" applyBorder="1"/>
    <xf numFmtId="164" fontId="10" fillId="0" borderId="0" xfId="0" applyNumberFormat="1" applyFont="1"/>
    <xf numFmtId="164" fontId="1" fillId="0" borderId="14" xfId="0" applyNumberFormat="1" applyFont="1" applyBorder="1"/>
    <xf numFmtId="164" fontId="5" fillId="0" borderId="45" xfId="0" applyNumberFormat="1" applyFont="1" applyBorder="1" applyAlignment="1">
      <alignment horizontal="right"/>
    </xf>
    <xf numFmtId="164" fontId="2" fillId="0" borderId="22" xfId="0" applyNumberFormat="1" applyFont="1" applyBorder="1"/>
    <xf numFmtId="164" fontId="3" fillId="2" borderId="18" xfId="0" applyNumberFormat="1" applyFont="1" applyFill="1" applyBorder="1"/>
    <xf numFmtId="0" fontId="0" fillId="0" borderId="15" xfId="0" applyBorder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7" fillId="0" borderId="0" xfId="0" applyNumberFormat="1" applyFont="1"/>
    <xf numFmtId="164" fontId="2" fillId="0" borderId="2" xfId="0" applyNumberFormat="1" applyFont="1" applyBorder="1"/>
    <xf numFmtId="164" fontId="7" fillId="0" borderId="2" xfId="0" applyNumberFormat="1" applyFont="1" applyBorder="1"/>
    <xf numFmtId="164" fontId="2" fillId="0" borderId="14" xfId="0" applyNumberFormat="1" applyFont="1" applyBorder="1"/>
    <xf numFmtId="164" fontId="3" fillId="2" borderId="11" xfId="0" applyNumberFormat="1" applyFont="1" applyFill="1" applyBorder="1"/>
    <xf numFmtId="164" fontId="3" fillId="2" borderId="14" xfId="0" applyNumberFormat="1" applyFont="1" applyFill="1" applyBorder="1"/>
    <xf numFmtId="164" fontId="4" fillId="2" borderId="14" xfId="0" applyNumberFormat="1" applyFont="1" applyFill="1" applyBorder="1"/>
    <xf numFmtId="0" fontId="0" fillId="0" borderId="46" xfId="0" applyBorder="1"/>
    <xf numFmtId="0" fontId="0" fillId="0" borderId="42" xfId="0" applyBorder="1"/>
    <xf numFmtId="0" fontId="5" fillId="0" borderId="45" xfId="0" applyFont="1" applyBorder="1"/>
    <xf numFmtId="164" fontId="1" fillId="0" borderId="47" xfId="0" applyNumberFormat="1" applyFont="1" applyBorder="1" applyAlignment="1">
      <alignment horizontal="right"/>
    </xf>
    <xf numFmtId="0" fontId="1" fillId="0" borderId="48" xfId="0" applyFont="1" applyBorder="1"/>
    <xf numFmtId="0" fontId="1" fillId="0" borderId="7" xfId="0" applyFont="1" applyBorder="1"/>
    <xf numFmtId="0" fontId="1" fillId="0" borderId="35" xfId="0" applyFont="1" applyBorder="1"/>
    <xf numFmtId="164" fontId="1" fillId="0" borderId="35" xfId="0" applyNumberFormat="1" applyFont="1" applyBorder="1" applyAlignment="1">
      <alignment horizontal="right"/>
    </xf>
    <xf numFmtId="164" fontId="0" fillId="0" borderId="45" xfId="0" applyNumberFormat="1" applyBorder="1" applyAlignment="1">
      <alignment horizontal="right"/>
    </xf>
    <xf numFmtId="164" fontId="1" fillId="0" borderId="36" xfId="0" applyNumberFormat="1" applyFont="1" applyBorder="1"/>
    <xf numFmtId="164" fontId="0" fillId="0" borderId="36" xfId="0" applyNumberFormat="1" applyBorder="1" applyAlignment="1">
      <alignment horizontal="right"/>
    </xf>
    <xf numFmtId="164" fontId="0" fillId="0" borderId="28" xfId="0" applyNumberFormat="1" applyBorder="1"/>
    <xf numFmtId="164" fontId="0" fillId="0" borderId="36" xfId="0" applyNumberFormat="1" applyBorder="1"/>
    <xf numFmtId="164" fontId="0" fillId="0" borderId="28" xfId="0" applyNumberFormat="1" applyBorder="1" applyAlignment="1">
      <alignment horizontal="right"/>
    </xf>
    <xf numFmtId="0" fontId="3" fillId="3" borderId="35" xfId="0" applyFont="1" applyFill="1" applyBorder="1" applyAlignment="1">
      <alignment horizontal="center" wrapText="1"/>
    </xf>
    <xf numFmtId="164" fontId="0" fillId="0" borderId="34" xfId="0" applyNumberFormat="1" applyBorder="1" applyAlignment="1">
      <alignment horizontal="right"/>
    </xf>
    <xf numFmtId="0" fontId="0" fillId="0" borderId="49" xfId="0" applyBorder="1"/>
    <xf numFmtId="164" fontId="2" fillId="0" borderId="18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0" fillId="0" borderId="14" xfId="0" applyNumberFormat="1" applyBorder="1"/>
    <xf numFmtId="164" fontId="1" fillId="6" borderId="0" xfId="0" applyNumberFormat="1" applyFont="1" applyFill="1"/>
    <xf numFmtId="164" fontId="1" fillId="0" borderId="0" xfId="0" applyNumberFormat="1" applyFont="1"/>
    <xf numFmtId="164" fontId="5" fillId="0" borderId="0" xfId="0" applyNumberFormat="1" applyFont="1" applyAlignment="1">
      <alignment horizontal="right"/>
    </xf>
    <xf numFmtId="164" fontId="0" fillId="0" borderId="53" xfId="0" applyNumberFormat="1" applyBorder="1"/>
    <xf numFmtId="164" fontId="1" fillId="0" borderId="18" xfId="0" applyNumberFormat="1" applyFont="1" applyBorder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" fillId="8" borderId="24" xfId="0" applyFont="1" applyFill="1" applyBorder="1"/>
    <xf numFmtId="0" fontId="1" fillId="8" borderId="0" xfId="0" applyFont="1" applyFill="1"/>
    <xf numFmtId="0" fontId="1" fillId="8" borderId="23" xfId="0" applyFont="1" applyFill="1" applyBorder="1"/>
    <xf numFmtId="164" fontId="4" fillId="8" borderId="4" xfId="0" applyNumberFormat="1" applyFont="1" applyFill="1" applyBorder="1"/>
    <xf numFmtId="164" fontId="1" fillId="8" borderId="4" xfId="0" applyNumberFormat="1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164" fontId="4" fillId="7" borderId="22" xfId="0" applyNumberFormat="1" applyFont="1" applyFill="1" applyBorder="1"/>
    <xf numFmtId="164" fontId="1" fillId="7" borderId="22" xfId="0" applyNumberFormat="1" applyFont="1" applyFill="1" applyBorder="1"/>
    <xf numFmtId="164" fontId="3" fillId="8" borderId="4" xfId="0" applyNumberFormat="1" applyFont="1" applyFill="1" applyBorder="1"/>
    <xf numFmtId="164" fontId="3" fillId="7" borderId="22" xfId="0" applyNumberFormat="1" applyFont="1" applyFill="1" applyBorder="1"/>
    <xf numFmtId="164" fontId="4" fillId="7" borderId="4" xfId="0" applyNumberFormat="1" applyFont="1" applyFill="1" applyBorder="1"/>
    <xf numFmtId="0" fontId="3" fillId="0" borderId="60" xfId="0" applyFont="1" applyBorder="1" applyAlignment="1">
      <alignment horizontal="center" wrapText="1"/>
    </xf>
    <xf numFmtId="164" fontId="3" fillId="7" borderId="61" xfId="0" applyNumberFormat="1" applyFont="1" applyFill="1" applyBorder="1"/>
    <xf numFmtId="164" fontId="1" fillId="0" borderId="62" xfId="0" applyNumberFormat="1" applyFont="1" applyBorder="1"/>
    <xf numFmtId="164" fontId="5" fillId="0" borderId="62" xfId="0" applyNumberFormat="1" applyFont="1" applyBorder="1" applyAlignment="1">
      <alignment horizontal="right"/>
    </xf>
    <xf numFmtId="164" fontId="5" fillId="0" borderId="61" xfId="0" applyNumberFormat="1" applyFont="1" applyBorder="1" applyAlignment="1">
      <alignment horizontal="right"/>
    </xf>
    <xf numFmtId="164" fontId="1" fillId="0" borderId="62" xfId="0" applyNumberFormat="1" applyFont="1" applyBorder="1" applyAlignment="1">
      <alignment horizontal="right"/>
    </xf>
    <xf numFmtId="164" fontId="5" fillId="0" borderId="63" xfId="0" applyNumberFormat="1" applyFont="1" applyBorder="1" applyAlignment="1">
      <alignment horizontal="right"/>
    </xf>
    <xf numFmtId="164" fontId="4" fillId="2" borderId="1" xfId="0" applyNumberFormat="1" applyFont="1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164" fontId="0" fillId="0" borderId="14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52" xfId="0" applyNumberFormat="1" applyBorder="1" applyAlignment="1">
      <alignment horizontal="right"/>
    </xf>
    <xf numFmtId="0" fontId="1" fillId="6" borderId="14" xfId="0" applyFont="1" applyFill="1" applyBorder="1" applyAlignment="1">
      <alignment horizontal="left" wrapText="1"/>
    </xf>
    <xf numFmtId="0" fontId="1" fillId="6" borderId="15" xfId="0" applyFont="1" applyFill="1" applyBorder="1" applyAlignment="1">
      <alignment horizontal="left" wrapText="1"/>
    </xf>
    <xf numFmtId="0" fontId="1" fillId="6" borderId="13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164" fontId="1" fillId="6" borderId="14" xfId="0" applyNumberFormat="1" applyFont="1" applyFill="1" applyBorder="1" applyAlignment="1">
      <alignment horizontal="right"/>
    </xf>
    <xf numFmtId="164" fontId="1" fillId="6" borderId="15" xfId="0" applyNumberFormat="1" applyFont="1" applyFill="1" applyBorder="1" applyAlignment="1">
      <alignment horizontal="right"/>
    </xf>
    <xf numFmtId="164" fontId="1" fillId="6" borderId="52" xfId="0" applyNumberFormat="1" applyFont="1" applyFill="1" applyBorder="1" applyAlignment="1">
      <alignment horizontal="right"/>
    </xf>
    <xf numFmtId="0" fontId="1" fillId="5" borderId="14" xfId="0" applyFont="1" applyFill="1" applyBorder="1" applyAlignment="1">
      <alignment horizontal="left" wrapText="1"/>
    </xf>
    <xf numFmtId="0" fontId="1" fillId="5" borderId="15" xfId="0" applyFont="1" applyFill="1" applyBorder="1" applyAlignment="1">
      <alignment horizontal="left" wrapText="1"/>
    </xf>
    <xf numFmtId="0" fontId="1" fillId="5" borderId="13" xfId="0" applyFont="1" applyFill="1" applyBorder="1" applyAlignment="1">
      <alignment horizontal="left" wrapText="1"/>
    </xf>
    <xf numFmtId="164" fontId="1" fillId="5" borderId="14" xfId="0" applyNumberFormat="1" applyFont="1" applyFill="1" applyBorder="1" applyAlignment="1">
      <alignment horizontal="right"/>
    </xf>
    <xf numFmtId="164" fontId="1" fillId="5" borderId="15" xfId="0" applyNumberFormat="1" applyFont="1" applyFill="1" applyBorder="1" applyAlignment="1">
      <alignment horizontal="right"/>
    </xf>
    <xf numFmtId="164" fontId="1" fillId="5" borderId="52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52" xfId="0" applyNumberFormat="1" applyFont="1" applyBorder="1" applyAlignment="1">
      <alignment horizontal="right"/>
    </xf>
    <xf numFmtId="164" fontId="5" fillId="0" borderId="14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52" xfId="0" applyNumberFormat="1" applyFon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53" xfId="0" applyNumberFormat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53" xfId="0" applyNumberFormat="1" applyFont="1" applyBorder="1" applyAlignment="1">
      <alignment horizontal="right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164" fontId="0" fillId="0" borderId="33" xfId="0" applyNumberFormat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4" fontId="0" fillId="0" borderId="54" xfId="0" applyNumberFormat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164" fontId="1" fillId="5" borderId="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164" fontId="1" fillId="5" borderId="55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44" xfId="0" applyNumberFormat="1" applyFont="1" applyBorder="1" applyAlignment="1">
      <alignment horizontal="right"/>
    </xf>
    <xf numFmtId="164" fontId="5" fillId="0" borderId="43" xfId="0" applyNumberFormat="1" applyFont="1" applyBorder="1" applyAlignment="1">
      <alignment horizontal="right"/>
    </xf>
    <xf numFmtId="164" fontId="5" fillId="0" borderId="42" xfId="0" applyNumberFormat="1" applyFont="1" applyBorder="1" applyAlignment="1">
      <alignment horizontal="right"/>
    </xf>
    <xf numFmtId="164" fontId="5" fillId="0" borderId="59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57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4" fontId="4" fillId="0" borderId="52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5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7" borderId="20" xfId="0" applyFont="1" applyFill="1" applyBorder="1" applyAlignment="1">
      <alignment horizontal="right"/>
    </xf>
    <xf numFmtId="0" fontId="1" fillId="7" borderId="21" xfId="0" applyFont="1" applyFill="1" applyBorder="1" applyAlignment="1">
      <alignment horizontal="right"/>
    </xf>
    <xf numFmtId="164" fontId="2" fillId="7" borderId="22" xfId="0" applyNumberFormat="1" applyFont="1" applyFill="1" applyBorder="1" applyAlignment="1">
      <alignment horizontal="right"/>
    </xf>
    <xf numFmtId="164" fontId="2" fillId="7" borderId="31" xfId="0" applyNumberFormat="1" applyFont="1" applyFill="1" applyBorder="1" applyAlignment="1">
      <alignment horizontal="right"/>
    </xf>
    <xf numFmtId="164" fontId="0" fillId="7" borderId="22" xfId="0" applyNumberFormat="1" applyFill="1" applyBorder="1" applyAlignment="1">
      <alignment horizontal="right"/>
    </xf>
    <xf numFmtId="164" fontId="0" fillId="7" borderId="31" xfId="0" applyNumberFormat="1" applyFill="1" applyBorder="1" applyAlignment="1">
      <alignment horizontal="right"/>
    </xf>
    <xf numFmtId="164" fontId="0" fillId="7" borderId="56" xfId="0" applyNumberFormat="1" applyFill="1" applyBorder="1" applyAlignment="1">
      <alignment horizontal="right"/>
    </xf>
    <xf numFmtId="0" fontId="1" fillId="4" borderId="14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164" fontId="1" fillId="4" borderId="14" xfId="0" applyNumberFormat="1" applyFont="1" applyFill="1" applyBorder="1" applyAlignment="1">
      <alignment horizontal="right"/>
    </xf>
    <xf numFmtId="164" fontId="1" fillId="4" borderId="15" xfId="0" applyNumberFormat="1" applyFont="1" applyFill="1" applyBorder="1" applyAlignment="1">
      <alignment horizontal="right"/>
    </xf>
    <xf numFmtId="164" fontId="1" fillId="4" borderId="52" xfId="0" applyNumberFormat="1" applyFont="1" applyFill="1" applyBorder="1" applyAlignment="1">
      <alignment horizontal="right"/>
    </xf>
    <xf numFmtId="164" fontId="4" fillId="3" borderId="38" xfId="0" applyNumberFormat="1" applyFont="1" applyFill="1" applyBorder="1" applyAlignment="1">
      <alignment horizontal="center" vertical="center" wrapText="1"/>
    </xf>
    <xf numFmtId="164" fontId="4" fillId="3" borderId="51" xfId="0" applyNumberFormat="1" applyFont="1" applyFill="1" applyBorder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right"/>
    </xf>
    <xf numFmtId="164" fontId="1" fillId="6" borderId="4" xfId="0" applyNumberFormat="1" applyFont="1" applyFill="1" applyBorder="1" applyAlignment="1">
      <alignment horizontal="right"/>
    </xf>
    <xf numFmtId="164" fontId="1" fillId="6" borderId="5" xfId="0" applyNumberFormat="1" applyFont="1" applyFill="1" applyBorder="1" applyAlignment="1">
      <alignment horizontal="right"/>
    </xf>
    <xf numFmtId="164" fontId="1" fillId="6" borderId="53" xfId="0" applyNumberFormat="1" applyFont="1" applyFill="1" applyBorder="1" applyAlignment="1">
      <alignment horizontal="right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5" fillId="0" borderId="42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7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1" fillId="0" borderId="13" xfId="0" applyNumberFormat="1" applyFont="1" applyBorder="1" applyAlignment="1">
      <alignment horizontal="right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164" fontId="6" fillId="0" borderId="18" xfId="0" applyNumberFormat="1" applyFont="1" applyBorder="1" applyAlignment="1">
      <alignment horizontal="right"/>
    </xf>
    <xf numFmtId="164" fontId="6" fillId="0" borderId="19" xfId="0" applyNumberFormat="1" applyFont="1" applyBorder="1" applyAlignment="1">
      <alignment horizontal="right"/>
    </xf>
    <xf numFmtId="164" fontId="6" fillId="0" borderId="58" xfId="0" applyNumberFormat="1" applyFont="1" applyBorder="1" applyAlignment="1">
      <alignment horizontal="right"/>
    </xf>
    <xf numFmtId="164" fontId="6" fillId="0" borderId="14" xfId="0" applyNumberFormat="1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164" fontId="6" fillId="0" borderId="52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5" fillId="0" borderId="15" xfId="0" applyFont="1" applyBorder="1" applyAlignment="1">
      <alignment horizontal="left"/>
    </xf>
    <xf numFmtId="164" fontId="4" fillId="0" borderId="22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/>
    </xf>
    <xf numFmtId="164" fontId="3" fillId="7" borderId="5" xfId="0" applyNumberFormat="1" applyFont="1" applyFill="1" applyBorder="1" applyAlignment="1">
      <alignment horizontal="right"/>
    </xf>
    <xf numFmtId="0" fontId="5" fillId="0" borderId="17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164" fontId="6" fillId="0" borderId="17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3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0" fontId="5" fillId="0" borderId="14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1" fillId="7" borderId="32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5" fillId="0" borderId="12" xfId="0" applyFont="1" applyBorder="1" applyAlignment="1">
      <alignment horizontal="left" wrapText="1"/>
    </xf>
    <xf numFmtId="164" fontId="4" fillId="0" borderId="2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55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55" xfId="0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58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15" xfId="0" applyNumberFormat="1" applyFont="1" applyFill="1" applyBorder="1" applyAlignment="1">
      <alignment horizontal="right"/>
    </xf>
    <xf numFmtId="164" fontId="3" fillId="2" borderId="5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55" xfId="0" applyNumberFormat="1" applyFont="1" applyFill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55" xfId="0" applyNumberForma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164" fontId="0" fillId="0" borderId="22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64" fontId="2" fillId="0" borderId="18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58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164" fontId="2" fillId="0" borderId="56" xfId="0" applyNumberFormat="1" applyFont="1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64" fontId="1" fillId="8" borderId="4" xfId="0" applyNumberFormat="1" applyFont="1" applyFill="1" applyBorder="1" applyAlignment="1">
      <alignment horizontal="right"/>
    </xf>
    <xf numFmtId="164" fontId="1" fillId="8" borderId="5" xfId="0" applyNumberFormat="1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164" fontId="1" fillId="8" borderId="53" xfId="0" applyNumberFormat="1" applyFont="1" applyFill="1" applyBorder="1" applyAlignment="1">
      <alignment horizontal="right"/>
    </xf>
    <xf numFmtId="0" fontId="1" fillId="8" borderId="0" xfId="0" applyFont="1" applyFill="1" applyAlignment="1">
      <alignment horizontal="left" wrapText="1"/>
    </xf>
    <xf numFmtId="0" fontId="1" fillId="8" borderId="0" xfId="0" applyFont="1" applyFill="1" applyAlignment="1">
      <alignment horizontal="left"/>
    </xf>
    <xf numFmtId="0" fontId="0" fillId="0" borderId="13" xfId="0" applyBorder="1" applyAlignment="1">
      <alignment horizontal="left"/>
    </xf>
    <xf numFmtId="164" fontId="0" fillId="0" borderId="0" xfId="0" applyNumberFormat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4" fontId="5" fillId="0" borderId="55" xfId="0" applyNumberFormat="1" applyFont="1" applyBorder="1" applyAlignment="1">
      <alignment horizontal="right"/>
    </xf>
    <xf numFmtId="164" fontId="1" fillId="7" borderId="22" xfId="0" applyNumberFormat="1" applyFont="1" applyFill="1" applyBorder="1" applyAlignment="1">
      <alignment horizontal="center"/>
    </xf>
    <xf numFmtId="164" fontId="1" fillId="7" borderId="31" xfId="0" applyNumberFormat="1" applyFont="1" applyFill="1" applyBorder="1" applyAlignment="1">
      <alignment horizontal="center"/>
    </xf>
    <xf numFmtId="164" fontId="3" fillId="7" borderId="22" xfId="0" applyNumberFormat="1" applyFont="1" applyFill="1" applyBorder="1" applyAlignment="1">
      <alignment horizontal="right"/>
    </xf>
    <xf numFmtId="164" fontId="3" fillId="7" borderId="31" xfId="0" applyNumberFormat="1" applyFont="1" applyFill="1" applyBorder="1" applyAlignment="1">
      <alignment horizontal="right"/>
    </xf>
    <xf numFmtId="164" fontId="1" fillId="7" borderId="22" xfId="0" applyNumberFormat="1" applyFont="1" applyFill="1" applyBorder="1" applyAlignment="1">
      <alignment horizontal="right"/>
    </xf>
    <xf numFmtId="164" fontId="1" fillId="7" borderId="31" xfId="0" applyNumberFormat="1" applyFont="1" applyFill="1" applyBorder="1" applyAlignment="1">
      <alignment horizontal="right"/>
    </xf>
    <xf numFmtId="164" fontId="1" fillId="7" borderId="56" xfId="0" applyNumberFormat="1" applyFont="1" applyFill="1" applyBorder="1" applyAlignment="1">
      <alignment horizontal="right"/>
    </xf>
    <xf numFmtId="0" fontId="0" fillId="0" borderId="50" xfId="0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1" fillId="5" borderId="13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3" fillId="4" borderId="15" xfId="0" applyNumberFormat="1" applyFont="1" applyFill="1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164" fontId="1" fillId="5" borderId="4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164" fontId="1" fillId="5" borderId="53" xfId="0" applyNumberFormat="1" applyFont="1" applyFill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1" fillId="8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64" fontId="1" fillId="7" borderId="21" xfId="0" applyNumberFormat="1" applyFont="1" applyFill="1" applyBorder="1" applyAlignment="1">
      <alignment horizontal="right"/>
    </xf>
    <xf numFmtId="164" fontId="3" fillId="7" borderId="21" xfId="0" applyNumberFormat="1" applyFont="1" applyFill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justify" wrapText="1"/>
    </xf>
    <xf numFmtId="0" fontId="0" fillId="0" borderId="0" xfId="0" applyAlignment="1">
      <alignment horizontal="justify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B2-F304-404B-87BF-CB79F31D88E1}">
  <dimension ref="A1:S817"/>
  <sheetViews>
    <sheetView tabSelected="1" workbookViewId="0">
      <selection activeCell="A17" sqref="A17:O17"/>
    </sheetView>
  </sheetViews>
  <sheetFormatPr defaultRowHeight="15" x14ac:dyDescent="0.25"/>
  <cols>
    <col min="1" max="1" width="4.28515625" customWidth="1"/>
    <col min="2" max="2" width="5" customWidth="1"/>
    <col min="3" max="3" width="4.42578125" bestFit="1" customWidth="1"/>
    <col min="5" max="5" width="23.42578125" customWidth="1"/>
    <col min="6" max="6" width="7.5703125" customWidth="1"/>
    <col min="7" max="7" width="6.7109375" customWidth="1"/>
    <col min="8" max="8" width="7.7109375" customWidth="1"/>
    <col min="9" max="9" width="5.42578125" customWidth="1"/>
    <col min="10" max="10" width="13.7109375" customWidth="1"/>
    <col min="11" max="11" width="14.7109375" customWidth="1"/>
    <col min="12" max="12" width="8.42578125" customWidth="1"/>
    <col min="13" max="13" width="4.7109375" customWidth="1"/>
    <col min="14" max="14" width="7.5703125" customWidth="1"/>
    <col min="15" max="15" width="6.7109375" customWidth="1"/>
    <col min="17" max="17" width="13.28515625" bestFit="1" customWidth="1"/>
    <col min="18" max="18" width="13.28515625" hidden="1" customWidth="1"/>
    <col min="19" max="19" width="10.5703125" bestFit="1" customWidth="1"/>
  </cols>
  <sheetData>
    <row r="1" spans="1:15" ht="15" customHeight="1" x14ac:dyDescent="0.25">
      <c r="A1" s="434" t="s">
        <v>422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5" x14ac:dyDescent="0.25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5" x14ac:dyDescent="0.2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ht="14.25" customHeight="1" x14ac:dyDescent="0.25">
      <c r="A4" s="435" t="s">
        <v>408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</row>
    <row r="5" spans="1:15" x14ac:dyDescent="0.25">
      <c r="A5" s="435" t="s">
        <v>409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</row>
    <row r="6" spans="1:15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x14ac:dyDescent="0.25">
      <c r="A7" s="435" t="s">
        <v>410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</row>
    <row r="8" spans="1:15" ht="20.25" customHeight="1" x14ac:dyDescent="0.25">
      <c r="A8" s="436" t="s">
        <v>411</v>
      </c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</row>
    <row r="9" spans="1:15" ht="30" customHeight="1" x14ac:dyDescent="0.25">
      <c r="A9" s="436" t="s">
        <v>412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</row>
    <row r="10" spans="1:15" ht="26.25" customHeigh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ht="15.75" customHeight="1" x14ac:dyDescent="0.25">
      <c r="A11" s="435" t="s">
        <v>413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</row>
    <row r="12" spans="1:15" ht="16.5" customHeight="1" x14ac:dyDescent="0.25">
      <c r="A12" s="434" t="s">
        <v>414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</row>
    <row r="13" spans="1:15" ht="16.5" customHeight="1" x14ac:dyDescent="0.2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ht="16.5" customHeight="1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x14ac:dyDescent="0.25">
      <c r="A15" s="237" t="s">
        <v>0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</row>
    <row r="17" spans="1:15" x14ac:dyDescent="0.25">
      <c r="A17" s="237" t="s">
        <v>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</row>
    <row r="18" spans="1:15" ht="15.75" thickBot="1" x14ac:dyDescent="0.3"/>
    <row r="19" spans="1:15" ht="47.25" customHeight="1" x14ac:dyDescent="0.25">
      <c r="A19" s="341"/>
      <c r="B19" s="342"/>
      <c r="C19" s="342"/>
      <c r="D19" s="342"/>
      <c r="E19" s="342"/>
      <c r="F19" s="351" t="s">
        <v>2</v>
      </c>
      <c r="G19" s="352"/>
      <c r="H19" s="353" t="s">
        <v>347</v>
      </c>
      <c r="I19" s="353"/>
      <c r="J19" s="39" t="s">
        <v>349</v>
      </c>
      <c r="K19" s="39" t="s">
        <v>351</v>
      </c>
      <c r="L19" s="354" t="s">
        <v>385</v>
      </c>
      <c r="M19" s="355"/>
      <c r="N19" s="353" t="s">
        <v>4</v>
      </c>
      <c r="O19" s="356"/>
    </row>
    <row r="20" spans="1:15" x14ac:dyDescent="0.25">
      <c r="A20" s="343" t="s">
        <v>5</v>
      </c>
      <c r="B20" s="344"/>
      <c r="C20" s="344"/>
      <c r="D20" s="344"/>
      <c r="E20" s="344"/>
      <c r="F20" s="363">
        <f>SUM(F21:G22)</f>
        <v>9877602.7799999993</v>
      </c>
      <c r="G20" s="364"/>
      <c r="H20" s="363">
        <f t="shared" ref="H20" si="0">SUM(H21:I22)</f>
        <v>21011000</v>
      </c>
      <c r="I20" s="365"/>
      <c r="J20" s="163">
        <f>SUM(J21:J22)</f>
        <v>-9864000</v>
      </c>
      <c r="K20" s="112">
        <f>SUM(K21:K22)</f>
        <v>11147000</v>
      </c>
      <c r="L20" s="363">
        <f t="shared" ref="L20" si="1">SUM(L21:M22)</f>
        <v>30549000</v>
      </c>
      <c r="M20" s="364"/>
      <c r="N20" s="363">
        <f t="shared" ref="N20" si="2">SUM(N21:O22)</f>
        <v>44144000</v>
      </c>
      <c r="O20" s="366"/>
    </row>
    <row r="21" spans="1:15" x14ac:dyDescent="0.25">
      <c r="A21" s="287" t="s">
        <v>6</v>
      </c>
      <c r="B21" s="288"/>
      <c r="C21" s="288"/>
      <c r="D21" s="288"/>
      <c r="E21" s="288"/>
      <c r="F21" s="335">
        <f>F54</f>
        <v>9792302.7799999993</v>
      </c>
      <c r="G21" s="336"/>
      <c r="H21" s="335">
        <f t="shared" ref="H21:K21" si="3">H54</f>
        <v>20811000</v>
      </c>
      <c r="I21" s="337"/>
      <c r="J21" s="110">
        <f t="shared" si="3"/>
        <v>-9712000</v>
      </c>
      <c r="K21" s="109">
        <f t="shared" si="3"/>
        <v>11099000</v>
      </c>
      <c r="L21" s="335">
        <f t="shared" ref="L21" si="4">L54</f>
        <v>30349000</v>
      </c>
      <c r="M21" s="336"/>
      <c r="N21" s="335">
        <f t="shared" ref="N21" si="5">N54</f>
        <v>43944000</v>
      </c>
      <c r="O21" s="338"/>
    </row>
    <row r="22" spans="1:15" x14ac:dyDescent="0.25">
      <c r="A22" s="287" t="s">
        <v>7</v>
      </c>
      <c r="B22" s="288"/>
      <c r="C22" s="288"/>
      <c r="D22" s="288"/>
      <c r="E22" s="288"/>
      <c r="F22" s="335">
        <f>F86</f>
        <v>85300</v>
      </c>
      <c r="G22" s="336"/>
      <c r="H22" s="335">
        <f t="shared" ref="H22:K22" si="6">H86</f>
        <v>200000</v>
      </c>
      <c r="I22" s="337"/>
      <c r="J22" s="109">
        <f t="shared" si="6"/>
        <v>-152000</v>
      </c>
      <c r="K22" s="109">
        <f t="shared" si="6"/>
        <v>48000</v>
      </c>
      <c r="L22" s="335">
        <f t="shared" ref="L22" si="7">L86</f>
        <v>200000</v>
      </c>
      <c r="M22" s="336"/>
      <c r="N22" s="335">
        <f t="shared" ref="N22" si="8">N86</f>
        <v>200000</v>
      </c>
      <c r="O22" s="338"/>
    </row>
    <row r="23" spans="1:15" x14ac:dyDescent="0.25">
      <c r="A23" s="339" t="s">
        <v>9</v>
      </c>
      <c r="B23" s="340"/>
      <c r="C23" s="340"/>
      <c r="D23" s="340"/>
      <c r="E23" s="340"/>
      <c r="F23" s="359">
        <f>SUM(F24:G25)</f>
        <v>9864828.2100000009</v>
      </c>
      <c r="G23" s="361"/>
      <c r="H23" s="359">
        <f t="shared" ref="H23" si="9">SUM(H24:I25)</f>
        <v>20636000</v>
      </c>
      <c r="I23" s="360"/>
      <c r="J23" s="114">
        <f>SUM(J24:J25)</f>
        <v>-10264000</v>
      </c>
      <c r="K23" s="113">
        <f>K24+K25</f>
        <v>10372000</v>
      </c>
      <c r="L23" s="359">
        <f t="shared" ref="L23" si="10">SUM(L24:M25)</f>
        <v>30174000</v>
      </c>
      <c r="M23" s="361"/>
      <c r="N23" s="359">
        <f t="shared" ref="N23" si="11">SUM(N24:O25)</f>
        <v>43769000</v>
      </c>
      <c r="O23" s="362"/>
    </row>
    <row r="24" spans="1:15" x14ac:dyDescent="0.25">
      <c r="A24" s="287" t="s">
        <v>8</v>
      </c>
      <c r="B24" s="288"/>
      <c r="C24" s="288"/>
      <c r="D24" s="288"/>
      <c r="E24" s="288"/>
      <c r="F24" s="335">
        <f>F95</f>
        <v>6866121.2800000003</v>
      </c>
      <c r="G24" s="336"/>
      <c r="H24" s="335">
        <f>H95</f>
        <v>12336000</v>
      </c>
      <c r="I24" s="336"/>
      <c r="J24" s="109">
        <f>J95</f>
        <v>-3598000</v>
      </c>
      <c r="K24" s="109">
        <f>K95</f>
        <v>8738000</v>
      </c>
      <c r="L24" s="335">
        <f>L95</f>
        <v>10654000</v>
      </c>
      <c r="M24" s="336"/>
      <c r="N24" s="335">
        <f>N95</f>
        <v>10749000</v>
      </c>
      <c r="O24" s="336"/>
    </row>
    <row r="25" spans="1:15" x14ac:dyDescent="0.25">
      <c r="A25" s="287" t="s">
        <v>10</v>
      </c>
      <c r="B25" s="288"/>
      <c r="C25" s="288"/>
      <c r="D25" s="288"/>
      <c r="E25" s="288"/>
      <c r="F25" s="357">
        <f>F135</f>
        <v>2998706.9299999997</v>
      </c>
      <c r="G25" s="358"/>
      <c r="H25" s="357">
        <f>H135</f>
        <v>8300000</v>
      </c>
      <c r="I25" s="358"/>
      <c r="J25" s="111">
        <f>J135</f>
        <v>-6666000</v>
      </c>
      <c r="K25" s="111">
        <f>K135</f>
        <v>1634000</v>
      </c>
      <c r="L25" s="357">
        <f>L135</f>
        <v>19520000</v>
      </c>
      <c r="M25" s="358"/>
      <c r="N25" s="357">
        <f>N135</f>
        <v>33020000</v>
      </c>
      <c r="O25" s="358"/>
    </row>
    <row r="26" spans="1:15" ht="15.75" thickBot="1" x14ac:dyDescent="0.3">
      <c r="A26" s="349" t="s">
        <v>11</v>
      </c>
      <c r="B26" s="350"/>
      <c r="C26" s="350"/>
      <c r="D26" s="350"/>
      <c r="E26" s="350"/>
      <c r="F26" s="345">
        <f>F20-F23</f>
        <v>12774.569999998435</v>
      </c>
      <c r="G26" s="346"/>
      <c r="H26" s="345">
        <f t="shared" ref="H26:K26" si="12">H20-H23</f>
        <v>375000</v>
      </c>
      <c r="I26" s="347"/>
      <c r="J26" s="103">
        <f>J20-J23</f>
        <v>400000</v>
      </c>
      <c r="K26" s="103">
        <f t="shared" si="12"/>
        <v>775000</v>
      </c>
      <c r="L26" s="345">
        <f t="shared" ref="L26" si="13">L20-L23</f>
        <v>375000</v>
      </c>
      <c r="M26" s="346"/>
      <c r="N26" s="345">
        <f t="shared" ref="N26" si="14">N20-N23</f>
        <v>375000</v>
      </c>
      <c r="O26" s="348"/>
    </row>
    <row r="30" spans="1:15" x14ac:dyDescent="0.25">
      <c r="A30" s="237" t="s">
        <v>12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</row>
    <row r="31" spans="1:15" ht="15.75" thickBot="1" x14ac:dyDescent="0.3"/>
    <row r="32" spans="1:15" ht="41.25" customHeight="1" x14ac:dyDescent="0.25">
      <c r="A32" s="341"/>
      <c r="B32" s="342"/>
      <c r="C32" s="342"/>
      <c r="D32" s="342"/>
      <c r="E32" s="342"/>
      <c r="F32" s="351" t="s">
        <v>2</v>
      </c>
      <c r="G32" s="352"/>
      <c r="H32" s="353" t="s">
        <v>348</v>
      </c>
      <c r="I32" s="353"/>
      <c r="J32" s="39" t="s">
        <v>349</v>
      </c>
      <c r="K32" s="39" t="s">
        <v>351</v>
      </c>
      <c r="L32" s="354" t="s">
        <v>385</v>
      </c>
      <c r="M32" s="355"/>
      <c r="N32" s="353" t="s">
        <v>4</v>
      </c>
      <c r="O32" s="356"/>
    </row>
    <row r="33" spans="1:15" x14ac:dyDescent="0.25">
      <c r="A33" s="287" t="s">
        <v>13</v>
      </c>
      <c r="B33" s="288"/>
      <c r="C33" s="288"/>
      <c r="D33" s="288"/>
      <c r="E33" s="288"/>
      <c r="F33" s="331">
        <v>1822037.48</v>
      </c>
      <c r="G33" s="332"/>
      <c r="H33" s="331">
        <v>0</v>
      </c>
      <c r="I33" s="333"/>
      <c r="J33" s="28">
        <f>K33-H33</f>
        <v>0</v>
      </c>
      <c r="K33" s="28">
        <v>0</v>
      </c>
      <c r="L33" s="331"/>
      <c r="M33" s="332"/>
      <c r="N33" s="331"/>
      <c r="O33" s="334"/>
    </row>
    <row r="34" spans="1:15" x14ac:dyDescent="0.25">
      <c r="A34" s="287" t="s">
        <v>14</v>
      </c>
      <c r="B34" s="288"/>
      <c r="C34" s="288"/>
      <c r="D34" s="288"/>
      <c r="E34" s="288"/>
      <c r="F34" s="335">
        <v>735510</v>
      </c>
      <c r="G34" s="336"/>
      <c r="H34" s="337">
        <v>375000</v>
      </c>
      <c r="I34" s="337"/>
      <c r="J34" s="27">
        <f>K34-H34</f>
        <v>400000</v>
      </c>
      <c r="K34" s="27">
        <v>775000</v>
      </c>
      <c r="L34" s="335">
        <v>375000</v>
      </c>
      <c r="M34" s="336"/>
      <c r="N34" s="367">
        <v>375000</v>
      </c>
      <c r="O34" s="368"/>
    </row>
    <row r="35" spans="1:15" ht="15.75" thickBot="1" x14ac:dyDescent="0.3">
      <c r="A35" s="349" t="s">
        <v>15</v>
      </c>
      <c r="B35" s="350"/>
      <c r="C35" s="350"/>
      <c r="D35" s="350"/>
      <c r="E35" s="350"/>
      <c r="F35" s="345">
        <f>F33-F34</f>
        <v>1086527.48</v>
      </c>
      <c r="G35" s="346"/>
      <c r="H35" s="345">
        <f t="shared" ref="H35:K35" si="15">H33-H34</f>
        <v>-375000</v>
      </c>
      <c r="I35" s="347"/>
      <c r="J35" s="103">
        <f t="shared" si="15"/>
        <v>-400000</v>
      </c>
      <c r="K35" s="103">
        <f t="shared" si="15"/>
        <v>-775000</v>
      </c>
      <c r="L35" s="345">
        <f t="shared" ref="L35" si="16">L33-L34</f>
        <v>-375000</v>
      </c>
      <c r="M35" s="346"/>
      <c r="N35" s="345">
        <f t="shared" ref="N35" si="17">N33-N34</f>
        <v>-375000</v>
      </c>
      <c r="O35" s="348"/>
    </row>
    <row r="37" spans="1:15" ht="44.25" customHeight="1" x14ac:dyDescent="0.25"/>
    <row r="39" spans="1:15" x14ac:dyDescent="0.25">
      <c r="A39" s="237" t="s">
        <v>16</v>
      </c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</row>
    <row r="40" spans="1:15" ht="15.75" thickBot="1" x14ac:dyDescent="0.3"/>
    <row r="41" spans="1:15" ht="40.5" customHeight="1" x14ac:dyDescent="0.25">
      <c r="A41" s="341"/>
      <c r="B41" s="342"/>
      <c r="C41" s="342"/>
      <c r="D41" s="342"/>
      <c r="E41" s="342"/>
      <c r="F41" s="351" t="s">
        <v>2</v>
      </c>
      <c r="G41" s="352"/>
      <c r="H41" s="383" t="s">
        <v>3</v>
      </c>
      <c r="I41" s="383"/>
      <c r="J41" s="39" t="s">
        <v>349</v>
      </c>
      <c r="K41" s="39" t="s">
        <v>350</v>
      </c>
      <c r="L41" s="354" t="s">
        <v>385</v>
      </c>
      <c r="M41" s="355"/>
      <c r="N41" s="353" t="s">
        <v>4</v>
      </c>
      <c r="O41" s="356"/>
    </row>
    <row r="42" spans="1:15" x14ac:dyDescent="0.25">
      <c r="A42" s="287" t="s">
        <v>17</v>
      </c>
      <c r="B42" s="288"/>
      <c r="C42" s="288"/>
      <c r="D42" s="288"/>
      <c r="E42" s="288"/>
      <c r="F42" s="331">
        <v>-678174.22</v>
      </c>
      <c r="G42" s="332"/>
      <c r="H42" s="331">
        <v>0</v>
      </c>
      <c r="I42" s="333"/>
      <c r="J42" s="133">
        <v>0</v>
      </c>
      <c r="K42" s="28">
        <v>0</v>
      </c>
      <c r="L42" s="331"/>
      <c r="M42" s="332"/>
      <c r="N42" s="331"/>
      <c r="O42" s="334"/>
    </row>
    <row r="43" spans="1:15" ht="27.75" customHeight="1" thickBot="1" x14ac:dyDescent="0.3">
      <c r="A43" s="375" t="s">
        <v>18</v>
      </c>
      <c r="B43" s="376"/>
      <c r="C43" s="376"/>
      <c r="D43" s="376"/>
      <c r="E43" s="376"/>
      <c r="F43" s="377"/>
      <c r="G43" s="378"/>
      <c r="H43" s="379">
        <v>0</v>
      </c>
      <c r="I43" s="379"/>
      <c r="J43" s="132">
        <v>0</v>
      </c>
      <c r="K43" s="29">
        <v>0</v>
      </c>
      <c r="L43" s="377"/>
      <c r="M43" s="378"/>
      <c r="N43" s="380"/>
      <c r="O43" s="381"/>
    </row>
    <row r="44" spans="1:15" ht="15.75" thickBot="1" x14ac:dyDescent="0.3">
      <c r="A44" s="86"/>
      <c r="F44" s="2"/>
      <c r="G44" s="2"/>
      <c r="H44" s="2"/>
      <c r="I44" s="2"/>
      <c r="J44" s="37"/>
      <c r="K44" s="2"/>
      <c r="L44" s="2"/>
      <c r="M44" s="2"/>
      <c r="N44" s="2"/>
      <c r="O44" s="138"/>
    </row>
    <row r="45" spans="1:15" ht="15.75" thickBot="1" x14ac:dyDescent="0.3">
      <c r="A45" s="369" t="s">
        <v>19</v>
      </c>
      <c r="B45" s="370"/>
      <c r="C45" s="370"/>
      <c r="D45" s="370"/>
      <c r="E45" s="370"/>
      <c r="F45" s="371">
        <f>F26+F35+F43</f>
        <v>1099302.0499999984</v>
      </c>
      <c r="G45" s="372"/>
      <c r="H45" s="373">
        <f t="shared" ref="H45:N45" si="18">H26+H35+H43</f>
        <v>0</v>
      </c>
      <c r="I45" s="374"/>
      <c r="J45" s="102">
        <f t="shared" si="18"/>
        <v>0</v>
      </c>
      <c r="K45" s="102">
        <f t="shared" si="18"/>
        <v>0</v>
      </c>
      <c r="L45" s="373">
        <f t="shared" si="18"/>
        <v>0</v>
      </c>
      <c r="M45" s="374"/>
      <c r="N45" s="373">
        <f t="shared" si="18"/>
        <v>0</v>
      </c>
      <c r="O45" s="384"/>
    </row>
    <row r="48" spans="1:15" ht="110.25" customHeight="1" x14ac:dyDescent="0.25"/>
    <row r="49" spans="1:15" x14ac:dyDescent="0.25">
      <c r="A49" s="237" t="s">
        <v>20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</row>
    <row r="51" spans="1:15" x14ac:dyDescent="0.25">
      <c r="A51" s="237" t="s">
        <v>6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</row>
    <row r="52" spans="1:15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39.75" customHeight="1" thickBot="1" x14ac:dyDescent="0.3">
      <c r="A53" s="14" t="s">
        <v>21</v>
      </c>
      <c r="B53" s="15" t="s">
        <v>22</v>
      </c>
      <c r="C53" s="16" t="s">
        <v>23</v>
      </c>
      <c r="D53" s="269" t="s">
        <v>24</v>
      </c>
      <c r="E53" s="269"/>
      <c r="F53" s="270" t="s">
        <v>2</v>
      </c>
      <c r="G53" s="271"/>
      <c r="H53" s="269" t="s">
        <v>3</v>
      </c>
      <c r="I53" s="269"/>
      <c r="J53" s="45" t="s">
        <v>349</v>
      </c>
      <c r="K53" s="16" t="s">
        <v>350</v>
      </c>
      <c r="L53" s="272" t="s">
        <v>385</v>
      </c>
      <c r="M53" s="273"/>
      <c r="N53" s="274" t="s">
        <v>4</v>
      </c>
      <c r="O53" s="275"/>
    </row>
    <row r="54" spans="1:15" x14ac:dyDescent="0.25">
      <c r="A54" s="144">
        <v>6</v>
      </c>
      <c r="B54" s="145"/>
      <c r="C54" s="146"/>
      <c r="D54" s="393" t="s">
        <v>25</v>
      </c>
      <c r="E54" s="393"/>
      <c r="F54" s="387">
        <f>F55+F60+F67+F72+F78+F83</f>
        <v>9792302.7799999993</v>
      </c>
      <c r="G54" s="388"/>
      <c r="H54" s="389">
        <f t="shared" ref="H54:K54" si="19">H55+H60+H67+H72+H78+H83</f>
        <v>20811000</v>
      </c>
      <c r="I54" s="390"/>
      <c r="J54" s="147">
        <f t="shared" si="19"/>
        <v>-9712000</v>
      </c>
      <c r="K54" s="147">
        <f t="shared" si="19"/>
        <v>11099000</v>
      </c>
      <c r="L54" s="387">
        <f t="shared" ref="L54" si="20">L55+L60+L67+L72+L78+L83</f>
        <v>30349000</v>
      </c>
      <c r="M54" s="388"/>
      <c r="N54" s="387">
        <f t="shared" ref="N54" si="21">N55+N60+N67+N72+N78+N83</f>
        <v>43944000</v>
      </c>
      <c r="O54" s="391"/>
    </row>
    <row r="55" spans="1:15" x14ac:dyDescent="0.25">
      <c r="A55" s="9"/>
      <c r="B55" s="3">
        <v>61</v>
      </c>
      <c r="C55" s="5"/>
      <c r="D55" s="394" t="s">
        <v>26</v>
      </c>
      <c r="E55" s="394"/>
      <c r="F55" s="167">
        <v>3963979.37</v>
      </c>
      <c r="G55" s="168"/>
      <c r="H55" s="228">
        <v>5157000</v>
      </c>
      <c r="I55" s="228"/>
      <c r="J55" s="30">
        <f>K55-H55</f>
        <v>153000</v>
      </c>
      <c r="K55" s="30">
        <v>5310000</v>
      </c>
      <c r="L55" s="167">
        <v>5425000</v>
      </c>
      <c r="M55" s="168"/>
      <c r="N55" s="228">
        <v>5440000</v>
      </c>
      <c r="O55" s="169"/>
    </row>
    <row r="56" spans="1:15" x14ac:dyDescent="0.25">
      <c r="A56" s="9"/>
      <c r="B56" s="3"/>
      <c r="C56" s="5">
        <v>611</v>
      </c>
      <c r="D56" s="385" t="s">
        <v>370</v>
      </c>
      <c r="E56" s="386"/>
      <c r="F56" s="167">
        <v>2820492.27</v>
      </c>
      <c r="G56" s="168"/>
      <c r="H56" s="167">
        <v>4035000</v>
      </c>
      <c r="I56" s="168"/>
      <c r="J56" s="48"/>
      <c r="K56" s="47">
        <v>4075000</v>
      </c>
      <c r="L56" s="167"/>
      <c r="M56" s="168"/>
      <c r="N56" s="167"/>
      <c r="O56" s="169"/>
    </row>
    <row r="57" spans="1:15" x14ac:dyDescent="0.25">
      <c r="A57" s="9"/>
      <c r="B57" s="3"/>
      <c r="C57" s="5">
        <v>613</v>
      </c>
      <c r="D57" s="385" t="s">
        <v>371</v>
      </c>
      <c r="E57" s="386"/>
      <c r="F57" s="167">
        <v>991421.76</v>
      </c>
      <c r="G57" s="168"/>
      <c r="H57" s="167">
        <v>950000</v>
      </c>
      <c r="I57" s="168"/>
      <c r="J57" s="48"/>
      <c r="K57" s="47">
        <v>1063000</v>
      </c>
      <c r="L57" s="167"/>
      <c r="M57" s="168"/>
      <c r="N57" s="167"/>
      <c r="O57" s="169"/>
    </row>
    <row r="58" spans="1:15" x14ac:dyDescent="0.25">
      <c r="A58" s="9"/>
      <c r="B58" s="3"/>
      <c r="C58" s="5">
        <v>614</v>
      </c>
      <c r="D58" s="385" t="s">
        <v>384</v>
      </c>
      <c r="E58" s="386"/>
      <c r="F58" s="167">
        <v>152065.34</v>
      </c>
      <c r="G58" s="168"/>
      <c r="H58" s="167">
        <v>172000</v>
      </c>
      <c r="I58" s="168"/>
      <c r="J58" s="48"/>
      <c r="K58" s="47">
        <v>172000</v>
      </c>
      <c r="L58" s="167"/>
      <c r="M58" s="168"/>
      <c r="N58" s="167"/>
      <c r="O58" s="169"/>
    </row>
    <row r="59" spans="1:15" x14ac:dyDescent="0.25">
      <c r="A59" s="9"/>
      <c r="B59" s="3"/>
      <c r="C59" s="6">
        <v>11</v>
      </c>
      <c r="D59" s="261" t="s">
        <v>27</v>
      </c>
      <c r="E59" s="261"/>
      <c r="F59" s="191">
        <v>3963979.37</v>
      </c>
      <c r="G59" s="192"/>
      <c r="H59" s="262">
        <v>5157000</v>
      </c>
      <c r="I59" s="262"/>
      <c r="J59" s="30">
        <f>K59-H59</f>
        <v>153000</v>
      </c>
      <c r="K59" s="31">
        <v>5310000</v>
      </c>
      <c r="L59" s="191"/>
      <c r="M59" s="192"/>
      <c r="N59" s="262"/>
      <c r="O59" s="193"/>
    </row>
    <row r="60" spans="1:15" ht="32.25" customHeight="1" x14ac:dyDescent="0.25">
      <c r="A60" s="9"/>
      <c r="B60" s="3">
        <v>63</v>
      </c>
      <c r="C60" s="5"/>
      <c r="D60" s="166" t="s">
        <v>28</v>
      </c>
      <c r="E60" s="166"/>
      <c r="F60" s="167">
        <v>1898597.96</v>
      </c>
      <c r="G60" s="168"/>
      <c r="H60" s="228">
        <v>8678000</v>
      </c>
      <c r="I60" s="228"/>
      <c r="J60" s="30">
        <f t="shared" ref="J60:J89" si="22">K60-H60</f>
        <v>-7411000</v>
      </c>
      <c r="K60" s="30">
        <v>1267000</v>
      </c>
      <c r="L60" s="167">
        <v>17224000</v>
      </c>
      <c r="M60" s="168"/>
      <c r="N60" s="228">
        <v>31304000</v>
      </c>
      <c r="O60" s="169"/>
    </row>
    <row r="61" spans="1:15" ht="27.75" customHeight="1" x14ac:dyDescent="0.25">
      <c r="A61" s="9"/>
      <c r="B61" s="3"/>
      <c r="C61" s="5">
        <v>633</v>
      </c>
      <c r="D61" s="206" t="s">
        <v>372</v>
      </c>
      <c r="E61" s="207"/>
      <c r="F61" s="167">
        <v>1415050.46</v>
      </c>
      <c r="G61" s="168"/>
      <c r="H61" s="167">
        <v>2788000</v>
      </c>
      <c r="I61" s="168"/>
      <c r="J61" s="48"/>
      <c r="K61" s="47">
        <v>567000</v>
      </c>
      <c r="L61" s="167"/>
      <c r="M61" s="168"/>
      <c r="N61" s="167"/>
      <c r="O61" s="169"/>
    </row>
    <row r="62" spans="1:15" ht="27.75" customHeight="1" x14ac:dyDescent="0.25">
      <c r="A62" s="9"/>
      <c r="B62" s="3"/>
      <c r="C62" s="5">
        <v>634</v>
      </c>
      <c r="D62" s="206" t="s">
        <v>373</v>
      </c>
      <c r="E62" s="207"/>
      <c r="F62" s="167">
        <v>0</v>
      </c>
      <c r="G62" s="168"/>
      <c r="H62" s="167">
        <v>1690000</v>
      </c>
      <c r="I62" s="168"/>
      <c r="J62" s="48"/>
      <c r="K62" s="47">
        <v>300000</v>
      </c>
      <c r="L62" s="167"/>
      <c r="M62" s="168"/>
      <c r="N62" s="167"/>
      <c r="O62" s="169"/>
    </row>
    <row r="63" spans="1:15" ht="27.75" customHeight="1" x14ac:dyDescent="0.25">
      <c r="A63" s="9"/>
      <c r="B63" s="3"/>
      <c r="C63" s="5">
        <v>638</v>
      </c>
      <c r="D63" s="206" t="s">
        <v>374</v>
      </c>
      <c r="E63" s="207"/>
      <c r="F63" s="167">
        <v>483547.5</v>
      </c>
      <c r="G63" s="168"/>
      <c r="H63" s="167">
        <v>4200000</v>
      </c>
      <c r="I63" s="168"/>
      <c r="J63" s="48"/>
      <c r="K63" s="47">
        <v>400000</v>
      </c>
      <c r="L63" s="167"/>
      <c r="M63" s="168"/>
      <c r="N63" s="167"/>
      <c r="O63" s="169"/>
    </row>
    <row r="64" spans="1:15" x14ac:dyDescent="0.25">
      <c r="A64" s="9"/>
      <c r="B64" s="3"/>
      <c r="C64" s="6">
        <v>51</v>
      </c>
      <c r="D64" s="261" t="s">
        <v>29</v>
      </c>
      <c r="E64" s="261"/>
      <c r="F64" s="191">
        <v>0</v>
      </c>
      <c r="G64" s="192"/>
      <c r="H64" s="262">
        <v>0</v>
      </c>
      <c r="I64" s="262"/>
      <c r="J64" s="30">
        <f t="shared" si="22"/>
        <v>0</v>
      </c>
      <c r="K64" s="31">
        <v>0</v>
      </c>
      <c r="L64" s="191"/>
      <c r="M64" s="192"/>
      <c r="N64" s="262"/>
      <c r="O64" s="193"/>
    </row>
    <row r="65" spans="1:15" x14ac:dyDescent="0.25">
      <c r="A65" s="8"/>
      <c r="C65" s="7">
        <v>52</v>
      </c>
      <c r="D65" s="278" t="s">
        <v>30</v>
      </c>
      <c r="E65" s="278"/>
      <c r="F65" s="233">
        <v>1415050.46</v>
      </c>
      <c r="G65" s="234"/>
      <c r="H65" s="235">
        <v>4478000</v>
      </c>
      <c r="I65" s="235"/>
      <c r="J65" s="30">
        <f t="shared" si="22"/>
        <v>-3611000</v>
      </c>
      <c r="K65" s="32">
        <v>867000</v>
      </c>
      <c r="L65" s="233"/>
      <c r="M65" s="234"/>
      <c r="N65" s="235"/>
      <c r="O65" s="236"/>
    </row>
    <row r="66" spans="1:15" x14ac:dyDescent="0.25">
      <c r="A66" s="9"/>
      <c r="B66" s="3"/>
      <c r="C66" s="6">
        <v>55</v>
      </c>
      <c r="D66" s="261" t="s">
        <v>31</v>
      </c>
      <c r="E66" s="261"/>
      <c r="F66" s="191">
        <v>483547.5</v>
      </c>
      <c r="G66" s="192"/>
      <c r="H66" s="262">
        <v>4200000</v>
      </c>
      <c r="I66" s="262"/>
      <c r="J66" s="30">
        <f t="shared" si="22"/>
        <v>-3800000</v>
      </c>
      <c r="K66" s="31">
        <v>400000</v>
      </c>
      <c r="L66" s="191"/>
      <c r="M66" s="192"/>
      <c r="N66" s="262"/>
      <c r="O66" s="193"/>
    </row>
    <row r="67" spans="1:15" x14ac:dyDescent="0.25">
      <c r="A67" s="9"/>
      <c r="B67" s="3">
        <v>64</v>
      </c>
      <c r="C67" s="5"/>
      <c r="D67" s="330" t="s">
        <v>32</v>
      </c>
      <c r="E67" s="330"/>
      <c r="F67" s="197">
        <v>1514043.38</v>
      </c>
      <c r="G67" s="198"/>
      <c r="H67" s="219">
        <v>1944000</v>
      </c>
      <c r="I67" s="219"/>
      <c r="J67" s="30">
        <f t="shared" si="22"/>
        <v>0</v>
      </c>
      <c r="K67" s="33">
        <v>1944000</v>
      </c>
      <c r="L67" s="197">
        <v>2200000</v>
      </c>
      <c r="M67" s="198"/>
      <c r="N67" s="219">
        <v>2200000</v>
      </c>
      <c r="O67" s="199"/>
    </row>
    <row r="68" spans="1:15" x14ac:dyDescent="0.25">
      <c r="A68" s="9"/>
      <c r="B68" s="3"/>
      <c r="C68" s="5">
        <v>641</v>
      </c>
      <c r="D68" s="385" t="s">
        <v>375</v>
      </c>
      <c r="E68" s="386"/>
      <c r="F68" s="167">
        <v>0.04</v>
      </c>
      <c r="G68" s="168"/>
      <c r="H68" s="167">
        <v>3000</v>
      </c>
      <c r="I68" s="168"/>
      <c r="J68" s="48">
        <f t="shared" si="22"/>
        <v>0</v>
      </c>
      <c r="K68" s="47">
        <v>3000</v>
      </c>
      <c r="L68" s="167"/>
      <c r="M68" s="168"/>
      <c r="N68" s="167"/>
      <c r="O68" s="169"/>
    </row>
    <row r="69" spans="1:15" ht="26.25" customHeight="1" x14ac:dyDescent="0.25">
      <c r="A69" s="8"/>
      <c r="C69" s="4">
        <v>642</v>
      </c>
      <c r="D69" s="206" t="s">
        <v>376</v>
      </c>
      <c r="E69" s="207"/>
      <c r="F69" s="167">
        <v>1514043.34</v>
      </c>
      <c r="G69" s="168"/>
      <c r="H69" s="167">
        <v>1941000</v>
      </c>
      <c r="I69" s="168"/>
      <c r="J69" s="48"/>
      <c r="K69" s="47">
        <v>1941000</v>
      </c>
      <c r="L69" s="167"/>
      <c r="M69" s="168"/>
      <c r="N69" s="167"/>
      <c r="O69" s="169"/>
    </row>
    <row r="70" spans="1:15" x14ac:dyDescent="0.25">
      <c r="A70" s="9"/>
      <c r="B70" s="3"/>
      <c r="C70" s="6">
        <v>11</v>
      </c>
      <c r="D70" s="261" t="s">
        <v>27</v>
      </c>
      <c r="E70" s="261"/>
      <c r="F70" s="191">
        <v>0.04</v>
      </c>
      <c r="G70" s="192"/>
      <c r="H70" s="262">
        <v>3000</v>
      </c>
      <c r="I70" s="262"/>
      <c r="J70" s="30">
        <f t="shared" si="22"/>
        <v>0</v>
      </c>
      <c r="K70" s="31">
        <v>3000</v>
      </c>
      <c r="L70" s="191"/>
      <c r="M70" s="192"/>
      <c r="N70" s="262"/>
      <c r="O70" s="193"/>
    </row>
    <row r="71" spans="1:15" x14ac:dyDescent="0.25">
      <c r="A71" s="8"/>
      <c r="C71" s="7">
        <v>43</v>
      </c>
      <c r="D71" s="278" t="s">
        <v>33</v>
      </c>
      <c r="E71" s="278"/>
      <c r="F71" s="233">
        <v>1514043.34</v>
      </c>
      <c r="G71" s="234"/>
      <c r="H71" s="235">
        <v>1941000</v>
      </c>
      <c r="I71" s="235"/>
      <c r="J71" s="30">
        <f t="shared" si="22"/>
        <v>0</v>
      </c>
      <c r="K71" s="32">
        <v>1941000</v>
      </c>
      <c r="L71" s="233"/>
      <c r="M71" s="234"/>
      <c r="N71" s="235"/>
      <c r="O71" s="236"/>
    </row>
    <row r="72" spans="1:15" ht="45" customHeight="1" x14ac:dyDescent="0.25">
      <c r="A72" s="9"/>
      <c r="B72" s="3">
        <v>65</v>
      </c>
      <c r="C72" s="5"/>
      <c r="D72" s="166" t="s">
        <v>34</v>
      </c>
      <c r="E72" s="166"/>
      <c r="F72" s="167">
        <v>2291437.0699999998</v>
      </c>
      <c r="G72" s="168"/>
      <c r="H72" s="228">
        <v>4546000</v>
      </c>
      <c r="I72" s="228"/>
      <c r="J72" s="30">
        <f t="shared" si="22"/>
        <v>-2269000</v>
      </c>
      <c r="K72" s="30">
        <v>2277000</v>
      </c>
      <c r="L72" s="167">
        <v>5000000</v>
      </c>
      <c r="M72" s="168"/>
      <c r="N72" s="228">
        <v>4500000</v>
      </c>
      <c r="O72" s="169"/>
    </row>
    <row r="73" spans="1:15" ht="16.5" customHeight="1" x14ac:dyDescent="0.25">
      <c r="A73" s="9"/>
      <c r="B73" s="3"/>
      <c r="C73" s="5">
        <v>651</v>
      </c>
      <c r="D73" s="206" t="s">
        <v>377</v>
      </c>
      <c r="E73" s="207"/>
      <c r="F73" s="167">
        <v>417419.74</v>
      </c>
      <c r="G73" s="168"/>
      <c r="H73" s="167">
        <v>465000</v>
      </c>
      <c r="I73" s="168"/>
      <c r="J73" s="48"/>
      <c r="K73" s="47">
        <v>500000</v>
      </c>
      <c r="L73" s="167"/>
      <c r="M73" s="168"/>
      <c r="N73" s="167"/>
      <c r="O73" s="169"/>
    </row>
    <row r="74" spans="1:15" ht="15.75" customHeight="1" x14ac:dyDescent="0.25">
      <c r="A74" s="9"/>
      <c r="B74" s="3"/>
      <c r="C74" s="5">
        <v>652</v>
      </c>
      <c r="D74" s="385" t="s">
        <v>378</v>
      </c>
      <c r="E74" s="386"/>
      <c r="F74" s="167">
        <v>704751.57</v>
      </c>
      <c r="G74" s="168"/>
      <c r="H74" s="167">
        <v>1831000</v>
      </c>
      <c r="I74" s="168"/>
      <c r="J74" s="48"/>
      <c r="K74" s="47">
        <v>550000</v>
      </c>
      <c r="L74" s="167"/>
      <c r="M74" s="168"/>
      <c r="N74" s="167"/>
      <c r="O74" s="169"/>
    </row>
    <row r="75" spans="1:15" ht="15.75" customHeight="1" x14ac:dyDescent="0.25">
      <c r="A75" s="9"/>
      <c r="B75" s="3"/>
      <c r="C75" s="5">
        <v>653</v>
      </c>
      <c r="D75" s="385" t="s">
        <v>379</v>
      </c>
      <c r="E75" s="386"/>
      <c r="F75" s="167">
        <v>1169265.76</v>
      </c>
      <c r="G75" s="168"/>
      <c r="H75" s="167">
        <v>2250000</v>
      </c>
      <c r="I75" s="168"/>
      <c r="J75" s="48"/>
      <c r="K75" s="47">
        <v>1227000</v>
      </c>
      <c r="L75" s="167"/>
      <c r="M75" s="168"/>
      <c r="N75" s="167"/>
      <c r="O75" s="169"/>
    </row>
    <row r="76" spans="1:15" ht="19.5" customHeight="1" x14ac:dyDescent="0.25">
      <c r="A76" s="9"/>
      <c r="B76" s="3"/>
      <c r="C76" s="6">
        <v>11</v>
      </c>
      <c r="D76" s="261" t="s">
        <v>27</v>
      </c>
      <c r="E76" s="261"/>
      <c r="F76" s="191">
        <v>696236.32</v>
      </c>
      <c r="G76" s="192"/>
      <c r="H76" s="262">
        <v>1770000</v>
      </c>
      <c r="I76" s="262"/>
      <c r="J76" s="30">
        <f t="shared" si="22"/>
        <v>-1250000</v>
      </c>
      <c r="K76" s="31">
        <v>520000</v>
      </c>
      <c r="L76" s="191"/>
      <c r="M76" s="192"/>
      <c r="N76" s="262"/>
      <c r="O76" s="193"/>
    </row>
    <row r="77" spans="1:15" x14ac:dyDescent="0.25">
      <c r="A77" s="8"/>
      <c r="C77" s="7">
        <v>43</v>
      </c>
      <c r="D77" s="278" t="s">
        <v>33</v>
      </c>
      <c r="E77" s="278"/>
      <c r="F77" s="233">
        <v>1595200.75</v>
      </c>
      <c r="G77" s="234"/>
      <c r="H77" s="235">
        <v>2776000</v>
      </c>
      <c r="I77" s="235"/>
      <c r="J77" s="30">
        <f t="shared" si="22"/>
        <v>-1019000</v>
      </c>
      <c r="K77" s="32">
        <v>1757000</v>
      </c>
      <c r="L77" s="233"/>
      <c r="M77" s="234"/>
      <c r="N77" s="235"/>
      <c r="O77" s="236"/>
    </row>
    <row r="78" spans="1:15" ht="42.75" customHeight="1" x14ac:dyDescent="0.25">
      <c r="A78" s="9"/>
      <c r="B78" s="3">
        <v>66</v>
      </c>
      <c r="C78" s="5"/>
      <c r="D78" s="166" t="s">
        <v>35</v>
      </c>
      <c r="E78" s="166"/>
      <c r="F78" s="167">
        <v>124245</v>
      </c>
      <c r="G78" s="168"/>
      <c r="H78" s="228">
        <v>486000</v>
      </c>
      <c r="I78" s="228"/>
      <c r="J78" s="30">
        <f t="shared" si="22"/>
        <v>-210000</v>
      </c>
      <c r="K78" s="30">
        <v>276000</v>
      </c>
      <c r="L78" s="167">
        <v>500000</v>
      </c>
      <c r="M78" s="168"/>
      <c r="N78" s="228">
        <v>500000</v>
      </c>
      <c r="O78" s="169"/>
    </row>
    <row r="79" spans="1:15" ht="26.25" customHeight="1" x14ac:dyDescent="0.25">
      <c r="A79" s="8"/>
      <c r="C79" s="4">
        <v>661</v>
      </c>
      <c r="D79" s="206" t="s">
        <v>380</v>
      </c>
      <c r="E79" s="207"/>
      <c r="F79" s="167">
        <v>97090</v>
      </c>
      <c r="G79" s="168"/>
      <c r="H79" s="167">
        <v>296000</v>
      </c>
      <c r="I79" s="168"/>
      <c r="J79" s="48"/>
      <c r="K79" s="47">
        <v>256000</v>
      </c>
      <c r="L79" s="167"/>
      <c r="M79" s="168"/>
      <c r="N79" s="167"/>
      <c r="O79" s="169"/>
    </row>
    <row r="80" spans="1:15" ht="30.75" customHeight="1" x14ac:dyDescent="0.25">
      <c r="A80" s="9"/>
      <c r="B80" s="3"/>
      <c r="C80" s="5">
        <v>663</v>
      </c>
      <c r="D80" s="206" t="s">
        <v>381</v>
      </c>
      <c r="E80" s="207"/>
      <c r="F80" s="167">
        <v>27155</v>
      </c>
      <c r="G80" s="168"/>
      <c r="H80" s="167">
        <v>190000</v>
      </c>
      <c r="I80" s="168"/>
      <c r="J80" s="48"/>
      <c r="K80" s="47">
        <v>20000</v>
      </c>
      <c r="L80" s="167"/>
      <c r="M80" s="168"/>
      <c r="N80" s="167"/>
      <c r="O80" s="169"/>
    </row>
    <row r="81" spans="1:15" x14ac:dyDescent="0.25">
      <c r="A81" s="8"/>
      <c r="C81" s="7">
        <v>31</v>
      </c>
      <c r="D81" s="278" t="s">
        <v>36</v>
      </c>
      <c r="E81" s="278"/>
      <c r="F81" s="233">
        <v>97090</v>
      </c>
      <c r="G81" s="234"/>
      <c r="H81" s="235">
        <v>296000</v>
      </c>
      <c r="I81" s="235"/>
      <c r="J81" s="30">
        <f t="shared" si="22"/>
        <v>-40000</v>
      </c>
      <c r="K81" s="32">
        <v>256000</v>
      </c>
      <c r="L81" s="233"/>
      <c r="M81" s="234"/>
      <c r="N81" s="235"/>
      <c r="O81" s="236"/>
    </row>
    <row r="82" spans="1:15" x14ac:dyDescent="0.25">
      <c r="A82" s="9"/>
      <c r="B82" s="3"/>
      <c r="C82" s="6">
        <v>61</v>
      </c>
      <c r="D82" s="261" t="s">
        <v>37</v>
      </c>
      <c r="E82" s="261"/>
      <c r="F82" s="191">
        <v>27155</v>
      </c>
      <c r="G82" s="192"/>
      <c r="H82" s="262">
        <v>190000</v>
      </c>
      <c r="I82" s="262"/>
      <c r="J82" s="30">
        <f t="shared" si="22"/>
        <v>-170000</v>
      </c>
      <c r="K82" s="31">
        <v>20000</v>
      </c>
      <c r="L82" s="191"/>
      <c r="M82" s="192"/>
      <c r="N82" s="262"/>
      <c r="O82" s="193"/>
    </row>
    <row r="83" spans="1:15" ht="30" customHeight="1" x14ac:dyDescent="0.25">
      <c r="A83" s="9"/>
      <c r="B83" s="3">
        <v>68</v>
      </c>
      <c r="C83" s="5"/>
      <c r="D83" s="196" t="s">
        <v>38</v>
      </c>
      <c r="E83" s="196"/>
      <c r="F83" s="197">
        <v>0</v>
      </c>
      <c r="G83" s="198"/>
      <c r="H83" s="219">
        <v>0</v>
      </c>
      <c r="I83" s="219"/>
      <c r="J83" s="30">
        <f t="shared" si="22"/>
        <v>25000</v>
      </c>
      <c r="K83" s="33">
        <v>25000</v>
      </c>
      <c r="L83" s="197">
        <v>0</v>
      </c>
      <c r="M83" s="198"/>
      <c r="N83" s="219">
        <v>0</v>
      </c>
      <c r="O83" s="199"/>
    </row>
    <row r="84" spans="1:15" ht="18" customHeight="1" x14ac:dyDescent="0.25">
      <c r="A84" s="8"/>
      <c r="C84" s="4">
        <v>681</v>
      </c>
      <c r="D84" s="385" t="s">
        <v>382</v>
      </c>
      <c r="E84" s="386"/>
      <c r="F84" s="167">
        <v>0</v>
      </c>
      <c r="G84" s="168"/>
      <c r="H84" s="167"/>
      <c r="I84" s="168"/>
      <c r="J84" s="48"/>
      <c r="K84" s="47"/>
      <c r="L84" s="167"/>
      <c r="M84" s="168"/>
      <c r="N84" s="167"/>
      <c r="O84" s="169"/>
    </row>
    <row r="85" spans="1:15" x14ac:dyDescent="0.25">
      <c r="A85" s="9"/>
      <c r="B85" s="3"/>
      <c r="C85" s="6">
        <v>11</v>
      </c>
      <c r="D85" s="261" t="s">
        <v>27</v>
      </c>
      <c r="E85" s="261"/>
      <c r="F85" s="191">
        <v>0</v>
      </c>
      <c r="G85" s="192"/>
      <c r="H85" s="262">
        <v>0</v>
      </c>
      <c r="I85" s="262"/>
      <c r="J85" s="30">
        <f t="shared" si="22"/>
        <v>25000</v>
      </c>
      <c r="K85" s="31">
        <v>25000</v>
      </c>
      <c r="L85" s="191"/>
      <c r="M85" s="192"/>
      <c r="N85" s="262"/>
      <c r="O85" s="193"/>
    </row>
    <row r="86" spans="1:15" ht="31.5" customHeight="1" x14ac:dyDescent="0.25">
      <c r="A86" s="144">
        <v>7</v>
      </c>
      <c r="B86" s="145"/>
      <c r="C86" s="146"/>
      <c r="D86" s="392" t="s">
        <v>39</v>
      </c>
      <c r="E86" s="392"/>
      <c r="F86" s="387">
        <f>F87</f>
        <v>85300</v>
      </c>
      <c r="G86" s="388"/>
      <c r="H86" s="387">
        <f>H87</f>
        <v>200000</v>
      </c>
      <c r="I86" s="388"/>
      <c r="J86" s="148">
        <f>J87</f>
        <v>-152000</v>
      </c>
      <c r="K86" s="148">
        <f>K87</f>
        <v>48000</v>
      </c>
      <c r="L86" s="387">
        <f>L87</f>
        <v>200000</v>
      </c>
      <c r="M86" s="388"/>
      <c r="N86" s="387">
        <f>N87</f>
        <v>200000</v>
      </c>
      <c r="O86" s="391"/>
    </row>
    <row r="87" spans="1:15" ht="45" customHeight="1" x14ac:dyDescent="0.25">
      <c r="A87" s="9"/>
      <c r="B87" s="3">
        <v>71</v>
      </c>
      <c r="C87" s="5"/>
      <c r="D87" s="166" t="s">
        <v>40</v>
      </c>
      <c r="E87" s="166"/>
      <c r="F87" s="167">
        <v>85300</v>
      </c>
      <c r="G87" s="168"/>
      <c r="H87" s="228">
        <v>200000</v>
      </c>
      <c r="I87" s="228"/>
      <c r="J87" s="30">
        <f t="shared" si="22"/>
        <v>-152000</v>
      </c>
      <c r="K87" s="30">
        <v>48000</v>
      </c>
      <c r="L87" s="167">
        <v>200000</v>
      </c>
      <c r="M87" s="168"/>
      <c r="N87" s="228">
        <v>200000</v>
      </c>
      <c r="O87" s="169"/>
    </row>
    <row r="88" spans="1:15" ht="27.75" customHeight="1" x14ac:dyDescent="0.25">
      <c r="A88" s="8"/>
      <c r="C88" s="4">
        <v>711</v>
      </c>
      <c r="D88" s="206" t="s">
        <v>383</v>
      </c>
      <c r="E88" s="207"/>
      <c r="F88" s="167">
        <v>85300</v>
      </c>
      <c r="G88" s="168"/>
      <c r="H88" s="167">
        <v>200000</v>
      </c>
      <c r="I88" s="168"/>
      <c r="J88" s="48"/>
      <c r="K88" s="47">
        <v>48000</v>
      </c>
      <c r="L88" s="167"/>
      <c r="M88" s="168"/>
      <c r="N88" s="167"/>
      <c r="O88" s="169"/>
    </row>
    <row r="89" spans="1:15" ht="26.25" customHeight="1" thickBot="1" x14ac:dyDescent="0.3">
      <c r="A89" s="11"/>
      <c r="B89" s="12"/>
      <c r="C89" s="95">
        <v>71</v>
      </c>
      <c r="D89" s="294" t="s">
        <v>41</v>
      </c>
      <c r="E89" s="294"/>
      <c r="F89" s="396">
        <v>85300</v>
      </c>
      <c r="G89" s="397"/>
      <c r="H89" s="398">
        <v>200000</v>
      </c>
      <c r="I89" s="398"/>
      <c r="J89" s="30">
        <f t="shared" si="22"/>
        <v>-152000</v>
      </c>
      <c r="K89" s="38">
        <v>48000</v>
      </c>
      <c r="L89" s="396"/>
      <c r="M89" s="397"/>
      <c r="N89" s="398"/>
      <c r="O89" s="399"/>
    </row>
    <row r="90" spans="1:15" ht="15.75" thickBot="1" x14ac:dyDescent="0.3">
      <c r="A90" s="149"/>
      <c r="B90" s="150"/>
      <c r="C90" s="150"/>
      <c r="D90" s="241" t="s">
        <v>366</v>
      </c>
      <c r="E90" s="241"/>
      <c r="F90" s="400">
        <f>F54+F86</f>
        <v>9877602.7799999993</v>
      </c>
      <c r="G90" s="401"/>
      <c r="H90" s="402">
        <f t="shared" ref="H90" si="23">H54+H86</f>
        <v>21011000</v>
      </c>
      <c r="I90" s="403"/>
      <c r="J90" s="151">
        <f t="shared" ref="J90:K90" si="24">J54+J86</f>
        <v>-9864000</v>
      </c>
      <c r="K90" s="152">
        <f t="shared" si="24"/>
        <v>11147000</v>
      </c>
      <c r="L90" s="404">
        <f t="shared" ref="L90" si="25">L54+L86</f>
        <v>30549000</v>
      </c>
      <c r="M90" s="405"/>
      <c r="N90" s="404">
        <f t="shared" ref="N90" si="26">N54+N86</f>
        <v>44144000</v>
      </c>
      <c r="O90" s="406"/>
    </row>
    <row r="91" spans="1:15" ht="86.25" customHeight="1" x14ac:dyDescent="0.25">
      <c r="D91" s="330"/>
      <c r="E91" s="330"/>
      <c r="F91" s="395"/>
      <c r="G91" s="395"/>
      <c r="H91" s="395"/>
      <c r="I91" s="395"/>
      <c r="J91" s="26"/>
      <c r="K91" s="26"/>
      <c r="L91" s="395"/>
      <c r="M91" s="395"/>
      <c r="N91" s="395"/>
      <c r="O91" s="395"/>
    </row>
    <row r="92" spans="1:15" x14ac:dyDescent="0.25">
      <c r="A92" s="237" t="s">
        <v>8</v>
      </c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</row>
    <row r="93" spans="1:15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36" customHeight="1" thickBot="1" x14ac:dyDescent="0.3">
      <c r="A94" s="14" t="s">
        <v>21</v>
      </c>
      <c r="B94" s="15" t="s">
        <v>22</v>
      </c>
      <c r="C94" s="16" t="s">
        <v>23</v>
      </c>
      <c r="D94" s="269" t="s">
        <v>24</v>
      </c>
      <c r="E94" s="269"/>
      <c r="F94" s="270" t="s">
        <v>2</v>
      </c>
      <c r="G94" s="271"/>
      <c r="H94" s="269" t="s">
        <v>3</v>
      </c>
      <c r="I94" s="269"/>
      <c r="J94" s="46" t="s">
        <v>349</v>
      </c>
      <c r="K94" s="46" t="s">
        <v>350</v>
      </c>
      <c r="L94" s="272" t="s">
        <v>385</v>
      </c>
      <c r="M94" s="273"/>
      <c r="N94" s="274" t="s">
        <v>4</v>
      </c>
      <c r="O94" s="275"/>
    </row>
    <row r="95" spans="1:15" x14ac:dyDescent="0.25">
      <c r="A95" s="144">
        <v>3</v>
      </c>
      <c r="B95" s="145"/>
      <c r="C95" s="146"/>
      <c r="D95" s="393" t="s">
        <v>42</v>
      </c>
      <c r="E95" s="393"/>
      <c r="F95" s="387">
        <f>F96+F101+F112+F117+F123+F127</f>
        <v>6866121.2800000003</v>
      </c>
      <c r="G95" s="388"/>
      <c r="H95" s="389">
        <f>H96+H101+H112+H117+H123+H127</f>
        <v>12336000</v>
      </c>
      <c r="I95" s="390"/>
      <c r="J95" s="153">
        <f>J96+J101+J112+J117+J123+J127</f>
        <v>-3598000</v>
      </c>
      <c r="K95" s="153">
        <f>K96+K101+K112+K117+K123+K127</f>
        <v>8738000</v>
      </c>
      <c r="L95" s="387">
        <f>L96+L101+L112+L117+L123+L127</f>
        <v>10654000</v>
      </c>
      <c r="M95" s="388"/>
      <c r="N95" s="387">
        <f>N96+N101+N112+N117+N123+N127</f>
        <v>10749000</v>
      </c>
      <c r="O95" s="391"/>
    </row>
    <row r="96" spans="1:15" x14ac:dyDescent="0.25">
      <c r="A96" s="9"/>
      <c r="B96" s="3">
        <v>31</v>
      </c>
      <c r="C96" s="5"/>
      <c r="D96" s="394" t="s">
        <v>43</v>
      </c>
      <c r="E96" s="394"/>
      <c r="F96" s="167">
        <v>1916875.34</v>
      </c>
      <c r="G96" s="168"/>
      <c r="H96" s="228">
        <v>2062000</v>
      </c>
      <c r="I96" s="228"/>
      <c r="J96" s="30">
        <f>K96-H96</f>
        <v>140000</v>
      </c>
      <c r="K96" s="30">
        <f>K259+K688+K751</f>
        <v>2202000</v>
      </c>
      <c r="L96" s="167">
        <v>2062000</v>
      </c>
      <c r="M96" s="168"/>
      <c r="N96" s="228">
        <v>2062000</v>
      </c>
      <c r="O96" s="169"/>
    </row>
    <row r="97" spans="1:17" x14ac:dyDescent="0.25">
      <c r="A97" s="9"/>
      <c r="B97" s="3"/>
      <c r="C97" s="5">
        <v>311</v>
      </c>
      <c r="D97" s="385" t="s">
        <v>386</v>
      </c>
      <c r="E97" s="386"/>
      <c r="F97" s="167">
        <v>1604303.91</v>
      </c>
      <c r="G97" s="168"/>
      <c r="H97" s="167">
        <v>1540000</v>
      </c>
      <c r="I97" s="168"/>
      <c r="J97" s="30"/>
      <c r="K97" s="30">
        <f>K260+K752+K689</f>
        <v>1625000</v>
      </c>
      <c r="L97" s="167"/>
      <c r="M97" s="168"/>
      <c r="N97" s="167"/>
      <c r="O97" s="169"/>
      <c r="Q97" s="2"/>
    </row>
    <row r="98" spans="1:17" x14ac:dyDescent="0.25">
      <c r="A98" s="9"/>
      <c r="B98" s="3"/>
      <c r="C98" s="5">
        <v>312</v>
      </c>
      <c r="D98" s="385" t="s">
        <v>387</v>
      </c>
      <c r="E98" s="386"/>
      <c r="F98" s="167">
        <v>68878.240000000005</v>
      </c>
      <c r="G98" s="168"/>
      <c r="H98" s="167">
        <v>85000</v>
      </c>
      <c r="I98" s="168"/>
      <c r="J98" s="30"/>
      <c r="K98" s="30">
        <f>K261+K690+K753</f>
        <v>140000</v>
      </c>
      <c r="L98" s="167"/>
      <c r="M98" s="168"/>
      <c r="N98" s="167"/>
      <c r="O98" s="169"/>
    </row>
    <row r="99" spans="1:17" x14ac:dyDescent="0.25">
      <c r="A99" s="9"/>
      <c r="B99" s="3"/>
      <c r="C99" s="5">
        <v>313</v>
      </c>
      <c r="D99" s="385" t="s">
        <v>388</v>
      </c>
      <c r="E99" s="386"/>
      <c r="F99" s="167">
        <v>243693.19</v>
      </c>
      <c r="G99" s="168"/>
      <c r="H99" s="167">
        <v>437000</v>
      </c>
      <c r="I99" s="168"/>
      <c r="J99" s="30"/>
      <c r="K99" s="30">
        <f>K262+K754+K691</f>
        <v>437000</v>
      </c>
      <c r="L99" s="167"/>
      <c r="M99" s="168"/>
      <c r="N99" s="167"/>
      <c r="O99" s="169"/>
    </row>
    <row r="100" spans="1:17" x14ac:dyDescent="0.25">
      <c r="A100" s="9"/>
      <c r="B100" s="3"/>
      <c r="C100" s="6">
        <v>11</v>
      </c>
      <c r="D100" s="261" t="s">
        <v>27</v>
      </c>
      <c r="E100" s="261"/>
      <c r="F100" s="191">
        <v>1916875.34</v>
      </c>
      <c r="G100" s="192"/>
      <c r="H100" s="262">
        <v>2062000</v>
      </c>
      <c r="I100" s="262"/>
      <c r="J100" s="31">
        <f t="shared" ref="J100:J134" si="27">K100-H100</f>
        <v>100000</v>
      </c>
      <c r="K100" s="31">
        <v>2162000</v>
      </c>
      <c r="L100" s="191"/>
      <c r="M100" s="192"/>
      <c r="N100" s="262"/>
      <c r="O100" s="193"/>
    </row>
    <row r="101" spans="1:17" x14ac:dyDescent="0.25">
      <c r="A101" s="9"/>
      <c r="B101" s="3">
        <v>32</v>
      </c>
      <c r="C101" s="5"/>
      <c r="D101" s="166" t="s">
        <v>44</v>
      </c>
      <c r="E101" s="166"/>
      <c r="F101" s="167">
        <v>3243046.82</v>
      </c>
      <c r="G101" s="168"/>
      <c r="H101" s="228">
        <v>7477000</v>
      </c>
      <c r="I101" s="228"/>
      <c r="J101" s="30">
        <f t="shared" si="27"/>
        <v>-3220000</v>
      </c>
      <c r="K101" s="30">
        <f>K240+K246+K263+K269+K274+K286+K298+K316+K322+K335+K344+K355+K362+K374+K385+K393+K403+K416+K431+K436+K475+K481+K486+K491+K498+K525+K582+K638+K644+K656+K678+K692+K699+K708+K755+K761+K784+K794</f>
        <v>4257000</v>
      </c>
      <c r="L101" s="167">
        <v>5868000</v>
      </c>
      <c r="M101" s="168"/>
      <c r="N101" s="228">
        <v>5868000</v>
      </c>
      <c r="O101" s="169"/>
    </row>
    <row r="102" spans="1:17" ht="15" customHeight="1" x14ac:dyDescent="0.25">
      <c r="A102" s="9"/>
      <c r="B102" s="3"/>
      <c r="C102" s="5">
        <v>321</v>
      </c>
      <c r="D102" s="206" t="s">
        <v>389</v>
      </c>
      <c r="E102" s="207"/>
      <c r="F102" s="167">
        <v>115137.1</v>
      </c>
      <c r="G102" s="168"/>
      <c r="H102" s="167">
        <v>246000</v>
      </c>
      <c r="I102" s="168"/>
      <c r="J102" s="30"/>
      <c r="K102" s="30">
        <f>K264+K693+K756</f>
        <v>135000</v>
      </c>
      <c r="L102" s="167"/>
      <c r="M102" s="168"/>
      <c r="N102" s="167"/>
      <c r="O102" s="169"/>
      <c r="Q102" s="2"/>
    </row>
    <row r="103" spans="1:17" x14ac:dyDescent="0.25">
      <c r="A103" s="9"/>
      <c r="B103" s="3"/>
      <c r="C103" s="5">
        <v>322</v>
      </c>
      <c r="D103" s="206" t="s">
        <v>128</v>
      </c>
      <c r="E103" s="207"/>
      <c r="F103" s="167">
        <v>656595.48</v>
      </c>
      <c r="G103" s="168"/>
      <c r="H103" s="167">
        <v>1424000</v>
      </c>
      <c r="I103" s="168"/>
      <c r="J103" s="30"/>
      <c r="K103" s="30">
        <f>K241+K270+K317+K336+K356+K526+K700+K762+K795</f>
        <v>1105000</v>
      </c>
      <c r="L103" s="167"/>
      <c r="M103" s="168"/>
      <c r="N103" s="167"/>
      <c r="O103" s="169"/>
    </row>
    <row r="104" spans="1:17" x14ac:dyDescent="0.25">
      <c r="A104" s="9"/>
      <c r="B104" s="3"/>
      <c r="C104" s="5">
        <v>323</v>
      </c>
      <c r="D104" s="206" t="s">
        <v>130</v>
      </c>
      <c r="E104" s="207"/>
      <c r="F104" s="167">
        <v>2169666.4500000002</v>
      </c>
      <c r="G104" s="168"/>
      <c r="H104" s="167">
        <v>5587000</v>
      </c>
      <c r="I104" s="168"/>
      <c r="J104" s="30"/>
      <c r="K104" s="30">
        <f>K247+K265+K275+K299+K318+K323+K337+K345+K357+K363+K375+K386+K394+K404+K417+K432+K437+K476+K482+K487+K492+K499+K583+K639+K645+K657+K679+K701+K709+K763+K785</f>
        <v>2807000</v>
      </c>
      <c r="L104" s="167"/>
      <c r="M104" s="168"/>
      <c r="N104" s="167"/>
      <c r="O104" s="169"/>
    </row>
    <row r="105" spans="1:17" ht="26.25" customHeight="1" x14ac:dyDescent="0.25">
      <c r="A105" s="9"/>
      <c r="B105" s="3"/>
      <c r="C105" s="5">
        <v>329</v>
      </c>
      <c r="D105" s="206" t="s">
        <v>390</v>
      </c>
      <c r="E105" s="207"/>
      <c r="F105" s="167">
        <v>301647.78999999998</v>
      </c>
      <c r="G105" s="168"/>
      <c r="H105" s="167">
        <v>220000</v>
      </c>
      <c r="I105" s="168"/>
      <c r="J105" s="30"/>
      <c r="K105" s="30">
        <f>K242+K276+K287+K405</f>
        <v>210000</v>
      </c>
      <c r="L105" s="167"/>
      <c r="M105" s="168"/>
      <c r="N105" s="167"/>
      <c r="O105" s="169"/>
    </row>
    <row r="106" spans="1:17" x14ac:dyDescent="0.25">
      <c r="A106" s="9"/>
      <c r="B106" s="3"/>
      <c r="C106" s="6">
        <v>11</v>
      </c>
      <c r="D106" s="261" t="s">
        <v>27</v>
      </c>
      <c r="E106" s="261"/>
      <c r="F106" s="191">
        <v>734541.09</v>
      </c>
      <c r="G106" s="192"/>
      <c r="H106" s="262">
        <f>H101-H107-H108-H109-H110-H111</f>
        <v>1635000</v>
      </c>
      <c r="I106" s="262"/>
      <c r="J106" s="31">
        <f t="shared" si="27"/>
        <v>-498000</v>
      </c>
      <c r="K106" s="31">
        <v>1137000</v>
      </c>
      <c r="L106" s="191"/>
      <c r="M106" s="192"/>
      <c r="N106" s="262"/>
      <c r="O106" s="193"/>
      <c r="Q106" s="2"/>
    </row>
    <row r="107" spans="1:17" x14ac:dyDescent="0.25">
      <c r="A107" s="9"/>
      <c r="B107" s="3"/>
      <c r="C107" s="6">
        <v>31</v>
      </c>
      <c r="D107" s="324" t="s">
        <v>36</v>
      </c>
      <c r="E107" s="303"/>
      <c r="F107" s="191">
        <v>84516</v>
      </c>
      <c r="G107" s="192"/>
      <c r="H107" s="191">
        <v>296000</v>
      </c>
      <c r="I107" s="262"/>
      <c r="J107" s="31">
        <f t="shared" si="27"/>
        <v>-50000</v>
      </c>
      <c r="K107" s="31">
        <v>246000</v>
      </c>
      <c r="L107" s="191"/>
      <c r="M107" s="192"/>
      <c r="N107" s="191"/>
      <c r="O107" s="193"/>
    </row>
    <row r="108" spans="1:17" x14ac:dyDescent="0.25">
      <c r="A108" s="9"/>
      <c r="B108" s="3"/>
      <c r="C108" s="6">
        <v>43</v>
      </c>
      <c r="D108" s="324" t="s">
        <v>33</v>
      </c>
      <c r="E108" s="303"/>
      <c r="F108" s="191">
        <v>1953171.89</v>
      </c>
      <c r="G108" s="192"/>
      <c r="H108" s="191">
        <v>2450000</v>
      </c>
      <c r="I108" s="262"/>
      <c r="J108" s="31">
        <f t="shared" si="27"/>
        <v>-197000</v>
      </c>
      <c r="K108" s="31">
        <v>2253000</v>
      </c>
      <c r="L108" s="191"/>
      <c r="M108" s="192"/>
      <c r="N108" s="191"/>
      <c r="O108" s="193"/>
    </row>
    <row r="109" spans="1:17" x14ac:dyDescent="0.25">
      <c r="A109" s="8"/>
      <c r="C109" s="7">
        <v>52</v>
      </c>
      <c r="D109" s="278" t="s">
        <v>30</v>
      </c>
      <c r="E109" s="278"/>
      <c r="F109" s="233">
        <v>139128.46</v>
      </c>
      <c r="G109" s="234"/>
      <c r="H109" s="235">
        <v>1516000</v>
      </c>
      <c r="I109" s="235"/>
      <c r="J109" s="31">
        <f t="shared" si="27"/>
        <v>-895000</v>
      </c>
      <c r="K109" s="32">
        <v>621000</v>
      </c>
      <c r="L109" s="233"/>
      <c r="M109" s="234"/>
      <c r="N109" s="235"/>
      <c r="O109" s="236"/>
    </row>
    <row r="110" spans="1:17" x14ac:dyDescent="0.25">
      <c r="A110" s="9"/>
      <c r="B110" s="3"/>
      <c r="C110" s="6">
        <v>55</v>
      </c>
      <c r="D110" s="261" t="s">
        <v>31</v>
      </c>
      <c r="E110" s="261"/>
      <c r="F110" s="191">
        <v>331689.38</v>
      </c>
      <c r="G110" s="192"/>
      <c r="H110" s="262">
        <v>1550000</v>
      </c>
      <c r="I110" s="262"/>
      <c r="J110" s="31">
        <f t="shared" si="27"/>
        <v>-1550000</v>
      </c>
      <c r="K110" s="31">
        <v>0</v>
      </c>
      <c r="L110" s="191"/>
      <c r="M110" s="192"/>
      <c r="N110" s="262"/>
      <c r="O110" s="193"/>
    </row>
    <row r="111" spans="1:17" x14ac:dyDescent="0.25">
      <c r="A111" s="9"/>
      <c r="B111" s="3"/>
      <c r="C111" s="6">
        <v>61</v>
      </c>
      <c r="D111" s="261" t="s">
        <v>37</v>
      </c>
      <c r="E111" s="261"/>
      <c r="F111" s="191">
        <v>27155</v>
      </c>
      <c r="G111" s="192"/>
      <c r="H111" s="191">
        <v>30000</v>
      </c>
      <c r="I111" s="262"/>
      <c r="J111" s="31">
        <f t="shared" si="27"/>
        <v>-30000</v>
      </c>
      <c r="K111" s="31">
        <v>0</v>
      </c>
      <c r="L111" s="191"/>
      <c r="M111" s="192"/>
      <c r="N111" s="191"/>
      <c r="O111" s="193"/>
    </row>
    <row r="112" spans="1:17" x14ac:dyDescent="0.25">
      <c r="A112" s="8"/>
      <c r="B112">
        <v>34</v>
      </c>
      <c r="C112" s="4"/>
      <c r="D112" s="330" t="s">
        <v>45</v>
      </c>
      <c r="E112" s="330"/>
      <c r="F112" s="197">
        <v>102647.08</v>
      </c>
      <c r="G112" s="198"/>
      <c r="H112" s="219">
        <v>106000</v>
      </c>
      <c r="I112" s="219"/>
      <c r="J112" s="30">
        <f t="shared" si="27"/>
        <v>-10000</v>
      </c>
      <c r="K112" s="33">
        <f>K280+K422+K702+K764</f>
        <v>96000</v>
      </c>
      <c r="L112" s="197">
        <v>81000</v>
      </c>
      <c r="M112" s="198"/>
      <c r="N112" s="219">
        <v>76000</v>
      </c>
      <c r="O112" s="199"/>
    </row>
    <row r="113" spans="1:17" ht="26.25" customHeight="1" x14ac:dyDescent="0.25">
      <c r="A113" s="9"/>
      <c r="B113" s="3"/>
      <c r="C113" s="5">
        <v>342</v>
      </c>
      <c r="D113" s="206" t="s">
        <v>391</v>
      </c>
      <c r="E113" s="207"/>
      <c r="F113" s="167">
        <v>59558.11</v>
      </c>
      <c r="G113" s="168"/>
      <c r="H113" s="167">
        <v>65000</v>
      </c>
      <c r="I113" s="168"/>
      <c r="J113" s="30">
        <f t="shared" si="27"/>
        <v>-10000</v>
      </c>
      <c r="K113" s="30">
        <f>K281+K423</f>
        <v>55000</v>
      </c>
      <c r="L113" s="167"/>
      <c r="M113" s="168"/>
      <c r="N113" s="167"/>
      <c r="O113" s="169"/>
      <c r="Q113" s="2"/>
    </row>
    <row r="114" spans="1:17" x14ac:dyDescent="0.25">
      <c r="A114" s="9"/>
      <c r="B114" s="3"/>
      <c r="C114" s="5">
        <v>343</v>
      </c>
      <c r="D114" s="206" t="s">
        <v>392</v>
      </c>
      <c r="E114" s="207"/>
      <c r="F114" s="167">
        <v>43088.97</v>
      </c>
      <c r="G114" s="168"/>
      <c r="H114" s="167">
        <v>41000</v>
      </c>
      <c r="I114" s="168"/>
      <c r="J114" s="30">
        <f t="shared" si="27"/>
        <v>0</v>
      </c>
      <c r="K114" s="30">
        <f>K282+K703+K765</f>
        <v>41000</v>
      </c>
      <c r="L114" s="167"/>
      <c r="M114" s="168"/>
      <c r="N114" s="167"/>
      <c r="O114" s="169"/>
      <c r="Q114" s="2"/>
    </row>
    <row r="115" spans="1:17" x14ac:dyDescent="0.25">
      <c r="A115" s="9"/>
      <c r="B115" s="3"/>
      <c r="C115" s="6">
        <v>11</v>
      </c>
      <c r="D115" s="261" t="s">
        <v>27</v>
      </c>
      <c r="E115" s="261"/>
      <c r="F115" s="191">
        <v>102647.08</v>
      </c>
      <c r="G115" s="192"/>
      <c r="H115" s="262">
        <f>H112-H116</f>
        <v>61000</v>
      </c>
      <c r="I115" s="262"/>
      <c r="J115" s="31">
        <f t="shared" si="27"/>
        <v>-6000</v>
      </c>
      <c r="K115" s="31">
        <v>55000</v>
      </c>
      <c r="L115" s="191"/>
      <c r="M115" s="192"/>
      <c r="N115" s="262"/>
      <c r="O115" s="193"/>
    </row>
    <row r="116" spans="1:17" x14ac:dyDescent="0.25">
      <c r="A116" s="9"/>
      <c r="B116" s="3"/>
      <c r="C116" s="6">
        <v>43</v>
      </c>
      <c r="D116" s="261" t="s">
        <v>33</v>
      </c>
      <c r="E116" s="303"/>
      <c r="F116" s="233">
        <v>0</v>
      </c>
      <c r="G116" s="234"/>
      <c r="H116" s="235">
        <v>45000</v>
      </c>
      <c r="I116" s="235"/>
      <c r="J116" s="31">
        <f t="shared" si="27"/>
        <v>-4000</v>
      </c>
      <c r="K116" s="32">
        <v>41000</v>
      </c>
      <c r="L116" s="233"/>
      <c r="M116" s="234"/>
      <c r="N116" s="235"/>
      <c r="O116" s="236"/>
    </row>
    <row r="117" spans="1:17" x14ac:dyDescent="0.25">
      <c r="A117" s="9"/>
      <c r="B117" s="3">
        <v>35</v>
      </c>
      <c r="C117" s="5"/>
      <c r="D117" s="166" t="s">
        <v>46</v>
      </c>
      <c r="E117" s="166"/>
      <c r="F117" s="167">
        <v>35918.92</v>
      </c>
      <c r="G117" s="168"/>
      <c r="H117" s="228">
        <v>165000</v>
      </c>
      <c r="I117" s="228"/>
      <c r="J117" s="30">
        <f t="shared" si="27"/>
        <v>55000</v>
      </c>
      <c r="K117" s="30">
        <f>K406+K632+K665</f>
        <v>220000</v>
      </c>
      <c r="L117" s="167">
        <v>165000</v>
      </c>
      <c r="M117" s="168"/>
      <c r="N117" s="228">
        <v>165000</v>
      </c>
      <c r="O117" s="169"/>
    </row>
    <row r="118" spans="1:17" ht="27" customHeight="1" x14ac:dyDescent="0.25">
      <c r="A118" s="9"/>
      <c r="B118" s="3"/>
      <c r="C118" s="5">
        <v>351</v>
      </c>
      <c r="D118" s="206" t="s">
        <v>393</v>
      </c>
      <c r="E118" s="207"/>
      <c r="F118" s="167">
        <v>25320.55</v>
      </c>
      <c r="G118" s="168"/>
      <c r="H118" s="167">
        <v>140000</v>
      </c>
      <c r="I118" s="168"/>
      <c r="J118" s="30"/>
      <c r="K118" s="30">
        <f>K407+K666</f>
        <v>200000</v>
      </c>
      <c r="L118" s="167"/>
      <c r="M118" s="168"/>
      <c r="N118" s="167"/>
      <c r="O118" s="169"/>
      <c r="Q118" s="2"/>
    </row>
    <row r="119" spans="1:17" ht="42.75" customHeight="1" x14ac:dyDescent="0.25">
      <c r="A119" s="9"/>
      <c r="B119" s="3"/>
      <c r="C119" s="5">
        <v>352</v>
      </c>
      <c r="D119" s="206" t="s">
        <v>394</v>
      </c>
      <c r="E119" s="207"/>
      <c r="F119" s="167">
        <v>10598.37</v>
      </c>
      <c r="G119" s="168"/>
      <c r="H119" s="167">
        <v>25000</v>
      </c>
      <c r="I119" s="168"/>
      <c r="J119" s="30"/>
      <c r="K119" s="30">
        <f>K633</f>
        <v>20000</v>
      </c>
      <c r="L119" s="167"/>
      <c r="M119" s="168"/>
      <c r="N119" s="167"/>
      <c r="O119" s="169"/>
    </row>
    <row r="120" spans="1:17" x14ac:dyDescent="0.25">
      <c r="A120" s="9"/>
      <c r="B120" s="3"/>
      <c r="C120" s="6">
        <v>11</v>
      </c>
      <c r="D120" s="261" t="s">
        <v>27</v>
      </c>
      <c r="E120" s="261"/>
      <c r="F120" s="191">
        <v>35918.92</v>
      </c>
      <c r="G120" s="192"/>
      <c r="H120" s="191">
        <v>65000</v>
      </c>
      <c r="I120" s="262"/>
      <c r="J120" s="31">
        <f t="shared" si="27"/>
        <v>55000</v>
      </c>
      <c r="K120" s="31">
        <v>120000</v>
      </c>
      <c r="L120" s="191"/>
      <c r="M120" s="192"/>
      <c r="N120" s="191"/>
      <c r="O120" s="193"/>
    </row>
    <row r="121" spans="1:17" x14ac:dyDescent="0.25">
      <c r="A121" s="9"/>
      <c r="B121" s="3"/>
      <c r="C121" s="6">
        <v>43</v>
      </c>
      <c r="D121" s="261" t="s">
        <v>33</v>
      </c>
      <c r="E121" s="303"/>
      <c r="F121" s="233">
        <v>0</v>
      </c>
      <c r="G121" s="234"/>
      <c r="H121" s="235">
        <v>0</v>
      </c>
      <c r="I121" s="235"/>
      <c r="J121" s="31">
        <f t="shared" si="27"/>
        <v>100000</v>
      </c>
      <c r="K121" s="32">
        <v>100000</v>
      </c>
      <c r="L121" s="233"/>
      <c r="M121" s="234"/>
      <c r="N121" s="235"/>
      <c r="O121" s="236"/>
    </row>
    <row r="122" spans="1:17" x14ac:dyDescent="0.25">
      <c r="A122" s="8"/>
      <c r="C122" s="7">
        <v>52</v>
      </c>
      <c r="D122" s="278" t="s">
        <v>30</v>
      </c>
      <c r="E122" s="278"/>
      <c r="F122" s="191">
        <v>0</v>
      </c>
      <c r="G122" s="192"/>
      <c r="H122" s="191">
        <v>100000</v>
      </c>
      <c r="I122" s="262"/>
      <c r="J122" s="31">
        <f t="shared" si="27"/>
        <v>-100000</v>
      </c>
      <c r="K122" s="31">
        <v>0</v>
      </c>
      <c r="L122" s="191"/>
      <c r="M122" s="192"/>
      <c r="N122" s="191"/>
      <c r="O122" s="193"/>
    </row>
    <row r="123" spans="1:17" ht="42.75" customHeight="1" x14ac:dyDescent="0.25">
      <c r="A123" s="9"/>
      <c r="B123" s="3">
        <v>37</v>
      </c>
      <c r="C123" s="5"/>
      <c r="D123" s="166" t="s">
        <v>47</v>
      </c>
      <c r="E123" s="166"/>
      <c r="F123" s="167">
        <v>749218.48</v>
      </c>
      <c r="G123" s="168"/>
      <c r="H123" s="228">
        <v>1099000</v>
      </c>
      <c r="I123" s="228"/>
      <c r="J123" s="30">
        <f t="shared" si="27"/>
        <v>195000</v>
      </c>
      <c r="K123" s="30">
        <f>K534+K539+K556+K562+K567+K572+K720</f>
        <v>1294000</v>
      </c>
      <c r="L123" s="167">
        <v>1261000</v>
      </c>
      <c r="M123" s="168"/>
      <c r="N123" s="228">
        <v>1361000</v>
      </c>
      <c r="O123" s="169"/>
    </row>
    <row r="124" spans="1:17" ht="29.25" customHeight="1" x14ac:dyDescent="0.25">
      <c r="A124" s="9"/>
      <c r="B124" s="3"/>
      <c r="C124" s="5">
        <v>372</v>
      </c>
      <c r="D124" s="206" t="s">
        <v>395</v>
      </c>
      <c r="E124" s="207"/>
      <c r="F124" s="167">
        <v>749218.48</v>
      </c>
      <c r="G124" s="168"/>
      <c r="H124" s="167">
        <v>1099000</v>
      </c>
      <c r="I124" s="168"/>
      <c r="J124" s="30">
        <f t="shared" si="27"/>
        <v>195000</v>
      </c>
      <c r="K124" s="30">
        <f>K535+K540+K557+K563+K568+K573+K721</f>
        <v>1294000</v>
      </c>
      <c r="L124" s="167"/>
      <c r="M124" s="168"/>
      <c r="N124" s="167"/>
      <c r="O124" s="169"/>
    </row>
    <row r="125" spans="1:17" x14ac:dyDescent="0.25">
      <c r="A125" s="9"/>
      <c r="B125" s="3"/>
      <c r="C125" s="6">
        <v>11</v>
      </c>
      <c r="D125" s="261" t="s">
        <v>27</v>
      </c>
      <c r="E125" s="261"/>
      <c r="F125" s="191">
        <v>749218.48</v>
      </c>
      <c r="G125" s="192"/>
      <c r="H125" s="262">
        <v>1096000</v>
      </c>
      <c r="I125" s="262"/>
      <c r="J125" s="31">
        <f t="shared" si="27"/>
        <v>198000</v>
      </c>
      <c r="K125" s="31">
        <v>1294000</v>
      </c>
      <c r="L125" s="191"/>
      <c r="M125" s="192"/>
      <c r="N125" s="262"/>
      <c r="O125" s="193"/>
    </row>
    <row r="126" spans="1:17" x14ac:dyDescent="0.25">
      <c r="A126" s="9"/>
      <c r="B126" s="3"/>
      <c r="C126" s="6">
        <v>52</v>
      </c>
      <c r="D126" s="261" t="s">
        <v>30</v>
      </c>
      <c r="E126" s="261"/>
      <c r="F126" s="191">
        <v>0</v>
      </c>
      <c r="G126" s="192"/>
      <c r="H126" s="262">
        <v>3000</v>
      </c>
      <c r="I126" s="262"/>
      <c r="J126" s="31">
        <f t="shared" si="27"/>
        <v>-3000</v>
      </c>
      <c r="K126" s="31">
        <v>0</v>
      </c>
      <c r="L126" s="191"/>
      <c r="M126" s="192"/>
      <c r="N126" s="262"/>
      <c r="O126" s="193"/>
    </row>
    <row r="127" spans="1:17" x14ac:dyDescent="0.25">
      <c r="A127" s="8"/>
      <c r="B127">
        <v>38</v>
      </c>
      <c r="C127" s="4"/>
      <c r="D127" s="196" t="s">
        <v>48</v>
      </c>
      <c r="E127" s="196"/>
      <c r="F127" s="197">
        <v>818414.64</v>
      </c>
      <c r="G127" s="198"/>
      <c r="H127" s="219">
        <v>1427000</v>
      </c>
      <c r="I127" s="219"/>
      <c r="J127" s="30">
        <f t="shared" si="27"/>
        <v>-758000</v>
      </c>
      <c r="K127" s="33">
        <f>K251+K309+K446+K508+K527+K544+K550+K574+K584+K590+K595+K607+K624+K658+K726+K743+K796</f>
        <v>669000</v>
      </c>
      <c r="L127" s="197">
        <v>1217000</v>
      </c>
      <c r="M127" s="198"/>
      <c r="N127" s="219">
        <v>1217000</v>
      </c>
      <c r="O127" s="199"/>
    </row>
    <row r="128" spans="1:17" x14ac:dyDescent="0.25">
      <c r="A128" s="9"/>
      <c r="B128" s="3"/>
      <c r="C128" s="5">
        <v>381</v>
      </c>
      <c r="D128" s="206" t="s">
        <v>396</v>
      </c>
      <c r="E128" s="207"/>
      <c r="F128" s="167">
        <v>405142</v>
      </c>
      <c r="G128" s="168"/>
      <c r="H128" s="167">
        <v>927000</v>
      </c>
      <c r="I128" s="168"/>
      <c r="J128" s="30"/>
      <c r="K128" s="30">
        <f>K252+K310+K509+K528+K545+K551+K575+K585+K591+K596+K608+K625+K659+K727+K744+K797</f>
        <v>669000</v>
      </c>
      <c r="L128" s="167"/>
      <c r="M128" s="168"/>
      <c r="N128" s="167"/>
      <c r="O128" s="169"/>
      <c r="Q128" s="2"/>
    </row>
    <row r="129" spans="1:17" x14ac:dyDescent="0.25">
      <c r="A129" s="9"/>
      <c r="B129" s="3"/>
      <c r="C129" s="5">
        <v>382</v>
      </c>
      <c r="D129" s="206" t="s">
        <v>397</v>
      </c>
      <c r="E129" s="207"/>
      <c r="F129" s="167">
        <v>112172.39</v>
      </c>
      <c r="G129" s="168"/>
      <c r="H129" s="167">
        <v>300000</v>
      </c>
      <c r="I129" s="168"/>
      <c r="J129" s="30"/>
      <c r="K129" s="30">
        <f>K626</f>
        <v>0</v>
      </c>
      <c r="L129" s="167"/>
      <c r="M129" s="168"/>
      <c r="N129" s="167"/>
      <c r="O129" s="169"/>
    </row>
    <row r="130" spans="1:17" x14ac:dyDescent="0.25">
      <c r="A130" s="9"/>
      <c r="B130" s="3"/>
      <c r="C130" s="5">
        <v>386</v>
      </c>
      <c r="D130" s="206" t="s">
        <v>398</v>
      </c>
      <c r="E130" s="207"/>
      <c r="F130" s="167">
        <v>301100.25</v>
      </c>
      <c r="G130" s="168"/>
      <c r="H130" s="167">
        <v>200000</v>
      </c>
      <c r="I130" s="168"/>
      <c r="J130" s="30"/>
      <c r="K130" s="30">
        <f>K447</f>
        <v>0</v>
      </c>
      <c r="L130" s="167"/>
      <c r="M130" s="168"/>
      <c r="N130" s="167"/>
      <c r="O130" s="169"/>
      <c r="Q130" s="2"/>
    </row>
    <row r="131" spans="1:17" x14ac:dyDescent="0.25">
      <c r="A131" s="9"/>
      <c r="B131" s="3"/>
      <c r="C131" s="6">
        <v>11</v>
      </c>
      <c r="D131" s="261" t="s">
        <v>27</v>
      </c>
      <c r="E131" s="261"/>
      <c r="F131" s="191">
        <v>791259.64</v>
      </c>
      <c r="G131" s="192"/>
      <c r="H131" s="262">
        <f>H127-H132-H133-H134</f>
        <v>972000</v>
      </c>
      <c r="I131" s="262"/>
      <c r="J131" s="31">
        <f t="shared" si="27"/>
        <v>-374000</v>
      </c>
      <c r="K131" s="31">
        <v>598000</v>
      </c>
      <c r="L131" s="191"/>
      <c r="M131" s="192"/>
      <c r="N131" s="262"/>
      <c r="O131" s="193"/>
      <c r="Q131" s="2"/>
    </row>
    <row r="132" spans="1:17" x14ac:dyDescent="0.25">
      <c r="A132" s="9"/>
      <c r="B132" s="104"/>
      <c r="C132" s="6">
        <v>43</v>
      </c>
      <c r="D132" s="261" t="s">
        <v>33</v>
      </c>
      <c r="E132" s="303"/>
      <c r="F132" s="299">
        <v>0</v>
      </c>
      <c r="G132" s="300"/>
      <c r="H132" s="299">
        <v>206000</v>
      </c>
      <c r="I132" s="302"/>
      <c r="J132" s="31">
        <f t="shared" si="27"/>
        <v>-206000</v>
      </c>
      <c r="K132" s="34">
        <v>0</v>
      </c>
      <c r="L132" s="299"/>
      <c r="M132" s="300"/>
      <c r="N132" s="299"/>
      <c r="O132" s="301"/>
    </row>
    <row r="133" spans="1:17" x14ac:dyDescent="0.25">
      <c r="A133" s="8"/>
      <c r="C133" s="7">
        <v>52</v>
      </c>
      <c r="D133" s="278" t="s">
        <v>30</v>
      </c>
      <c r="E133" s="278"/>
      <c r="F133" s="299">
        <v>0</v>
      </c>
      <c r="G133" s="300"/>
      <c r="H133" s="299">
        <v>89000</v>
      </c>
      <c r="I133" s="302"/>
      <c r="J133" s="31">
        <f t="shared" si="27"/>
        <v>-88000</v>
      </c>
      <c r="K133" s="34">
        <v>1000</v>
      </c>
      <c r="L133" s="299"/>
      <c r="M133" s="300"/>
      <c r="N133" s="299"/>
      <c r="O133" s="301"/>
    </row>
    <row r="134" spans="1:17" x14ac:dyDescent="0.25">
      <c r="A134" s="9"/>
      <c r="B134" s="3"/>
      <c r="C134" s="6">
        <v>61</v>
      </c>
      <c r="D134" s="261" t="s">
        <v>37</v>
      </c>
      <c r="E134" s="261"/>
      <c r="F134" s="191">
        <v>27155</v>
      </c>
      <c r="G134" s="192"/>
      <c r="H134" s="191">
        <v>160000</v>
      </c>
      <c r="I134" s="262"/>
      <c r="J134" s="31">
        <f t="shared" si="27"/>
        <v>-140000</v>
      </c>
      <c r="K134" s="31">
        <v>20000</v>
      </c>
      <c r="L134" s="191"/>
      <c r="M134" s="192"/>
      <c r="N134" s="191"/>
      <c r="O134" s="193"/>
    </row>
    <row r="135" spans="1:17" ht="30" customHeight="1" x14ac:dyDescent="0.25">
      <c r="A135" s="144">
        <v>4</v>
      </c>
      <c r="B135" s="145"/>
      <c r="C135" s="146"/>
      <c r="D135" s="392" t="s">
        <v>49</v>
      </c>
      <c r="E135" s="392"/>
      <c r="F135" s="387">
        <f>F136+F142+F156</f>
        <v>2998706.9299999997</v>
      </c>
      <c r="G135" s="388"/>
      <c r="H135" s="387">
        <f>H136+H142+H156</f>
        <v>8300000</v>
      </c>
      <c r="I135" s="427"/>
      <c r="J135" s="148">
        <f>J136+J142+J156</f>
        <v>-6666000</v>
      </c>
      <c r="K135" s="148">
        <f>K136+K142+K156</f>
        <v>1634000</v>
      </c>
      <c r="L135" s="387">
        <f>L136+L142+L156</f>
        <v>19520000</v>
      </c>
      <c r="M135" s="388"/>
      <c r="N135" s="387">
        <f>N136+N142+N156</f>
        <v>33020000</v>
      </c>
      <c r="O135" s="391"/>
    </row>
    <row r="136" spans="1:17" ht="46.5" customHeight="1" x14ac:dyDescent="0.25">
      <c r="A136" s="9"/>
      <c r="B136" s="3">
        <v>41</v>
      </c>
      <c r="C136" s="5"/>
      <c r="D136" s="166" t="s">
        <v>50</v>
      </c>
      <c r="E136" s="166"/>
      <c r="F136" s="167">
        <v>1110</v>
      </c>
      <c r="G136" s="168"/>
      <c r="H136" s="228">
        <v>900000</v>
      </c>
      <c r="I136" s="228"/>
      <c r="J136" s="30">
        <f t="shared" ref="J136:J163" si="28">K136-H136</f>
        <v>-880000</v>
      </c>
      <c r="K136" s="30">
        <f>K365+K388+K449+K517</f>
        <v>20000</v>
      </c>
      <c r="L136" s="167">
        <v>200000</v>
      </c>
      <c r="M136" s="168"/>
      <c r="N136" s="228">
        <v>200000</v>
      </c>
      <c r="O136" s="169"/>
    </row>
    <row r="137" spans="1:17" ht="28.5" customHeight="1" x14ac:dyDescent="0.25">
      <c r="A137" s="9"/>
      <c r="B137" s="3"/>
      <c r="C137" s="5">
        <v>411</v>
      </c>
      <c r="D137" s="206" t="s">
        <v>399</v>
      </c>
      <c r="E137" s="207"/>
      <c r="F137" s="167">
        <v>1110</v>
      </c>
      <c r="G137" s="168"/>
      <c r="H137" s="167">
        <v>900000</v>
      </c>
      <c r="I137" s="168"/>
      <c r="J137" s="30"/>
      <c r="K137" s="30">
        <f>K366+K389+K450+K518</f>
        <v>20000</v>
      </c>
      <c r="L137" s="167"/>
      <c r="M137" s="168"/>
      <c r="N137" s="167"/>
      <c r="O137" s="169"/>
    </row>
    <row r="138" spans="1:17" ht="14.25" customHeight="1" x14ac:dyDescent="0.25">
      <c r="A138" s="11"/>
      <c r="B138" s="12"/>
      <c r="C138" s="6">
        <v>11</v>
      </c>
      <c r="D138" s="261" t="s">
        <v>27</v>
      </c>
      <c r="E138" s="261"/>
      <c r="F138" s="299">
        <v>0</v>
      </c>
      <c r="G138" s="300"/>
      <c r="H138" s="299">
        <v>0</v>
      </c>
      <c r="I138" s="302"/>
      <c r="J138" s="31">
        <f t="shared" si="28"/>
        <v>0</v>
      </c>
      <c r="K138" s="34">
        <v>0</v>
      </c>
      <c r="L138" s="299"/>
      <c r="M138" s="300"/>
      <c r="N138" s="299"/>
      <c r="O138" s="301"/>
    </row>
    <row r="139" spans="1:17" ht="13.5" customHeight="1" x14ac:dyDescent="0.25">
      <c r="A139" s="11"/>
      <c r="B139" s="12"/>
      <c r="C139" s="6">
        <v>43</v>
      </c>
      <c r="D139" s="261" t="s">
        <v>33</v>
      </c>
      <c r="E139" s="303"/>
      <c r="F139" s="299">
        <v>0</v>
      </c>
      <c r="G139" s="300"/>
      <c r="H139" s="299">
        <v>300000</v>
      </c>
      <c r="I139" s="302"/>
      <c r="J139" s="31">
        <f t="shared" si="28"/>
        <v>-300000</v>
      </c>
      <c r="K139" s="34">
        <v>0</v>
      </c>
      <c r="L139" s="299"/>
      <c r="M139" s="300"/>
      <c r="N139" s="299"/>
      <c r="O139" s="301"/>
    </row>
    <row r="140" spans="1:17" ht="13.5" customHeight="1" x14ac:dyDescent="0.25">
      <c r="A140" s="11"/>
      <c r="B140" s="12"/>
      <c r="C140" s="7">
        <v>52</v>
      </c>
      <c r="D140" s="278" t="s">
        <v>30</v>
      </c>
      <c r="E140" s="278"/>
      <c r="F140" s="299">
        <v>0</v>
      </c>
      <c r="G140" s="300"/>
      <c r="H140" s="299">
        <v>400000</v>
      </c>
      <c r="I140" s="302"/>
      <c r="J140" s="31">
        <f t="shared" si="28"/>
        <v>-400000</v>
      </c>
      <c r="K140" s="34">
        <v>0</v>
      </c>
      <c r="L140" s="299"/>
      <c r="M140" s="300"/>
      <c r="N140" s="299"/>
      <c r="O140" s="301"/>
    </row>
    <row r="141" spans="1:17" ht="13.5" customHeight="1" x14ac:dyDescent="0.25">
      <c r="A141" s="11"/>
      <c r="B141" s="12"/>
      <c r="C141" s="6">
        <v>71</v>
      </c>
      <c r="D141" s="175" t="s">
        <v>41</v>
      </c>
      <c r="E141" s="174"/>
      <c r="F141" s="299">
        <v>1110</v>
      </c>
      <c r="G141" s="300"/>
      <c r="H141" s="299">
        <v>200000</v>
      </c>
      <c r="I141" s="302"/>
      <c r="J141" s="31">
        <f t="shared" si="28"/>
        <v>-180000</v>
      </c>
      <c r="K141" s="34">
        <v>20000</v>
      </c>
      <c r="L141" s="299"/>
      <c r="M141" s="300"/>
      <c r="N141" s="299"/>
      <c r="O141" s="301"/>
    </row>
    <row r="142" spans="1:17" ht="41.25" customHeight="1" x14ac:dyDescent="0.25">
      <c r="A142" s="11"/>
      <c r="B142" s="12">
        <v>42</v>
      </c>
      <c r="C142" s="6"/>
      <c r="D142" s="206" t="s">
        <v>54</v>
      </c>
      <c r="E142" s="207"/>
      <c r="F142" s="167">
        <v>1968001.14</v>
      </c>
      <c r="G142" s="168"/>
      <c r="H142" s="167">
        <v>4500000</v>
      </c>
      <c r="I142" s="228"/>
      <c r="J142" s="30">
        <f t="shared" si="28"/>
        <v>-3112000</v>
      </c>
      <c r="K142" s="30">
        <f>K291+K301+K325+K347+K367+K377+K396+K409+K439+K464+K469+K519+K600+K616+K651+K672+K714+K735+K770</f>
        <v>1388000</v>
      </c>
      <c r="L142" s="167">
        <v>16720000</v>
      </c>
      <c r="M142" s="168"/>
      <c r="N142" s="167">
        <v>31220000</v>
      </c>
      <c r="O142" s="169"/>
      <c r="Q142" s="2"/>
    </row>
    <row r="143" spans="1:17" ht="15.75" customHeight="1" x14ac:dyDescent="0.25">
      <c r="A143" s="9"/>
      <c r="B143" s="3"/>
      <c r="C143" s="5">
        <v>421</v>
      </c>
      <c r="D143" s="206" t="s">
        <v>400</v>
      </c>
      <c r="E143" s="207"/>
      <c r="F143" s="167">
        <v>1658388.7</v>
      </c>
      <c r="G143" s="168"/>
      <c r="H143" s="167">
        <v>3600000</v>
      </c>
      <c r="I143" s="168"/>
      <c r="J143" s="30">
        <f t="shared" si="28"/>
        <v>-2935000</v>
      </c>
      <c r="K143" s="30">
        <f>K326+K348+K368+K397+K410+K440+K520+K601+K617+K736+K652</f>
        <v>665000</v>
      </c>
      <c r="L143" s="167"/>
      <c r="M143" s="168"/>
      <c r="N143" s="167"/>
      <c r="O143" s="169"/>
      <c r="Q143" s="2"/>
    </row>
    <row r="144" spans="1:17" ht="15.75" customHeight="1" x14ac:dyDescent="0.25">
      <c r="A144" s="9"/>
      <c r="B144" s="3"/>
      <c r="C144" s="5">
        <v>422</v>
      </c>
      <c r="D144" s="206" t="s">
        <v>401</v>
      </c>
      <c r="E144" s="207"/>
      <c r="F144" s="167">
        <v>226781</v>
      </c>
      <c r="G144" s="168"/>
      <c r="H144" s="167">
        <v>360000</v>
      </c>
      <c r="I144" s="168"/>
      <c r="J144" s="30">
        <f t="shared" si="28"/>
        <v>163000</v>
      </c>
      <c r="K144" s="30">
        <f>K292+K302+K378+K411+K673+K715+K737</f>
        <v>523000</v>
      </c>
      <c r="L144" s="167"/>
      <c r="M144" s="168"/>
      <c r="N144" s="167"/>
      <c r="O144" s="169"/>
      <c r="Q144" s="2"/>
    </row>
    <row r="145" spans="1:17" ht="15.75" customHeight="1" x14ac:dyDescent="0.25">
      <c r="A145" s="9"/>
      <c r="B145" s="3"/>
      <c r="C145" s="5">
        <v>423</v>
      </c>
      <c r="D145" s="206" t="s">
        <v>406</v>
      </c>
      <c r="E145" s="207"/>
      <c r="F145" s="167">
        <v>0</v>
      </c>
      <c r="G145" s="168"/>
      <c r="H145" s="167">
        <v>160000</v>
      </c>
      <c r="I145" s="168"/>
      <c r="J145" s="30"/>
      <c r="K145" s="30">
        <f>K293</f>
        <v>150000</v>
      </c>
      <c r="L145" s="167"/>
      <c r="M145" s="168"/>
      <c r="N145" s="167"/>
      <c r="O145" s="169"/>
      <c r="Q145" s="2"/>
    </row>
    <row r="146" spans="1:17" ht="28.5" customHeight="1" x14ac:dyDescent="0.25">
      <c r="A146" s="9"/>
      <c r="B146" s="3"/>
      <c r="C146" s="5">
        <v>424</v>
      </c>
      <c r="D146" s="206" t="s">
        <v>402</v>
      </c>
      <c r="E146" s="207"/>
      <c r="F146" s="167">
        <v>25075</v>
      </c>
      <c r="G146" s="168"/>
      <c r="H146" s="167">
        <v>30000</v>
      </c>
      <c r="I146" s="168"/>
      <c r="J146" s="30"/>
      <c r="K146" s="30">
        <f>K771</f>
        <v>30000</v>
      </c>
      <c r="L146" s="167"/>
      <c r="M146" s="168"/>
      <c r="N146" s="167"/>
      <c r="O146" s="169"/>
      <c r="Q146" s="2"/>
    </row>
    <row r="147" spans="1:17" ht="15.75" customHeight="1" x14ac:dyDescent="0.25">
      <c r="A147" s="9"/>
      <c r="B147" s="3"/>
      <c r="C147" s="5">
        <v>426</v>
      </c>
      <c r="D147" s="206" t="s">
        <v>403</v>
      </c>
      <c r="E147" s="207"/>
      <c r="F147" s="167">
        <v>57756.44</v>
      </c>
      <c r="G147" s="168"/>
      <c r="H147" s="167">
        <v>350000</v>
      </c>
      <c r="I147" s="168"/>
      <c r="J147" s="30"/>
      <c r="K147" s="30">
        <f>K294+K465+K470</f>
        <v>20000</v>
      </c>
      <c r="L147" s="167"/>
      <c r="M147" s="168"/>
      <c r="N147" s="167"/>
      <c r="O147" s="169"/>
      <c r="Q147" s="2"/>
    </row>
    <row r="148" spans="1:17" ht="13.5" customHeight="1" x14ac:dyDescent="0.25">
      <c r="A148" s="11"/>
      <c r="B148" s="12"/>
      <c r="C148" s="6">
        <v>11</v>
      </c>
      <c r="D148" s="261" t="s">
        <v>27</v>
      </c>
      <c r="E148" s="261"/>
      <c r="F148" s="299">
        <v>0</v>
      </c>
      <c r="G148" s="300"/>
      <c r="H148" s="299">
        <v>865000</v>
      </c>
      <c r="I148" s="302"/>
      <c r="J148" s="31">
        <f t="shared" si="28"/>
        <v>-474000</v>
      </c>
      <c r="K148" s="34">
        <v>391000</v>
      </c>
      <c r="L148" s="299"/>
      <c r="M148" s="300"/>
      <c r="N148" s="299"/>
      <c r="O148" s="301"/>
      <c r="Q148" s="2"/>
    </row>
    <row r="149" spans="1:17" ht="13.5" customHeight="1" x14ac:dyDescent="0.25">
      <c r="A149" s="9"/>
      <c r="B149" s="3"/>
      <c r="C149" s="6">
        <v>31</v>
      </c>
      <c r="D149" s="324" t="s">
        <v>36</v>
      </c>
      <c r="E149" s="303"/>
      <c r="F149" s="191">
        <v>0</v>
      </c>
      <c r="G149" s="192"/>
      <c r="H149" s="191">
        <v>0</v>
      </c>
      <c r="I149" s="262"/>
      <c r="J149" s="31">
        <f t="shared" si="28"/>
        <v>10000</v>
      </c>
      <c r="K149" s="31">
        <v>10000</v>
      </c>
      <c r="L149" s="191"/>
      <c r="M149" s="192"/>
      <c r="N149" s="191"/>
      <c r="O149" s="193"/>
    </row>
    <row r="150" spans="1:17" ht="13.5" customHeight="1" x14ac:dyDescent="0.25">
      <c r="A150" s="11"/>
      <c r="B150" s="12"/>
      <c r="C150" s="6">
        <v>43</v>
      </c>
      <c r="D150" s="261" t="s">
        <v>33</v>
      </c>
      <c r="E150" s="303"/>
      <c r="F150" s="299">
        <v>469981.42</v>
      </c>
      <c r="G150" s="300"/>
      <c r="H150" s="299">
        <v>915000</v>
      </c>
      <c r="I150" s="302"/>
      <c r="J150" s="31">
        <f t="shared" si="28"/>
        <v>-201000</v>
      </c>
      <c r="K150" s="34">
        <v>714000</v>
      </c>
      <c r="L150" s="299"/>
      <c r="M150" s="300"/>
      <c r="N150" s="299"/>
      <c r="O150" s="301"/>
    </row>
    <row r="151" spans="1:17" ht="13.5" customHeight="1" x14ac:dyDescent="0.25">
      <c r="A151" s="11"/>
      <c r="B151" s="12"/>
      <c r="C151" s="6">
        <v>51</v>
      </c>
      <c r="D151" s="261" t="s">
        <v>29</v>
      </c>
      <c r="E151" s="261"/>
      <c r="F151" s="299">
        <v>0</v>
      </c>
      <c r="G151" s="300"/>
      <c r="H151" s="299">
        <v>0</v>
      </c>
      <c r="I151" s="302"/>
      <c r="J151" s="31">
        <f t="shared" si="28"/>
        <v>0</v>
      </c>
      <c r="K151" s="34">
        <v>0</v>
      </c>
      <c r="L151" s="299"/>
      <c r="M151" s="300"/>
      <c r="N151" s="299"/>
      <c r="O151" s="301"/>
    </row>
    <row r="152" spans="1:17" ht="13.5" customHeight="1" x14ac:dyDescent="0.25">
      <c r="A152" s="11"/>
      <c r="B152" s="12"/>
      <c r="C152" s="7">
        <v>52</v>
      </c>
      <c r="D152" s="278" t="s">
        <v>30</v>
      </c>
      <c r="E152" s="278"/>
      <c r="F152" s="299">
        <v>1261971.6000000001</v>
      </c>
      <c r="G152" s="300"/>
      <c r="H152" s="299">
        <v>1470000</v>
      </c>
      <c r="I152" s="302"/>
      <c r="J152" s="31">
        <f t="shared" si="28"/>
        <v>-1225000</v>
      </c>
      <c r="K152" s="34">
        <v>245000</v>
      </c>
      <c r="L152" s="299"/>
      <c r="M152" s="300"/>
      <c r="N152" s="299"/>
      <c r="O152" s="301"/>
    </row>
    <row r="153" spans="1:17" ht="13.5" customHeight="1" x14ac:dyDescent="0.25">
      <c r="A153" s="11"/>
      <c r="B153" s="12"/>
      <c r="C153" s="6">
        <v>55</v>
      </c>
      <c r="D153" s="261" t="s">
        <v>31</v>
      </c>
      <c r="E153" s="261"/>
      <c r="F153" s="299">
        <v>151858.12</v>
      </c>
      <c r="G153" s="300"/>
      <c r="H153" s="299">
        <v>1250000</v>
      </c>
      <c r="I153" s="302"/>
      <c r="J153" s="31">
        <f t="shared" si="28"/>
        <v>-1250000</v>
      </c>
      <c r="K153" s="34">
        <v>0</v>
      </c>
      <c r="L153" s="299"/>
      <c r="M153" s="300"/>
      <c r="N153" s="299"/>
      <c r="O153" s="301"/>
    </row>
    <row r="154" spans="1:17" ht="26.25" customHeight="1" x14ac:dyDescent="0.25">
      <c r="A154" s="9"/>
      <c r="B154" s="3"/>
      <c r="C154" s="6">
        <v>71</v>
      </c>
      <c r="D154" s="175" t="s">
        <v>41</v>
      </c>
      <c r="E154" s="174"/>
      <c r="F154" s="191">
        <v>84190</v>
      </c>
      <c r="G154" s="192"/>
      <c r="H154" s="262">
        <v>0</v>
      </c>
      <c r="I154" s="262"/>
      <c r="J154" s="31">
        <f t="shared" si="28"/>
        <v>28000</v>
      </c>
      <c r="K154" s="31">
        <v>28000</v>
      </c>
      <c r="L154" s="191"/>
      <c r="M154" s="192"/>
      <c r="N154" s="262"/>
      <c r="O154" s="193"/>
    </row>
    <row r="155" spans="1:17" ht="15.75" customHeight="1" x14ac:dyDescent="0.25">
      <c r="A155" s="9"/>
      <c r="B155" s="5"/>
      <c r="C155" s="6">
        <v>81</v>
      </c>
      <c r="D155" s="173" t="s">
        <v>99</v>
      </c>
      <c r="E155" s="174"/>
      <c r="F155" s="191">
        <v>0</v>
      </c>
      <c r="G155" s="192"/>
      <c r="H155" s="191">
        <v>0</v>
      </c>
      <c r="I155" s="262"/>
      <c r="J155" s="31">
        <f t="shared" si="28"/>
        <v>0</v>
      </c>
      <c r="K155" s="31">
        <v>0</v>
      </c>
      <c r="L155" s="191"/>
      <c r="M155" s="192"/>
      <c r="N155" s="191"/>
      <c r="O155" s="193"/>
    </row>
    <row r="156" spans="1:17" ht="27.75" customHeight="1" x14ac:dyDescent="0.25">
      <c r="A156" s="9"/>
      <c r="B156">
        <v>45</v>
      </c>
      <c r="C156" s="6"/>
      <c r="D156" s="206" t="s">
        <v>135</v>
      </c>
      <c r="E156" s="207"/>
      <c r="F156" s="167">
        <v>1029595.79</v>
      </c>
      <c r="G156" s="168"/>
      <c r="H156" s="167">
        <v>2900000</v>
      </c>
      <c r="I156" s="228"/>
      <c r="J156" s="30">
        <f t="shared" si="28"/>
        <v>-2674000</v>
      </c>
      <c r="K156" s="30">
        <f>K303+K349+K379+K455+K511+K610+K777</f>
        <v>226000</v>
      </c>
      <c r="L156" s="167">
        <v>2600000</v>
      </c>
      <c r="M156" s="168"/>
      <c r="N156" s="167">
        <v>1600000</v>
      </c>
      <c r="O156" s="169"/>
      <c r="Q156" s="2"/>
    </row>
    <row r="157" spans="1:17" ht="27" customHeight="1" x14ac:dyDescent="0.25">
      <c r="A157" s="9"/>
      <c r="B157" s="3"/>
      <c r="C157" s="5">
        <v>451</v>
      </c>
      <c r="D157" s="206" t="s">
        <v>404</v>
      </c>
      <c r="E157" s="207"/>
      <c r="F157" s="167">
        <v>1029595.79</v>
      </c>
      <c r="G157" s="168"/>
      <c r="H157" s="167">
        <v>2900000</v>
      </c>
      <c r="I157" s="168"/>
      <c r="J157" s="30"/>
      <c r="K157" s="30">
        <f>K304+K350+K380+K456+K512+K778+K611</f>
        <v>226000</v>
      </c>
      <c r="L157" s="167"/>
      <c r="M157" s="168"/>
      <c r="N157" s="167"/>
      <c r="O157" s="169"/>
      <c r="Q157" s="2"/>
    </row>
    <row r="158" spans="1:17" ht="15.75" customHeight="1" x14ac:dyDescent="0.25">
      <c r="A158" s="17"/>
      <c r="B158" s="13"/>
      <c r="C158" s="6">
        <v>11</v>
      </c>
      <c r="D158" s="261" t="s">
        <v>27</v>
      </c>
      <c r="E158" s="261"/>
      <c r="F158" s="299">
        <v>0</v>
      </c>
      <c r="G158" s="300"/>
      <c r="H158" s="299">
        <v>200000</v>
      </c>
      <c r="I158" s="302"/>
      <c r="J158" s="31">
        <f t="shared" si="28"/>
        <v>-189000</v>
      </c>
      <c r="K158" s="34">
        <v>11000</v>
      </c>
      <c r="L158" s="299"/>
      <c r="M158" s="300"/>
      <c r="N158" s="299"/>
      <c r="O158" s="301"/>
      <c r="Q158" s="2"/>
    </row>
    <row r="159" spans="1:17" ht="15" customHeight="1" x14ac:dyDescent="0.25">
      <c r="A159" s="17"/>
      <c r="B159" s="13"/>
      <c r="C159" s="6">
        <v>43</v>
      </c>
      <c r="D159" s="261" t="s">
        <v>33</v>
      </c>
      <c r="E159" s="303"/>
      <c r="F159" s="299">
        <v>194815.83</v>
      </c>
      <c r="G159" s="300"/>
      <c r="H159" s="299">
        <v>400000</v>
      </c>
      <c r="I159" s="302"/>
      <c r="J159" s="31">
        <f t="shared" si="28"/>
        <v>-185000</v>
      </c>
      <c r="K159" s="34">
        <v>215000</v>
      </c>
      <c r="L159" s="299"/>
      <c r="M159" s="300"/>
      <c r="N159" s="299"/>
      <c r="O159" s="301"/>
    </row>
    <row r="160" spans="1:17" ht="15.75" customHeight="1" x14ac:dyDescent="0.25">
      <c r="A160" s="17"/>
      <c r="B160" s="13"/>
      <c r="C160" s="6">
        <v>51</v>
      </c>
      <c r="D160" s="261" t="s">
        <v>29</v>
      </c>
      <c r="E160" s="261"/>
      <c r="F160" s="299">
        <v>0</v>
      </c>
      <c r="G160" s="300"/>
      <c r="H160" s="299">
        <v>0</v>
      </c>
      <c r="I160" s="302"/>
      <c r="J160" s="31">
        <f t="shared" si="28"/>
        <v>0</v>
      </c>
      <c r="K160" s="34">
        <v>0</v>
      </c>
      <c r="L160" s="299"/>
      <c r="M160" s="300"/>
      <c r="N160" s="299"/>
      <c r="O160" s="301"/>
    </row>
    <row r="161" spans="1:17" ht="15" customHeight="1" x14ac:dyDescent="0.25">
      <c r="A161" s="17"/>
      <c r="B161" s="13"/>
      <c r="C161" s="7">
        <v>52</v>
      </c>
      <c r="D161" s="278" t="s">
        <v>30</v>
      </c>
      <c r="E161" s="278"/>
      <c r="F161" s="299">
        <v>0</v>
      </c>
      <c r="G161" s="300"/>
      <c r="H161" s="299">
        <v>1300000</v>
      </c>
      <c r="I161" s="302"/>
      <c r="J161" s="31">
        <f t="shared" si="28"/>
        <v>-1300000</v>
      </c>
      <c r="K161" s="34">
        <v>0</v>
      </c>
      <c r="L161" s="299"/>
      <c r="M161" s="300"/>
      <c r="N161" s="299"/>
      <c r="O161" s="301"/>
    </row>
    <row r="162" spans="1:17" ht="13.5" customHeight="1" x14ac:dyDescent="0.25">
      <c r="A162" s="17"/>
      <c r="B162" s="13"/>
      <c r="C162" s="6">
        <v>55</v>
      </c>
      <c r="D162" s="261" t="s">
        <v>31</v>
      </c>
      <c r="E162" s="261"/>
      <c r="F162" s="299">
        <v>0</v>
      </c>
      <c r="G162" s="300"/>
      <c r="H162" s="299">
        <v>1000000</v>
      </c>
      <c r="I162" s="302"/>
      <c r="J162" s="31">
        <f t="shared" si="28"/>
        <v>-1000000</v>
      </c>
      <c r="K162" s="34">
        <v>0</v>
      </c>
      <c r="L162" s="299"/>
      <c r="M162" s="300"/>
      <c r="N162" s="299"/>
      <c r="O162" s="301"/>
    </row>
    <row r="163" spans="1:17" ht="16.5" customHeight="1" thickBot="1" x14ac:dyDescent="0.3">
      <c r="A163" s="18"/>
      <c r="B163" s="19"/>
      <c r="C163" s="10">
        <v>81</v>
      </c>
      <c r="D163" s="308" t="s">
        <v>99</v>
      </c>
      <c r="E163" s="309"/>
      <c r="F163" s="296">
        <v>834779.96</v>
      </c>
      <c r="G163" s="297"/>
      <c r="H163" s="296"/>
      <c r="I163" s="310"/>
      <c r="J163" s="31">
        <f t="shared" si="28"/>
        <v>0</v>
      </c>
      <c r="K163" s="35">
        <v>0</v>
      </c>
      <c r="L163" s="296"/>
      <c r="M163" s="297"/>
      <c r="N163" s="296"/>
      <c r="O163" s="298"/>
    </row>
    <row r="164" spans="1:17" ht="15.75" thickBot="1" x14ac:dyDescent="0.3">
      <c r="A164" s="240" t="s">
        <v>366</v>
      </c>
      <c r="B164" s="241"/>
      <c r="C164" s="241"/>
      <c r="D164" s="241"/>
      <c r="E164" s="241"/>
      <c r="F164" s="404">
        <f>F95+F135</f>
        <v>9864828.2100000009</v>
      </c>
      <c r="G164" s="431"/>
      <c r="H164" s="402">
        <f>H95+H135</f>
        <v>20636000</v>
      </c>
      <c r="I164" s="432"/>
      <c r="J164" s="151">
        <f>J95+J135</f>
        <v>-10264000</v>
      </c>
      <c r="K164" s="154">
        <f>K95+K135</f>
        <v>10372000</v>
      </c>
      <c r="L164" s="404">
        <f>L95+L135</f>
        <v>30174000</v>
      </c>
      <c r="M164" s="406"/>
      <c r="N164" s="404">
        <f>N95+N135</f>
        <v>43769000</v>
      </c>
      <c r="O164" s="406"/>
    </row>
    <row r="165" spans="1:17" x14ac:dyDescent="0.25">
      <c r="A165" s="105"/>
      <c r="B165" s="105"/>
      <c r="C165" s="105"/>
      <c r="D165" s="105"/>
      <c r="E165" s="105"/>
      <c r="F165" s="106"/>
      <c r="G165" s="106"/>
      <c r="H165" s="107"/>
      <c r="I165" s="107"/>
      <c r="J165" s="108"/>
      <c r="K165" s="97"/>
      <c r="L165" s="106"/>
      <c r="M165" s="106"/>
      <c r="N165" s="106"/>
      <c r="O165" s="106"/>
    </row>
    <row r="166" spans="1:17" x14ac:dyDescent="0.25">
      <c r="E166" s="2"/>
      <c r="K166" s="2"/>
    </row>
    <row r="167" spans="1:17" x14ac:dyDescent="0.25">
      <c r="E167" s="2"/>
      <c r="K167" s="2"/>
    </row>
    <row r="168" spans="1:17" x14ac:dyDescent="0.25">
      <c r="E168" s="2"/>
      <c r="K168" s="2"/>
    </row>
    <row r="169" spans="1:17" x14ac:dyDescent="0.25">
      <c r="E169" s="2"/>
      <c r="K169" s="2"/>
    </row>
    <row r="170" spans="1:17" x14ac:dyDescent="0.25">
      <c r="A170" s="237" t="s">
        <v>51</v>
      </c>
      <c r="B170" s="237"/>
      <c r="C170" s="237"/>
      <c r="D170" s="237"/>
      <c r="E170" s="237"/>
      <c r="F170" s="237"/>
      <c r="G170" s="237"/>
      <c r="H170" s="237"/>
      <c r="I170" s="237"/>
      <c r="J170" s="237"/>
      <c r="K170" s="237"/>
      <c r="L170" s="237"/>
      <c r="M170" s="237"/>
      <c r="N170" s="237"/>
      <c r="O170" s="237"/>
    </row>
    <row r="171" spans="1:17" ht="15.75" thickBot="1" x14ac:dyDescent="0.3"/>
    <row r="172" spans="1:17" ht="28.5" customHeight="1" thickBot="1" x14ac:dyDescent="0.3">
      <c r="A172" s="325" t="s">
        <v>52</v>
      </c>
      <c r="B172" s="269"/>
      <c r="C172" s="269"/>
      <c r="D172" s="269"/>
      <c r="E172" s="269"/>
      <c r="F172" s="304" t="s">
        <v>2</v>
      </c>
      <c r="G172" s="305"/>
      <c r="H172" s="329" t="s">
        <v>3</v>
      </c>
      <c r="I172" s="329"/>
      <c r="J172" s="46" t="s">
        <v>349</v>
      </c>
      <c r="K172" s="156" t="s">
        <v>350</v>
      </c>
      <c r="L172" s="321"/>
      <c r="M172" s="321"/>
      <c r="N172" s="322"/>
      <c r="O172" s="322"/>
    </row>
    <row r="173" spans="1:17" x14ac:dyDescent="0.25">
      <c r="A173" s="326" t="s">
        <v>53</v>
      </c>
      <c r="B173" s="327"/>
      <c r="C173" s="327"/>
      <c r="D173" s="327"/>
      <c r="E173" s="327"/>
      <c r="F173" s="306">
        <f>F174+F177+F181+F188+F194+F199+F201+F207+F210</f>
        <v>9864828.209999999</v>
      </c>
      <c r="G173" s="307"/>
      <c r="H173" s="306">
        <f>H174+H177+H181+H188+H194+H199+H201+H207+H210</f>
        <v>20636000</v>
      </c>
      <c r="I173" s="307"/>
      <c r="J173" s="155">
        <f>J174+J177+J181+J188+J194+J199+J201+J207+J210</f>
        <v>-10264000</v>
      </c>
      <c r="K173" s="157">
        <f>K174+K177+K181+K188+K194+K199+K201+K207+K210</f>
        <v>10372000</v>
      </c>
      <c r="L173" s="323"/>
      <c r="M173" s="323"/>
      <c r="N173" s="323"/>
      <c r="O173" s="323"/>
      <c r="Q173" s="2"/>
    </row>
    <row r="174" spans="1:17" x14ac:dyDescent="0.25">
      <c r="A174" s="316" t="s">
        <v>55</v>
      </c>
      <c r="B174" s="317"/>
      <c r="C174" s="317"/>
      <c r="D174" s="317"/>
      <c r="E174" s="317"/>
      <c r="F174" s="188">
        <f>SUM(F175:G176)</f>
        <v>1815533.66</v>
      </c>
      <c r="G174" s="189"/>
      <c r="H174" s="188">
        <f>SUM(H175:I176)</f>
        <v>2255000</v>
      </c>
      <c r="I174" s="189"/>
      <c r="J174" s="100">
        <f>K174-H174</f>
        <v>-106920</v>
      </c>
      <c r="K174" s="158">
        <f>SUM(K175:K176)</f>
        <v>2148080</v>
      </c>
      <c r="L174" s="286"/>
      <c r="M174" s="286"/>
      <c r="N174" s="286"/>
      <c r="O174" s="286"/>
    </row>
    <row r="175" spans="1:17" ht="30" customHeight="1" x14ac:dyDescent="0.25">
      <c r="A175" s="328" t="s">
        <v>56</v>
      </c>
      <c r="B175" s="175"/>
      <c r="C175" s="175"/>
      <c r="D175" s="175"/>
      <c r="E175" s="175"/>
      <c r="F175" s="191">
        <v>1515088</v>
      </c>
      <c r="G175" s="192"/>
      <c r="H175" s="262">
        <v>1660000</v>
      </c>
      <c r="I175" s="262"/>
      <c r="J175" s="100">
        <f t="shared" ref="J175:J215" si="29">K175-H175</f>
        <v>-191920</v>
      </c>
      <c r="K175" s="159">
        <v>1468080</v>
      </c>
      <c r="L175" s="235"/>
      <c r="M175" s="235"/>
      <c r="N175" s="235"/>
      <c r="O175" s="235"/>
    </row>
    <row r="176" spans="1:17" x14ac:dyDescent="0.25">
      <c r="A176" s="318" t="s">
        <v>57</v>
      </c>
      <c r="B176" s="278"/>
      <c r="C176" s="278"/>
      <c r="D176" s="278"/>
      <c r="E176" s="278"/>
      <c r="F176" s="233">
        <v>300445.65999999997</v>
      </c>
      <c r="G176" s="234"/>
      <c r="H176" s="235">
        <v>595000</v>
      </c>
      <c r="I176" s="235"/>
      <c r="J176" s="100">
        <f t="shared" si="29"/>
        <v>85000</v>
      </c>
      <c r="K176" s="160">
        <v>680000</v>
      </c>
      <c r="L176" s="235"/>
      <c r="M176" s="235"/>
      <c r="N176" s="235"/>
      <c r="O176" s="235"/>
    </row>
    <row r="177" spans="1:15" x14ac:dyDescent="0.25">
      <c r="A177" s="316" t="s">
        <v>58</v>
      </c>
      <c r="B177" s="317"/>
      <c r="C177" s="317"/>
      <c r="D177" s="317"/>
      <c r="E177" s="317"/>
      <c r="F177" s="188">
        <f>SUM(F178:G180)</f>
        <v>1054524.3700000001</v>
      </c>
      <c r="G177" s="189"/>
      <c r="H177" s="188">
        <f>SUM(H178:I180)</f>
        <v>1145000</v>
      </c>
      <c r="I177" s="189"/>
      <c r="J177" s="100">
        <f t="shared" si="29"/>
        <v>-860080</v>
      </c>
      <c r="K177" s="158">
        <f>SUM(K178:K180)</f>
        <v>284920</v>
      </c>
      <c r="L177" s="286"/>
      <c r="M177" s="286"/>
      <c r="N177" s="286"/>
      <c r="O177" s="286"/>
    </row>
    <row r="178" spans="1:15" x14ac:dyDescent="0.25">
      <c r="A178" s="318" t="s">
        <v>59</v>
      </c>
      <c r="B178" s="278"/>
      <c r="C178" s="278"/>
      <c r="D178" s="278"/>
      <c r="E178" s="278"/>
      <c r="F178" s="233">
        <v>0</v>
      </c>
      <c r="G178" s="234"/>
      <c r="H178" s="235"/>
      <c r="I178" s="235"/>
      <c r="J178" s="100">
        <f t="shared" si="29"/>
        <v>9920</v>
      </c>
      <c r="K178" s="160">
        <v>9920</v>
      </c>
      <c r="L178" s="235"/>
      <c r="M178" s="235"/>
      <c r="N178" s="235"/>
      <c r="O178" s="235"/>
    </row>
    <row r="179" spans="1:15" x14ac:dyDescent="0.25">
      <c r="A179" s="319" t="s">
        <v>60</v>
      </c>
      <c r="B179" s="261"/>
      <c r="C179" s="261"/>
      <c r="D179" s="261"/>
      <c r="E179" s="261"/>
      <c r="F179" s="191">
        <v>1049524.3700000001</v>
      </c>
      <c r="G179" s="192"/>
      <c r="H179" s="262">
        <v>1100000</v>
      </c>
      <c r="I179" s="262"/>
      <c r="J179" s="100">
        <f t="shared" si="29"/>
        <v>-860000</v>
      </c>
      <c r="K179" s="159">
        <v>240000</v>
      </c>
      <c r="L179" s="235"/>
      <c r="M179" s="235"/>
      <c r="N179" s="235"/>
      <c r="O179" s="235"/>
    </row>
    <row r="180" spans="1:15" ht="27.75" customHeight="1" x14ac:dyDescent="0.25">
      <c r="A180" s="314" t="s">
        <v>61</v>
      </c>
      <c r="B180" s="315"/>
      <c r="C180" s="315"/>
      <c r="D180" s="315"/>
      <c r="E180" s="315"/>
      <c r="F180" s="233">
        <v>5000</v>
      </c>
      <c r="G180" s="234"/>
      <c r="H180" s="235">
        <v>45000</v>
      </c>
      <c r="I180" s="235"/>
      <c r="J180" s="100">
        <f t="shared" si="29"/>
        <v>-10000</v>
      </c>
      <c r="K180" s="160">
        <v>35000</v>
      </c>
      <c r="L180" s="235"/>
      <c r="M180" s="235"/>
      <c r="N180" s="235"/>
      <c r="O180" s="235"/>
    </row>
    <row r="181" spans="1:15" x14ac:dyDescent="0.25">
      <c r="A181" s="316" t="s">
        <v>62</v>
      </c>
      <c r="B181" s="317"/>
      <c r="C181" s="317"/>
      <c r="D181" s="317"/>
      <c r="E181" s="317"/>
      <c r="F181" s="188">
        <f>SUM(F182:G187)</f>
        <v>1452902.23</v>
      </c>
      <c r="G181" s="189"/>
      <c r="H181" s="188">
        <f>SUM(H182:I187)</f>
        <v>3725000</v>
      </c>
      <c r="I181" s="189"/>
      <c r="J181" s="100">
        <f t="shared" si="29"/>
        <v>-2304000</v>
      </c>
      <c r="K181" s="158">
        <f>SUM(K182:K187)</f>
        <v>1421000</v>
      </c>
      <c r="L181" s="286"/>
      <c r="M181" s="286"/>
      <c r="N181" s="286"/>
      <c r="O181" s="286"/>
    </row>
    <row r="182" spans="1:15" x14ac:dyDescent="0.25">
      <c r="A182" s="319" t="s">
        <v>367</v>
      </c>
      <c r="B182" s="261"/>
      <c r="C182" s="261"/>
      <c r="D182" s="261"/>
      <c r="E182" s="303"/>
      <c r="F182" s="191">
        <v>124939.58</v>
      </c>
      <c r="G182" s="192"/>
      <c r="H182" s="191">
        <v>50000</v>
      </c>
      <c r="I182" s="192"/>
      <c r="J182" s="100">
        <f t="shared" si="29"/>
        <v>-50000</v>
      </c>
      <c r="K182" s="159">
        <v>0</v>
      </c>
      <c r="L182" s="235"/>
      <c r="M182" s="235"/>
      <c r="N182" s="235"/>
      <c r="O182" s="235"/>
    </row>
    <row r="183" spans="1:15" x14ac:dyDescent="0.25">
      <c r="A183" s="318" t="s">
        <v>63</v>
      </c>
      <c r="B183" s="278"/>
      <c r="C183" s="278"/>
      <c r="D183" s="278"/>
      <c r="E183" s="278"/>
      <c r="F183" s="233">
        <v>51348.37</v>
      </c>
      <c r="G183" s="234"/>
      <c r="H183" s="235">
        <v>115000</v>
      </c>
      <c r="I183" s="235"/>
      <c r="J183" s="100">
        <f t="shared" si="29"/>
        <v>-24000</v>
      </c>
      <c r="K183" s="160">
        <v>91000</v>
      </c>
      <c r="L183" s="235"/>
      <c r="M183" s="235"/>
      <c r="N183" s="235"/>
      <c r="O183" s="235"/>
    </row>
    <row r="184" spans="1:15" x14ac:dyDescent="0.25">
      <c r="A184" s="319" t="s">
        <v>64</v>
      </c>
      <c r="B184" s="261"/>
      <c r="C184" s="261"/>
      <c r="D184" s="261"/>
      <c r="E184" s="261"/>
      <c r="F184" s="191">
        <v>160444.32999999999</v>
      </c>
      <c r="G184" s="192"/>
      <c r="H184" s="262">
        <v>170000</v>
      </c>
      <c r="I184" s="262"/>
      <c r="J184" s="100">
        <f t="shared" si="29"/>
        <v>-40000</v>
      </c>
      <c r="K184" s="159">
        <v>130000</v>
      </c>
      <c r="L184" s="235"/>
      <c r="M184" s="235"/>
      <c r="N184" s="235"/>
      <c r="O184" s="235"/>
    </row>
    <row r="185" spans="1:15" x14ac:dyDescent="0.25">
      <c r="A185" s="318" t="s">
        <v>65</v>
      </c>
      <c r="B185" s="320"/>
      <c r="C185" s="320"/>
      <c r="D185" s="320"/>
      <c r="E185" s="320"/>
      <c r="F185" s="233">
        <v>1037927.03</v>
      </c>
      <c r="G185" s="234"/>
      <c r="H185" s="235">
        <v>2700000</v>
      </c>
      <c r="I185" s="235"/>
      <c r="J185" s="100">
        <f t="shared" si="29"/>
        <v>-1540000</v>
      </c>
      <c r="K185" s="160">
        <v>1160000</v>
      </c>
      <c r="L185" s="235"/>
      <c r="M185" s="235"/>
      <c r="N185" s="235"/>
      <c r="O185" s="235"/>
    </row>
    <row r="186" spans="1:15" x14ac:dyDescent="0.25">
      <c r="A186" s="319" t="s">
        <v>66</v>
      </c>
      <c r="B186" s="261"/>
      <c r="C186" s="261"/>
      <c r="D186" s="261"/>
      <c r="E186" s="261"/>
      <c r="F186" s="191">
        <v>10674.17</v>
      </c>
      <c r="G186" s="192"/>
      <c r="H186" s="262">
        <v>40000</v>
      </c>
      <c r="I186" s="262"/>
      <c r="J186" s="100">
        <f t="shared" si="29"/>
        <v>0</v>
      </c>
      <c r="K186" s="159">
        <v>40000</v>
      </c>
      <c r="L186" s="235"/>
      <c r="M186" s="235"/>
      <c r="N186" s="235"/>
      <c r="O186" s="235"/>
    </row>
    <row r="187" spans="1:15" x14ac:dyDescent="0.25">
      <c r="A187" s="318" t="s">
        <v>67</v>
      </c>
      <c r="B187" s="278"/>
      <c r="C187" s="278"/>
      <c r="D187" s="278"/>
      <c r="E187" s="278"/>
      <c r="F187" s="233">
        <v>67568.75</v>
      </c>
      <c r="G187" s="234"/>
      <c r="H187" s="235">
        <v>650000</v>
      </c>
      <c r="I187" s="235"/>
      <c r="J187" s="100">
        <f t="shared" si="29"/>
        <v>-650000</v>
      </c>
      <c r="K187" s="160">
        <v>0</v>
      </c>
      <c r="L187" s="235"/>
      <c r="M187" s="235"/>
      <c r="N187" s="235"/>
      <c r="O187" s="235"/>
    </row>
    <row r="188" spans="1:15" x14ac:dyDescent="0.25">
      <c r="A188" s="316" t="s">
        <v>68</v>
      </c>
      <c r="B188" s="317"/>
      <c r="C188" s="317"/>
      <c r="D188" s="317"/>
      <c r="E188" s="317"/>
      <c r="F188" s="188">
        <f>SUM(F189:G193)</f>
        <v>173715.28</v>
      </c>
      <c r="G188" s="189"/>
      <c r="H188" s="188">
        <f>SUM(H189:I193)</f>
        <v>2670000</v>
      </c>
      <c r="I188" s="189"/>
      <c r="J188" s="100">
        <f t="shared" si="29"/>
        <v>-2098000</v>
      </c>
      <c r="K188" s="158">
        <f>SUM(K189:K193)</f>
        <v>572000</v>
      </c>
      <c r="L188" s="286"/>
      <c r="M188" s="286"/>
      <c r="N188" s="286"/>
      <c r="O188" s="286"/>
    </row>
    <row r="189" spans="1:15" x14ac:dyDescent="0.25">
      <c r="A189" s="318" t="s">
        <v>69</v>
      </c>
      <c r="B189" s="278"/>
      <c r="C189" s="278"/>
      <c r="D189" s="278"/>
      <c r="E189" s="278"/>
      <c r="F189" s="233">
        <v>173030.38</v>
      </c>
      <c r="G189" s="234"/>
      <c r="H189" s="235">
        <v>2350000</v>
      </c>
      <c r="I189" s="235"/>
      <c r="J189" s="100">
        <f t="shared" si="29"/>
        <v>-1800000</v>
      </c>
      <c r="K189" s="160">
        <v>550000</v>
      </c>
      <c r="L189" s="235"/>
      <c r="M189" s="235"/>
      <c r="N189" s="235"/>
      <c r="O189" s="235"/>
    </row>
    <row r="190" spans="1:15" x14ac:dyDescent="0.25">
      <c r="A190" s="319" t="s">
        <v>70</v>
      </c>
      <c r="B190" s="261"/>
      <c r="C190" s="261"/>
      <c r="D190" s="261"/>
      <c r="E190" s="261"/>
      <c r="F190" s="191">
        <v>0</v>
      </c>
      <c r="G190" s="192"/>
      <c r="H190" s="262">
        <v>0</v>
      </c>
      <c r="I190" s="262"/>
      <c r="J190" s="100">
        <f t="shared" si="29"/>
        <v>12000</v>
      </c>
      <c r="K190" s="159">
        <v>12000</v>
      </c>
      <c r="L190" s="235"/>
      <c r="M190" s="235"/>
      <c r="N190" s="235"/>
      <c r="O190" s="235"/>
    </row>
    <row r="191" spans="1:15" x14ac:dyDescent="0.25">
      <c r="A191" s="318" t="s">
        <v>71</v>
      </c>
      <c r="B191" s="278"/>
      <c r="C191" s="278"/>
      <c r="D191" s="278"/>
      <c r="E191" s="278"/>
      <c r="F191" s="233">
        <v>0</v>
      </c>
      <c r="G191" s="234"/>
      <c r="H191" s="235">
        <v>0</v>
      </c>
      <c r="I191" s="235"/>
      <c r="J191" s="100">
        <f t="shared" si="29"/>
        <v>0</v>
      </c>
      <c r="K191" s="160">
        <v>0</v>
      </c>
      <c r="L191" s="235"/>
      <c r="M191" s="235"/>
      <c r="N191" s="235"/>
      <c r="O191" s="235"/>
    </row>
    <row r="192" spans="1:15" x14ac:dyDescent="0.25">
      <c r="A192" s="319" t="s">
        <v>72</v>
      </c>
      <c r="B192" s="261"/>
      <c r="C192" s="261"/>
      <c r="D192" s="261"/>
      <c r="E192" s="261"/>
      <c r="F192" s="191">
        <v>684.9</v>
      </c>
      <c r="G192" s="192"/>
      <c r="H192" s="262">
        <v>0</v>
      </c>
      <c r="I192" s="262"/>
      <c r="J192" s="100">
        <f t="shared" si="29"/>
        <v>0</v>
      </c>
      <c r="K192" s="159">
        <v>0</v>
      </c>
      <c r="L192" s="235"/>
      <c r="M192" s="235"/>
      <c r="N192" s="235"/>
      <c r="O192" s="235"/>
    </row>
    <row r="193" spans="1:15" ht="26.25" customHeight="1" x14ac:dyDescent="0.25">
      <c r="A193" s="314" t="s">
        <v>73</v>
      </c>
      <c r="B193" s="315"/>
      <c r="C193" s="315"/>
      <c r="D193" s="315"/>
      <c r="E193" s="315"/>
      <c r="F193" s="233">
        <v>0</v>
      </c>
      <c r="G193" s="234"/>
      <c r="H193" s="235">
        <v>320000</v>
      </c>
      <c r="I193" s="235"/>
      <c r="J193" s="100">
        <f t="shared" si="29"/>
        <v>-310000</v>
      </c>
      <c r="K193" s="160">
        <v>10000</v>
      </c>
      <c r="L193" s="235"/>
      <c r="M193" s="235"/>
      <c r="N193" s="235"/>
      <c r="O193" s="235"/>
    </row>
    <row r="194" spans="1:15" x14ac:dyDescent="0.25">
      <c r="A194" s="316" t="s">
        <v>74</v>
      </c>
      <c r="B194" s="317"/>
      <c r="C194" s="317"/>
      <c r="D194" s="317"/>
      <c r="E194" s="317"/>
      <c r="F194" s="188">
        <f>SUM(F195:G197)</f>
        <v>1618272.71</v>
      </c>
      <c r="G194" s="189"/>
      <c r="H194" s="188">
        <f>SUM(H195:I198)</f>
        <v>4965000</v>
      </c>
      <c r="I194" s="279"/>
      <c r="J194" s="100">
        <f t="shared" si="29"/>
        <v>-2655000</v>
      </c>
      <c r="K194" s="161">
        <f>SUM(K195:K198)</f>
        <v>2310000</v>
      </c>
      <c r="L194" s="286"/>
      <c r="M194" s="286"/>
      <c r="N194" s="286"/>
      <c r="O194" s="286"/>
    </row>
    <row r="195" spans="1:15" x14ac:dyDescent="0.25">
      <c r="A195" s="318" t="s">
        <v>75</v>
      </c>
      <c r="B195" s="278"/>
      <c r="C195" s="278"/>
      <c r="D195" s="278"/>
      <c r="E195" s="278"/>
      <c r="F195" s="233">
        <v>1108946</v>
      </c>
      <c r="G195" s="234"/>
      <c r="H195" s="235">
        <v>4015000</v>
      </c>
      <c r="I195" s="235"/>
      <c r="J195" s="100">
        <f t="shared" si="29"/>
        <v>-2375000</v>
      </c>
      <c r="K195" s="160">
        <v>1640000</v>
      </c>
      <c r="L195" s="235"/>
      <c r="M195" s="235"/>
      <c r="N195" s="235"/>
      <c r="O195" s="235"/>
    </row>
    <row r="196" spans="1:15" x14ac:dyDescent="0.25">
      <c r="A196" s="319" t="s">
        <v>76</v>
      </c>
      <c r="B196" s="261"/>
      <c r="C196" s="261"/>
      <c r="D196" s="261"/>
      <c r="E196" s="261"/>
      <c r="F196" s="191">
        <v>0</v>
      </c>
      <c r="G196" s="192"/>
      <c r="H196" s="262">
        <v>0</v>
      </c>
      <c r="I196" s="262"/>
      <c r="J196" s="100">
        <f t="shared" si="29"/>
        <v>0</v>
      </c>
      <c r="K196" s="159">
        <v>0</v>
      </c>
      <c r="L196" s="235"/>
      <c r="M196" s="235"/>
      <c r="N196" s="235"/>
      <c r="O196" s="235"/>
    </row>
    <row r="197" spans="1:15" x14ac:dyDescent="0.25">
      <c r="A197" s="283" t="s">
        <v>77</v>
      </c>
      <c r="B197" s="284"/>
      <c r="C197" s="284"/>
      <c r="D197" s="284"/>
      <c r="E197" s="285"/>
      <c r="F197" s="191">
        <v>509326.71</v>
      </c>
      <c r="G197" s="192"/>
      <c r="H197" s="191">
        <v>750000</v>
      </c>
      <c r="I197" s="262"/>
      <c r="J197" s="100">
        <f t="shared" si="29"/>
        <v>-100000</v>
      </c>
      <c r="K197" s="159">
        <v>650000</v>
      </c>
      <c r="L197" s="235"/>
      <c r="M197" s="235"/>
      <c r="N197" s="235"/>
      <c r="O197" s="235"/>
    </row>
    <row r="198" spans="1:15" ht="23.25" customHeight="1" x14ac:dyDescent="0.25">
      <c r="A198" s="293" t="s">
        <v>369</v>
      </c>
      <c r="B198" s="294"/>
      <c r="C198" s="294"/>
      <c r="D198" s="294"/>
      <c r="E198" s="295"/>
      <c r="F198" s="191">
        <v>0</v>
      </c>
      <c r="G198" s="192"/>
      <c r="H198" s="191">
        <v>200000</v>
      </c>
      <c r="I198" s="262"/>
      <c r="J198" s="100">
        <f t="shared" si="29"/>
        <v>-180000</v>
      </c>
      <c r="K198" s="159">
        <v>20000</v>
      </c>
      <c r="L198" s="235"/>
      <c r="M198" s="235"/>
      <c r="N198" s="235"/>
      <c r="O198" s="235"/>
    </row>
    <row r="199" spans="1:15" x14ac:dyDescent="0.25">
      <c r="A199" s="311" t="s">
        <v>78</v>
      </c>
      <c r="B199" s="312"/>
      <c r="C199" s="312"/>
      <c r="D199" s="312"/>
      <c r="E199" s="313"/>
      <c r="F199" s="188">
        <f>SUM(F200)</f>
        <v>120000</v>
      </c>
      <c r="G199" s="189"/>
      <c r="H199" s="188">
        <f t="shared" ref="H199" si="30">SUM(H200)</f>
        <v>120000</v>
      </c>
      <c r="I199" s="279"/>
      <c r="J199" s="100">
        <f t="shared" si="29"/>
        <v>0</v>
      </c>
      <c r="K199" s="161">
        <f>SUM(K200)</f>
        <v>120000</v>
      </c>
      <c r="L199" s="286"/>
      <c r="M199" s="286"/>
      <c r="N199" s="286"/>
      <c r="O199" s="286"/>
    </row>
    <row r="200" spans="1:15" x14ac:dyDescent="0.25">
      <c r="A200" s="283" t="s">
        <v>79</v>
      </c>
      <c r="B200" s="284"/>
      <c r="C200" s="284"/>
      <c r="D200" s="284"/>
      <c r="E200" s="285"/>
      <c r="F200" s="191">
        <v>120000</v>
      </c>
      <c r="G200" s="192"/>
      <c r="H200" s="191">
        <v>120000</v>
      </c>
      <c r="I200" s="262"/>
      <c r="J200" s="100">
        <f t="shared" si="29"/>
        <v>0</v>
      </c>
      <c r="K200" s="159">
        <v>120000</v>
      </c>
      <c r="L200" s="235"/>
      <c r="M200" s="235"/>
      <c r="N200" s="235"/>
      <c r="O200" s="235"/>
    </row>
    <row r="201" spans="1:15" x14ac:dyDescent="0.25">
      <c r="A201" s="311" t="s">
        <v>80</v>
      </c>
      <c r="B201" s="312"/>
      <c r="C201" s="312"/>
      <c r="D201" s="312"/>
      <c r="E201" s="313"/>
      <c r="F201" s="188">
        <f>SUM(F202:G206)</f>
        <v>543124.99</v>
      </c>
      <c r="G201" s="189"/>
      <c r="H201" s="188">
        <f t="shared" ref="H201" si="31">SUM(H202:I206)</f>
        <v>3499000</v>
      </c>
      <c r="I201" s="279"/>
      <c r="J201" s="100">
        <f t="shared" si="29"/>
        <v>-2969000</v>
      </c>
      <c r="K201" s="161">
        <f>SUM(K202:K206)</f>
        <v>530000</v>
      </c>
      <c r="L201" s="286"/>
      <c r="M201" s="286"/>
      <c r="N201" s="286"/>
      <c r="O201" s="286"/>
    </row>
    <row r="202" spans="1:15" x14ac:dyDescent="0.25">
      <c r="A202" s="283" t="s">
        <v>81</v>
      </c>
      <c r="B202" s="284"/>
      <c r="C202" s="284"/>
      <c r="D202" s="284"/>
      <c r="E202" s="285"/>
      <c r="F202" s="191">
        <v>16035</v>
      </c>
      <c r="G202" s="192"/>
      <c r="H202" s="191">
        <v>1510000</v>
      </c>
      <c r="I202" s="262"/>
      <c r="J202" s="100">
        <f t="shared" si="29"/>
        <v>-1399000</v>
      </c>
      <c r="K202" s="159">
        <v>111000</v>
      </c>
      <c r="L202" s="235"/>
      <c r="M202" s="235"/>
      <c r="N202" s="235"/>
      <c r="O202" s="235"/>
    </row>
    <row r="203" spans="1:15" x14ac:dyDescent="0.25">
      <c r="A203" s="283" t="s">
        <v>82</v>
      </c>
      <c r="B203" s="284"/>
      <c r="C203" s="284"/>
      <c r="D203" s="284"/>
      <c r="E203" s="285"/>
      <c r="F203" s="191">
        <v>417370</v>
      </c>
      <c r="G203" s="192"/>
      <c r="H203" s="191">
        <v>1659000</v>
      </c>
      <c r="I203" s="262"/>
      <c r="J203" s="100">
        <f t="shared" si="29"/>
        <v>-1240000</v>
      </c>
      <c r="K203" s="159">
        <v>419000</v>
      </c>
      <c r="L203" s="235"/>
      <c r="M203" s="235"/>
      <c r="N203" s="235"/>
      <c r="O203" s="235"/>
    </row>
    <row r="204" spans="1:15" x14ac:dyDescent="0.25">
      <c r="A204" s="283" t="s">
        <v>83</v>
      </c>
      <c r="B204" s="284"/>
      <c r="C204" s="284"/>
      <c r="D204" s="284"/>
      <c r="E204" s="285"/>
      <c r="F204" s="191">
        <v>1200</v>
      </c>
      <c r="G204" s="192"/>
      <c r="H204" s="191">
        <v>10000</v>
      </c>
      <c r="I204" s="262"/>
      <c r="J204" s="100">
        <f t="shared" si="29"/>
        <v>-10000</v>
      </c>
      <c r="K204" s="159">
        <v>0</v>
      </c>
      <c r="L204" s="235"/>
      <c r="M204" s="235"/>
      <c r="N204" s="235"/>
      <c r="O204" s="235"/>
    </row>
    <row r="205" spans="1:15" x14ac:dyDescent="0.25">
      <c r="A205" s="283" t="s">
        <v>84</v>
      </c>
      <c r="B205" s="284"/>
      <c r="C205" s="284"/>
      <c r="D205" s="284"/>
      <c r="E205" s="285"/>
      <c r="F205" s="191">
        <v>108519.99</v>
      </c>
      <c r="G205" s="192"/>
      <c r="H205" s="191">
        <v>320000</v>
      </c>
      <c r="I205" s="262"/>
      <c r="J205" s="100">
        <f t="shared" si="29"/>
        <v>-320000</v>
      </c>
      <c r="K205" s="159">
        <v>0</v>
      </c>
      <c r="L205" s="235"/>
      <c r="M205" s="235"/>
      <c r="N205" s="235"/>
      <c r="O205" s="235"/>
    </row>
    <row r="206" spans="1:15" ht="26.25" customHeight="1" x14ac:dyDescent="0.25">
      <c r="A206" s="293" t="s">
        <v>85</v>
      </c>
      <c r="B206" s="294"/>
      <c r="C206" s="294"/>
      <c r="D206" s="294"/>
      <c r="E206" s="295"/>
      <c r="F206" s="191">
        <v>0</v>
      </c>
      <c r="G206" s="192"/>
      <c r="H206" s="191">
        <v>0</v>
      </c>
      <c r="I206" s="262"/>
      <c r="J206" s="100">
        <f t="shared" si="29"/>
        <v>0</v>
      </c>
      <c r="K206" s="159">
        <v>0</v>
      </c>
      <c r="L206" s="235"/>
      <c r="M206" s="235"/>
      <c r="N206" s="235"/>
      <c r="O206" s="235"/>
    </row>
    <row r="207" spans="1:15" x14ac:dyDescent="0.25">
      <c r="A207" s="311" t="s">
        <v>86</v>
      </c>
      <c r="B207" s="312"/>
      <c r="C207" s="312"/>
      <c r="D207" s="312"/>
      <c r="E207" s="313"/>
      <c r="F207" s="188">
        <f>SUM(F208:G209)</f>
        <v>2507414.5499999998</v>
      </c>
      <c r="G207" s="189"/>
      <c r="H207" s="188">
        <f t="shared" ref="H207" si="32">SUM(H208:I209)</f>
        <v>1428000</v>
      </c>
      <c r="I207" s="279"/>
      <c r="J207" s="100">
        <f t="shared" si="29"/>
        <v>428000</v>
      </c>
      <c r="K207" s="161">
        <f>SUM(K208:K209)</f>
        <v>1856000</v>
      </c>
      <c r="L207" s="286"/>
      <c r="M207" s="286"/>
      <c r="N207" s="286"/>
      <c r="O207" s="286"/>
    </row>
    <row r="208" spans="1:15" x14ac:dyDescent="0.25">
      <c r="A208" s="283" t="s">
        <v>87</v>
      </c>
      <c r="B208" s="288"/>
      <c r="C208" s="288"/>
      <c r="D208" s="288"/>
      <c r="E208" s="289"/>
      <c r="F208" s="191">
        <v>2390414.5499999998</v>
      </c>
      <c r="G208" s="192"/>
      <c r="H208" s="191">
        <v>1216000</v>
      </c>
      <c r="I208" s="262"/>
      <c r="J208" s="100">
        <f t="shared" si="29"/>
        <v>500000</v>
      </c>
      <c r="K208" s="159">
        <v>1716000</v>
      </c>
      <c r="L208" s="235"/>
      <c r="M208" s="235"/>
      <c r="N208" s="235"/>
      <c r="O208" s="235"/>
    </row>
    <row r="209" spans="1:15" ht="24" customHeight="1" x14ac:dyDescent="0.25">
      <c r="A209" s="293" t="s">
        <v>88</v>
      </c>
      <c r="B209" s="294"/>
      <c r="C209" s="294"/>
      <c r="D209" s="294"/>
      <c r="E209" s="295"/>
      <c r="F209" s="191">
        <v>117000</v>
      </c>
      <c r="G209" s="192"/>
      <c r="H209" s="191">
        <v>212000</v>
      </c>
      <c r="I209" s="262"/>
      <c r="J209" s="100">
        <f t="shared" si="29"/>
        <v>-72000</v>
      </c>
      <c r="K209" s="159">
        <v>140000</v>
      </c>
      <c r="L209" s="235"/>
      <c r="M209" s="235"/>
      <c r="N209" s="235"/>
      <c r="O209" s="235"/>
    </row>
    <row r="210" spans="1:15" x14ac:dyDescent="0.25">
      <c r="A210" s="311" t="s">
        <v>89</v>
      </c>
      <c r="B210" s="312"/>
      <c r="C210" s="312"/>
      <c r="D210" s="312"/>
      <c r="E210" s="313"/>
      <c r="F210" s="188">
        <f>SUM(F211:G215)</f>
        <v>579340.42000000004</v>
      </c>
      <c r="G210" s="189"/>
      <c r="H210" s="188">
        <f>SUM(H211:I215)</f>
        <v>829000</v>
      </c>
      <c r="I210" s="279"/>
      <c r="J210" s="100">
        <f t="shared" si="29"/>
        <v>301000</v>
      </c>
      <c r="K210" s="161">
        <f>SUM(K211:K215)</f>
        <v>1130000</v>
      </c>
      <c r="L210" s="286"/>
      <c r="M210" s="286"/>
      <c r="N210" s="286"/>
      <c r="O210" s="286"/>
    </row>
    <row r="211" spans="1:15" x14ac:dyDescent="0.25">
      <c r="A211" s="283" t="s">
        <v>90</v>
      </c>
      <c r="B211" s="284"/>
      <c r="C211" s="284"/>
      <c r="D211" s="284"/>
      <c r="E211" s="285"/>
      <c r="F211" s="191">
        <v>2000</v>
      </c>
      <c r="G211" s="192"/>
      <c r="H211" s="191">
        <v>10000</v>
      </c>
      <c r="I211" s="262"/>
      <c r="J211" s="100">
        <f t="shared" si="29"/>
        <v>0</v>
      </c>
      <c r="K211" s="159">
        <v>10000</v>
      </c>
      <c r="L211" s="235"/>
      <c r="M211" s="235"/>
      <c r="N211" s="235"/>
      <c r="O211" s="235"/>
    </row>
    <row r="212" spans="1:15" x14ac:dyDescent="0.25">
      <c r="A212" s="283" t="s">
        <v>91</v>
      </c>
      <c r="B212" s="284"/>
      <c r="C212" s="284"/>
      <c r="D212" s="284"/>
      <c r="E212" s="285"/>
      <c r="F212" s="191">
        <v>234108.73</v>
      </c>
      <c r="G212" s="192"/>
      <c r="H212" s="191">
        <v>286000</v>
      </c>
      <c r="I212" s="262"/>
      <c r="J212" s="100">
        <f t="shared" si="29"/>
        <v>-26000</v>
      </c>
      <c r="K212" s="159">
        <v>260000</v>
      </c>
      <c r="L212" s="235"/>
      <c r="M212" s="235"/>
      <c r="N212" s="235"/>
      <c r="O212" s="235"/>
    </row>
    <row r="213" spans="1:15" x14ac:dyDescent="0.25">
      <c r="A213" s="287" t="s">
        <v>92</v>
      </c>
      <c r="B213" s="288"/>
      <c r="C213" s="288"/>
      <c r="D213" s="288"/>
      <c r="E213" s="289"/>
      <c r="F213" s="191">
        <v>312483.44</v>
      </c>
      <c r="G213" s="192"/>
      <c r="H213" s="191">
        <v>500000</v>
      </c>
      <c r="I213" s="262"/>
      <c r="J213" s="100">
        <f t="shared" si="29"/>
        <v>357000</v>
      </c>
      <c r="K213" s="159">
        <v>857000</v>
      </c>
      <c r="L213" s="235"/>
      <c r="M213" s="235"/>
      <c r="N213" s="235"/>
      <c r="O213" s="235"/>
    </row>
    <row r="214" spans="1:15" x14ac:dyDescent="0.25">
      <c r="A214" s="428" t="s">
        <v>93</v>
      </c>
      <c r="B214" s="429"/>
      <c r="C214" s="429"/>
      <c r="D214" s="429"/>
      <c r="E214" s="430"/>
      <c r="F214" s="191">
        <v>2100</v>
      </c>
      <c r="G214" s="192"/>
      <c r="H214" s="191">
        <v>3000</v>
      </c>
      <c r="I214" s="262"/>
      <c r="J214" s="100">
        <f t="shared" si="29"/>
        <v>0</v>
      </c>
      <c r="K214" s="159">
        <v>3000</v>
      </c>
      <c r="L214" s="235"/>
      <c r="M214" s="235"/>
      <c r="N214" s="235"/>
      <c r="O214" s="235"/>
    </row>
    <row r="215" spans="1:15" ht="25.5" customHeight="1" thickBot="1" x14ac:dyDescent="0.3">
      <c r="A215" s="290" t="s">
        <v>368</v>
      </c>
      <c r="B215" s="291"/>
      <c r="C215" s="291"/>
      <c r="D215" s="291"/>
      <c r="E215" s="292"/>
      <c r="F215" s="220">
        <v>28648.25</v>
      </c>
      <c r="G215" s="221"/>
      <c r="H215" s="220">
        <v>30000</v>
      </c>
      <c r="I215" s="222"/>
      <c r="J215" s="139">
        <f t="shared" si="29"/>
        <v>-30000</v>
      </c>
      <c r="K215" s="162">
        <v>0</v>
      </c>
      <c r="L215" s="235"/>
      <c r="M215" s="235"/>
      <c r="N215" s="235"/>
      <c r="O215" s="235"/>
    </row>
    <row r="217" spans="1:15" ht="15.75" thickBot="1" x14ac:dyDescent="0.3">
      <c r="A217" s="237" t="s">
        <v>94</v>
      </c>
      <c r="B217" s="237"/>
      <c r="C217" s="237"/>
      <c r="D217" s="237"/>
      <c r="E217" s="237"/>
      <c r="F217" s="237"/>
      <c r="G217" s="237"/>
      <c r="H217" s="237"/>
      <c r="I217" s="237"/>
      <c r="J217" s="237"/>
      <c r="K217" s="237"/>
      <c r="L217" s="237"/>
      <c r="M217" s="237"/>
      <c r="N217" s="237"/>
      <c r="O217" s="237"/>
    </row>
    <row r="218" spans="1:15" ht="36.75" customHeight="1" thickBot="1" x14ac:dyDescent="0.3">
      <c r="A218" s="20" t="s">
        <v>21</v>
      </c>
      <c r="B218" s="21" t="s">
        <v>22</v>
      </c>
      <c r="C218" s="22" t="s">
        <v>23</v>
      </c>
      <c r="D218" s="269" t="s">
        <v>95</v>
      </c>
      <c r="E218" s="269"/>
      <c r="F218" s="270" t="s">
        <v>2</v>
      </c>
      <c r="G218" s="271"/>
      <c r="H218" s="269" t="s">
        <v>3</v>
      </c>
      <c r="I218" s="269"/>
      <c r="J218" s="46" t="s">
        <v>349</v>
      </c>
      <c r="K218" s="46" t="s">
        <v>350</v>
      </c>
      <c r="L218" s="272" t="s">
        <v>385</v>
      </c>
      <c r="M218" s="273"/>
      <c r="N218" s="274" t="s">
        <v>96</v>
      </c>
      <c r="O218" s="275"/>
    </row>
    <row r="219" spans="1:15" ht="30.75" customHeight="1" x14ac:dyDescent="0.25">
      <c r="A219" s="119">
        <v>8</v>
      </c>
      <c r="B219" s="120"/>
      <c r="C219" s="121"/>
      <c r="D219" s="276" t="s">
        <v>97</v>
      </c>
      <c r="E219" s="276"/>
      <c r="F219" s="224">
        <f>F220</f>
        <v>1822037.48</v>
      </c>
      <c r="G219" s="225"/>
      <c r="H219" s="226">
        <f>H220</f>
        <v>0</v>
      </c>
      <c r="I219" s="226"/>
      <c r="J219" s="118">
        <f>K219-H219</f>
        <v>0</v>
      </c>
      <c r="K219" s="122">
        <f>K220</f>
        <v>0</v>
      </c>
      <c r="L219" s="224"/>
      <c r="M219" s="225"/>
      <c r="N219" s="226"/>
      <c r="O219" s="227"/>
    </row>
    <row r="220" spans="1:15" x14ac:dyDescent="0.25">
      <c r="A220" s="9"/>
      <c r="B220" s="3">
        <v>84</v>
      </c>
      <c r="C220" s="5"/>
      <c r="D220" s="277" t="s">
        <v>98</v>
      </c>
      <c r="E220" s="277"/>
      <c r="F220" s="167">
        <v>1822037.48</v>
      </c>
      <c r="G220" s="168"/>
      <c r="H220" s="228">
        <v>0</v>
      </c>
      <c r="I220" s="228"/>
      <c r="J220" s="30">
        <f t="shared" ref="J220:J225" si="33">K220-H220</f>
        <v>0</v>
      </c>
      <c r="K220" s="30">
        <v>0</v>
      </c>
      <c r="L220" s="229"/>
      <c r="M220" s="230"/>
      <c r="N220" s="231"/>
      <c r="O220" s="232"/>
    </row>
    <row r="221" spans="1:15" x14ac:dyDescent="0.25">
      <c r="A221" s="8"/>
      <c r="C221" s="7">
        <v>81</v>
      </c>
      <c r="D221" s="278" t="s">
        <v>99</v>
      </c>
      <c r="E221" s="278"/>
      <c r="F221" s="233">
        <v>1822037.48</v>
      </c>
      <c r="G221" s="234"/>
      <c r="H221" s="235">
        <v>0</v>
      </c>
      <c r="I221" s="235"/>
      <c r="J221" s="30">
        <f t="shared" si="33"/>
        <v>0</v>
      </c>
      <c r="K221" s="32">
        <v>0</v>
      </c>
      <c r="L221" s="233"/>
      <c r="M221" s="234"/>
      <c r="N221" s="235"/>
      <c r="O221" s="236"/>
    </row>
    <row r="222" spans="1:15" ht="27.75" customHeight="1" x14ac:dyDescent="0.25">
      <c r="A222" s="23">
        <v>5</v>
      </c>
      <c r="B222" s="24"/>
      <c r="C222" s="25"/>
      <c r="D222" s="187" t="s">
        <v>100</v>
      </c>
      <c r="E222" s="187"/>
      <c r="F222" s="188">
        <f>F223</f>
        <v>735510</v>
      </c>
      <c r="G222" s="189"/>
      <c r="H222" s="279">
        <f>H223</f>
        <v>375000</v>
      </c>
      <c r="I222" s="279"/>
      <c r="J222" s="36">
        <f t="shared" si="33"/>
        <v>400000</v>
      </c>
      <c r="K222" s="36">
        <f>K223</f>
        <v>775000</v>
      </c>
      <c r="L222" s="188"/>
      <c r="M222" s="189"/>
      <c r="N222" s="279"/>
      <c r="O222" s="190"/>
    </row>
    <row r="223" spans="1:15" ht="27" customHeight="1" x14ac:dyDescent="0.25">
      <c r="A223" s="8"/>
      <c r="B223">
        <v>54</v>
      </c>
      <c r="C223" s="4"/>
      <c r="D223" s="196" t="s">
        <v>101</v>
      </c>
      <c r="E223" s="196"/>
      <c r="F223" s="197">
        <v>735510</v>
      </c>
      <c r="G223" s="198"/>
      <c r="H223" s="219">
        <v>375000</v>
      </c>
      <c r="I223" s="219"/>
      <c r="J223" s="30">
        <f t="shared" si="33"/>
        <v>400000</v>
      </c>
      <c r="K223" s="33">
        <v>775000</v>
      </c>
      <c r="L223" s="197"/>
      <c r="M223" s="198"/>
      <c r="N223" s="219"/>
      <c r="O223" s="199"/>
    </row>
    <row r="224" spans="1:15" ht="18" customHeight="1" x14ac:dyDescent="0.25">
      <c r="A224" s="9"/>
      <c r="B224" s="3"/>
      <c r="C224" s="6">
        <v>43</v>
      </c>
      <c r="D224" s="261" t="s">
        <v>33</v>
      </c>
      <c r="E224" s="261"/>
      <c r="F224" s="191">
        <v>735510</v>
      </c>
      <c r="G224" s="192"/>
      <c r="H224" s="262">
        <v>375000</v>
      </c>
      <c r="I224" s="262"/>
      <c r="J224" s="30">
        <f t="shared" si="33"/>
        <v>0</v>
      </c>
      <c r="K224" s="31">
        <v>375000</v>
      </c>
      <c r="L224" s="191"/>
      <c r="M224" s="192"/>
      <c r="N224" s="262"/>
      <c r="O224" s="193"/>
    </row>
    <row r="225" spans="1:19" ht="15.75" thickBot="1" x14ac:dyDescent="0.3">
      <c r="A225" s="115"/>
      <c r="B225" s="116"/>
      <c r="C225" s="117">
        <v>55</v>
      </c>
      <c r="D225" s="268" t="s">
        <v>31</v>
      </c>
      <c r="E225" s="268"/>
      <c r="F225" s="220">
        <v>0</v>
      </c>
      <c r="G225" s="221"/>
      <c r="H225" s="222">
        <v>0</v>
      </c>
      <c r="I225" s="222"/>
      <c r="J225" s="123">
        <f t="shared" si="33"/>
        <v>400000</v>
      </c>
      <c r="K225" s="101">
        <v>400000</v>
      </c>
      <c r="L225" s="220"/>
      <c r="M225" s="221"/>
      <c r="N225" s="222"/>
      <c r="O225" s="223"/>
    </row>
    <row r="227" spans="1:19" x14ac:dyDescent="0.25">
      <c r="A227" s="237" t="s">
        <v>415</v>
      </c>
      <c r="B227" s="237"/>
      <c r="C227" s="237"/>
      <c r="D227" s="237"/>
      <c r="E227" s="237"/>
      <c r="F227" s="237"/>
      <c r="G227" s="237"/>
      <c r="H227" s="237"/>
      <c r="I227" s="237"/>
      <c r="J227" s="237"/>
      <c r="K227" s="237"/>
      <c r="L227" s="237"/>
      <c r="M227" s="237"/>
      <c r="N227" s="237"/>
      <c r="O227" s="237"/>
    </row>
    <row r="228" spans="1:19" ht="30" customHeight="1" x14ac:dyDescent="0.25">
      <c r="A228" s="437" t="s">
        <v>416</v>
      </c>
      <c r="B228" s="437"/>
      <c r="C228" s="437"/>
      <c r="D228" s="437"/>
      <c r="E228" s="437"/>
      <c r="F228" s="437"/>
      <c r="G228" s="437"/>
      <c r="H228" s="437"/>
      <c r="I228" s="437"/>
      <c r="J228" s="437"/>
      <c r="K228" s="437"/>
      <c r="L228" s="437"/>
      <c r="M228" s="437"/>
      <c r="N228" s="437"/>
      <c r="O228" s="437"/>
    </row>
    <row r="230" spans="1:19" x14ac:dyDescent="0.25">
      <c r="A230" s="237" t="s">
        <v>102</v>
      </c>
      <c r="B230" s="237"/>
      <c r="C230" s="237"/>
      <c r="D230" s="237"/>
      <c r="E230" s="237"/>
      <c r="F230" s="237"/>
      <c r="G230" s="237"/>
      <c r="H230" s="237"/>
      <c r="I230" s="237"/>
      <c r="J230" s="237"/>
      <c r="K230" s="237"/>
      <c r="L230" s="237"/>
      <c r="M230" s="237"/>
      <c r="N230" s="237"/>
      <c r="O230" s="237"/>
    </row>
    <row r="231" spans="1:19" ht="15.75" thickBot="1" x14ac:dyDescent="0.3">
      <c r="J231" s="44"/>
    </row>
    <row r="232" spans="1:19" ht="33.75" customHeight="1" x14ac:dyDescent="0.25">
      <c r="A232" s="80" t="s">
        <v>103</v>
      </c>
      <c r="B232" s="259" t="s">
        <v>104</v>
      </c>
      <c r="C232" s="260"/>
      <c r="D232" s="258" t="s">
        <v>95</v>
      </c>
      <c r="E232" s="258"/>
      <c r="F232" s="256" t="s">
        <v>2</v>
      </c>
      <c r="G232" s="257"/>
      <c r="H232" s="256" t="s">
        <v>3</v>
      </c>
      <c r="I232" s="257"/>
      <c r="J232" s="72" t="s">
        <v>349</v>
      </c>
      <c r="K232" s="129" t="s">
        <v>350</v>
      </c>
      <c r="L232" s="253" t="s">
        <v>385</v>
      </c>
      <c r="M232" s="255"/>
      <c r="N232" s="253" t="s">
        <v>4</v>
      </c>
      <c r="O232" s="254"/>
    </row>
    <row r="233" spans="1:19" ht="27.75" customHeight="1" x14ac:dyDescent="0.25">
      <c r="A233" s="81"/>
      <c r="B233" s="247" t="s">
        <v>105</v>
      </c>
      <c r="C233" s="248"/>
      <c r="D233" s="249" t="s">
        <v>106</v>
      </c>
      <c r="E233" s="249"/>
      <c r="F233" s="250">
        <f>F234</f>
        <v>208992.46000000002</v>
      </c>
      <c r="G233" s="251"/>
      <c r="H233" s="250">
        <f t="shared" ref="H233:K234" si="34">H234</f>
        <v>131000</v>
      </c>
      <c r="I233" s="251"/>
      <c r="J233" s="51">
        <f t="shared" si="34"/>
        <v>-97000</v>
      </c>
      <c r="K233" s="53">
        <f t="shared" si="34"/>
        <v>34000</v>
      </c>
      <c r="L233" s="250">
        <f t="shared" ref="L233:L234" si="35">L234</f>
        <v>52000</v>
      </c>
      <c r="M233" s="251"/>
      <c r="N233" s="250">
        <f t="shared" ref="N233:N234" si="36">N234</f>
        <v>52000</v>
      </c>
      <c r="O233" s="252"/>
      <c r="R233" s="2"/>
    </row>
    <row r="234" spans="1:19" ht="25.5" customHeight="1" x14ac:dyDescent="0.25">
      <c r="A234" s="82"/>
      <c r="B234" s="280" t="s">
        <v>107</v>
      </c>
      <c r="C234" s="281"/>
      <c r="D234" s="282" t="s">
        <v>108</v>
      </c>
      <c r="E234" s="282"/>
      <c r="F234" s="263">
        <f>F235</f>
        <v>208992.46000000002</v>
      </c>
      <c r="G234" s="264"/>
      <c r="H234" s="263">
        <f t="shared" si="34"/>
        <v>131000</v>
      </c>
      <c r="I234" s="264"/>
      <c r="J234" s="135">
        <f t="shared" si="34"/>
        <v>-97000</v>
      </c>
      <c r="K234" s="54">
        <f t="shared" si="34"/>
        <v>34000</v>
      </c>
      <c r="L234" s="263">
        <f t="shared" si="35"/>
        <v>52000</v>
      </c>
      <c r="M234" s="264"/>
      <c r="N234" s="263">
        <f t="shared" si="36"/>
        <v>52000</v>
      </c>
      <c r="O234" s="265"/>
      <c r="S234" s="2"/>
    </row>
    <row r="235" spans="1:19" ht="29.25" customHeight="1" x14ac:dyDescent="0.25">
      <c r="A235" s="83"/>
      <c r="B235" s="179" t="s">
        <v>109</v>
      </c>
      <c r="C235" s="180"/>
      <c r="D235" s="181" t="s">
        <v>111</v>
      </c>
      <c r="E235" s="181"/>
      <c r="F235" s="182">
        <f>F236+F243+F248</f>
        <v>208992.46000000002</v>
      </c>
      <c r="G235" s="183"/>
      <c r="H235" s="182">
        <f>H236+H243+H248</f>
        <v>131000</v>
      </c>
      <c r="I235" s="183"/>
      <c r="J235" s="50">
        <f>J236+J243+J248</f>
        <v>-97000</v>
      </c>
      <c r="K235" s="55">
        <f>K236+K243+K248</f>
        <v>34000</v>
      </c>
      <c r="L235" s="182">
        <f>L236+L243+L248</f>
        <v>52000</v>
      </c>
      <c r="M235" s="183"/>
      <c r="N235" s="182">
        <f>N236+N243+N248</f>
        <v>52000</v>
      </c>
      <c r="O235" s="184"/>
    </row>
    <row r="236" spans="1:19" ht="30" customHeight="1" x14ac:dyDescent="0.25">
      <c r="A236" s="84"/>
      <c r="B236" s="200" t="s">
        <v>110</v>
      </c>
      <c r="C236" s="201"/>
      <c r="D236" s="202" t="s">
        <v>112</v>
      </c>
      <c r="E236" s="202"/>
      <c r="F236" s="203">
        <f>F239</f>
        <v>184530.01</v>
      </c>
      <c r="G236" s="204"/>
      <c r="H236" s="203">
        <f t="shared" ref="H236" si="37">H239</f>
        <v>69000</v>
      </c>
      <c r="I236" s="204"/>
      <c r="J236" s="136">
        <f t="shared" ref="J236" si="38">J239</f>
        <v>-47000</v>
      </c>
      <c r="K236" s="56">
        <f t="shared" ref="K236" si="39">K239</f>
        <v>22000</v>
      </c>
      <c r="L236" s="203">
        <f t="shared" ref="L236" si="40">L239</f>
        <v>40000</v>
      </c>
      <c r="M236" s="204"/>
      <c r="N236" s="203">
        <f t="shared" ref="N236" si="41">N239</f>
        <v>40000</v>
      </c>
      <c r="O236" s="205"/>
    </row>
    <row r="237" spans="1:19" x14ac:dyDescent="0.25">
      <c r="A237" s="85"/>
      <c r="B237" s="173" t="s">
        <v>115</v>
      </c>
      <c r="C237" s="174"/>
      <c r="D237" s="175" t="s">
        <v>27</v>
      </c>
      <c r="E237" s="175"/>
      <c r="F237" s="191">
        <v>72101.55</v>
      </c>
      <c r="G237" s="192"/>
      <c r="H237" s="191"/>
      <c r="I237" s="192"/>
      <c r="J237" s="69"/>
      <c r="K237" s="31">
        <v>22000</v>
      </c>
      <c r="L237" s="191"/>
      <c r="M237" s="192"/>
      <c r="N237" s="191"/>
      <c r="O237" s="193"/>
    </row>
    <row r="238" spans="1:19" x14ac:dyDescent="0.25">
      <c r="A238" s="86"/>
      <c r="B238" s="408" t="s">
        <v>116</v>
      </c>
      <c r="C238" s="409"/>
      <c r="D238" s="315" t="s">
        <v>30</v>
      </c>
      <c r="E238" s="315"/>
      <c r="F238" s="233">
        <v>112428.46</v>
      </c>
      <c r="G238" s="234"/>
      <c r="H238" s="233"/>
      <c r="I238" s="234"/>
      <c r="J238" s="137"/>
      <c r="K238" s="52">
        <v>0</v>
      </c>
      <c r="L238" s="233"/>
      <c r="M238" s="234"/>
      <c r="N238" s="233"/>
      <c r="O238" s="236"/>
    </row>
    <row r="239" spans="1:19" x14ac:dyDescent="0.25">
      <c r="A239" s="85"/>
      <c r="B239" s="206">
        <v>3</v>
      </c>
      <c r="C239" s="207"/>
      <c r="D239" s="166" t="s">
        <v>42</v>
      </c>
      <c r="E239" s="166"/>
      <c r="F239" s="167">
        <f>F240</f>
        <v>184530.01</v>
      </c>
      <c r="G239" s="168"/>
      <c r="H239" s="167">
        <f t="shared" ref="H239:K239" si="42">H240</f>
        <v>69000</v>
      </c>
      <c r="I239" s="168"/>
      <c r="J239" s="58">
        <f t="shared" si="42"/>
        <v>-47000</v>
      </c>
      <c r="K239" s="48">
        <f t="shared" si="42"/>
        <v>22000</v>
      </c>
      <c r="L239" s="167">
        <f t="shared" ref="L239" si="43">L240</f>
        <v>40000</v>
      </c>
      <c r="M239" s="168"/>
      <c r="N239" s="167">
        <f t="shared" ref="N239" si="44">N240</f>
        <v>40000</v>
      </c>
      <c r="O239" s="169"/>
    </row>
    <row r="240" spans="1:19" x14ac:dyDescent="0.25">
      <c r="A240" s="131"/>
      <c r="B240" s="266">
        <v>32</v>
      </c>
      <c r="C240" s="267"/>
      <c r="D240" s="407" t="s">
        <v>44</v>
      </c>
      <c r="E240" s="407"/>
      <c r="F240" s="210">
        <v>184530.01</v>
      </c>
      <c r="G240" s="211"/>
      <c r="H240" s="210">
        <v>69000</v>
      </c>
      <c r="I240" s="211"/>
      <c r="J240" s="130">
        <f>K240-H240</f>
        <v>-47000</v>
      </c>
      <c r="K240" s="125">
        <v>22000</v>
      </c>
      <c r="L240" s="210">
        <v>40000</v>
      </c>
      <c r="M240" s="211"/>
      <c r="N240" s="210">
        <v>40000</v>
      </c>
      <c r="O240" s="212"/>
    </row>
    <row r="241" spans="1:17" x14ac:dyDescent="0.25">
      <c r="A241" s="85"/>
      <c r="B241" s="164">
        <v>322</v>
      </c>
      <c r="C241" s="165"/>
      <c r="D241" s="166" t="s">
        <v>128</v>
      </c>
      <c r="E241" s="166"/>
      <c r="F241" s="167">
        <v>1702.03</v>
      </c>
      <c r="G241" s="168"/>
      <c r="H241" s="167">
        <v>4000</v>
      </c>
      <c r="I241" s="168"/>
      <c r="J241" s="40"/>
      <c r="K241" s="30">
        <v>2000</v>
      </c>
      <c r="L241" s="167"/>
      <c r="M241" s="168"/>
      <c r="N241" s="167"/>
      <c r="O241" s="169"/>
    </row>
    <row r="242" spans="1:17" ht="28.5" customHeight="1" x14ac:dyDescent="0.25">
      <c r="A242" s="86"/>
      <c r="B242" s="266">
        <v>329</v>
      </c>
      <c r="C242" s="267"/>
      <c r="D242" s="196" t="s">
        <v>390</v>
      </c>
      <c r="E242" s="196"/>
      <c r="F242" s="197">
        <v>182827.98</v>
      </c>
      <c r="G242" s="198"/>
      <c r="H242" s="197">
        <v>65000</v>
      </c>
      <c r="I242" s="198"/>
      <c r="J242" s="41"/>
      <c r="K242" s="33">
        <v>20000</v>
      </c>
      <c r="L242" s="197"/>
      <c r="M242" s="198"/>
      <c r="N242" s="197"/>
      <c r="O242" s="199"/>
    </row>
    <row r="243" spans="1:17" ht="27.75" customHeight="1" x14ac:dyDescent="0.25">
      <c r="A243" s="87"/>
      <c r="B243" s="185" t="s">
        <v>113</v>
      </c>
      <c r="C243" s="186"/>
      <c r="D243" s="187" t="s">
        <v>114</v>
      </c>
      <c r="E243" s="187"/>
      <c r="F243" s="188">
        <f>F245</f>
        <v>0</v>
      </c>
      <c r="G243" s="189"/>
      <c r="H243" s="188">
        <f t="shared" ref="H243:K243" si="45">H245</f>
        <v>50000</v>
      </c>
      <c r="I243" s="189"/>
      <c r="J243" s="59">
        <f t="shared" si="45"/>
        <v>-50000</v>
      </c>
      <c r="K243" s="57">
        <f t="shared" si="45"/>
        <v>0</v>
      </c>
      <c r="L243" s="188">
        <f t="shared" ref="L243" si="46">L245</f>
        <v>0</v>
      </c>
      <c r="M243" s="189"/>
      <c r="N243" s="188">
        <f t="shared" ref="N243" si="47">N245</f>
        <v>0</v>
      </c>
      <c r="O243" s="190"/>
      <c r="Q243" s="71"/>
    </row>
    <row r="244" spans="1:17" x14ac:dyDescent="0.25">
      <c r="A244" s="86"/>
      <c r="B244" s="408" t="s">
        <v>117</v>
      </c>
      <c r="C244" s="409"/>
      <c r="D244" s="315" t="s">
        <v>33</v>
      </c>
      <c r="E244" s="315"/>
      <c r="F244" s="233">
        <v>0</v>
      </c>
      <c r="G244" s="234"/>
      <c r="H244" s="233"/>
      <c r="I244" s="234"/>
      <c r="J244" s="43"/>
      <c r="K244" s="32">
        <v>0</v>
      </c>
      <c r="L244" s="233"/>
      <c r="M244" s="234"/>
      <c r="N244" s="233"/>
      <c r="O244" s="236"/>
      <c r="Q244" s="71"/>
    </row>
    <row r="245" spans="1:17" x14ac:dyDescent="0.25">
      <c r="A245" s="85"/>
      <c r="B245" s="206">
        <v>3</v>
      </c>
      <c r="C245" s="207"/>
      <c r="D245" s="166" t="s">
        <v>42</v>
      </c>
      <c r="E245" s="166"/>
      <c r="F245" s="167">
        <f>F246</f>
        <v>0</v>
      </c>
      <c r="G245" s="168"/>
      <c r="H245" s="167">
        <f t="shared" ref="H245:K245" si="48">H246</f>
        <v>50000</v>
      </c>
      <c r="I245" s="168"/>
      <c r="J245" s="58">
        <f t="shared" si="48"/>
        <v>-50000</v>
      </c>
      <c r="K245" s="48">
        <f t="shared" si="48"/>
        <v>0</v>
      </c>
      <c r="L245" s="167">
        <f t="shared" ref="L245" si="49">L246</f>
        <v>0</v>
      </c>
      <c r="M245" s="168"/>
      <c r="N245" s="167">
        <f t="shared" ref="N245" si="50">N246</f>
        <v>0</v>
      </c>
      <c r="O245" s="169"/>
      <c r="Q245" s="71"/>
    </row>
    <row r="246" spans="1:17" x14ac:dyDescent="0.25">
      <c r="A246" s="85"/>
      <c r="B246" s="164">
        <v>32</v>
      </c>
      <c r="C246" s="165"/>
      <c r="D246" s="166" t="s">
        <v>44</v>
      </c>
      <c r="E246" s="166"/>
      <c r="F246" s="167">
        <v>0</v>
      </c>
      <c r="G246" s="168"/>
      <c r="H246" s="167">
        <v>50000</v>
      </c>
      <c r="I246" s="168"/>
      <c r="J246" s="40">
        <f>K246-H246</f>
        <v>-50000</v>
      </c>
      <c r="K246" s="30">
        <v>0</v>
      </c>
      <c r="L246" s="167">
        <v>0</v>
      </c>
      <c r="M246" s="168"/>
      <c r="N246" s="167">
        <v>0</v>
      </c>
      <c r="O246" s="169"/>
      <c r="Q246" s="71"/>
    </row>
    <row r="247" spans="1:17" ht="15.75" customHeight="1" x14ac:dyDescent="0.25">
      <c r="A247" s="86"/>
      <c r="B247" s="266">
        <v>323</v>
      </c>
      <c r="C247" s="267"/>
      <c r="D247" s="196" t="s">
        <v>130</v>
      </c>
      <c r="E247" s="196"/>
      <c r="F247" s="197">
        <v>0</v>
      </c>
      <c r="G247" s="198"/>
      <c r="H247" s="197">
        <v>50000</v>
      </c>
      <c r="I247" s="198"/>
      <c r="J247" s="41"/>
      <c r="K247" s="33"/>
      <c r="L247" s="197"/>
      <c r="M247" s="198"/>
      <c r="N247" s="197"/>
      <c r="O247" s="199"/>
      <c r="Q247" s="71"/>
    </row>
    <row r="248" spans="1:17" ht="33" customHeight="1" x14ac:dyDescent="0.25">
      <c r="A248" s="87"/>
      <c r="B248" s="185" t="s">
        <v>118</v>
      </c>
      <c r="C248" s="186"/>
      <c r="D248" s="187" t="s">
        <v>119</v>
      </c>
      <c r="E248" s="187"/>
      <c r="F248" s="188">
        <f>F250</f>
        <v>24462.45</v>
      </c>
      <c r="G248" s="189"/>
      <c r="H248" s="188">
        <f t="shared" ref="H248:K248" si="51">H250</f>
        <v>12000</v>
      </c>
      <c r="I248" s="189"/>
      <c r="J248" s="59">
        <f t="shared" si="51"/>
        <v>0</v>
      </c>
      <c r="K248" s="57">
        <f t="shared" si="51"/>
        <v>12000</v>
      </c>
      <c r="L248" s="188">
        <f t="shared" ref="L248" si="52">L250</f>
        <v>12000</v>
      </c>
      <c r="M248" s="189"/>
      <c r="N248" s="188">
        <f t="shared" ref="N248" si="53">N250</f>
        <v>12000</v>
      </c>
      <c r="O248" s="190"/>
      <c r="Q248" s="71"/>
    </row>
    <row r="249" spans="1:17" x14ac:dyDescent="0.25">
      <c r="A249" s="86"/>
      <c r="B249" s="408" t="s">
        <v>115</v>
      </c>
      <c r="C249" s="409"/>
      <c r="D249" s="315" t="s">
        <v>27</v>
      </c>
      <c r="E249" s="315"/>
      <c r="F249" s="233">
        <v>24462.45</v>
      </c>
      <c r="G249" s="234"/>
      <c r="H249" s="233"/>
      <c r="I249" s="234"/>
      <c r="J249" s="43"/>
      <c r="K249" s="32">
        <v>12000</v>
      </c>
      <c r="L249" s="233"/>
      <c r="M249" s="234"/>
      <c r="N249" s="233"/>
      <c r="O249" s="236"/>
      <c r="Q249" s="71"/>
    </row>
    <row r="250" spans="1:17" x14ac:dyDescent="0.25">
      <c r="A250" s="85"/>
      <c r="B250" s="206">
        <v>3</v>
      </c>
      <c r="C250" s="207"/>
      <c r="D250" s="166" t="s">
        <v>42</v>
      </c>
      <c r="E250" s="166"/>
      <c r="F250" s="167">
        <f>F251</f>
        <v>24462.45</v>
      </c>
      <c r="G250" s="168"/>
      <c r="H250" s="167">
        <f t="shared" ref="H250:K250" si="54">H251</f>
        <v>12000</v>
      </c>
      <c r="I250" s="168"/>
      <c r="J250" s="58">
        <f t="shared" si="54"/>
        <v>0</v>
      </c>
      <c r="K250" s="48">
        <f t="shared" si="54"/>
        <v>12000</v>
      </c>
      <c r="L250" s="167">
        <f t="shared" ref="L250" si="55">L251</f>
        <v>12000</v>
      </c>
      <c r="M250" s="168"/>
      <c r="N250" s="167">
        <f t="shared" ref="N250" si="56">N251</f>
        <v>12000</v>
      </c>
      <c r="O250" s="169"/>
      <c r="Q250" s="71"/>
    </row>
    <row r="251" spans="1:17" ht="14.25" customHeight="1" x14ac:dyDescent="0.25">
      <c r="A251" s="85"/>
      <c r="B251" s="164">
        <v>38</v>
      </c>
      <c r="C251" s="165"/>
      <c r="D251" s="166" t="s">
        <v>48</v>
      </c>
      <c r="E251" s="166"/>
      <c r="F251" s="167">
        <v>24462.45</v>
      </c>
      <c r="G251" s="168"/>
      <c r="H251" s="167">
        <v>12000</v>
      </c>
      <c r="I251" s="168"/>
      <c r="J251" s="40">
        <f>K251-H251</f>
        <v>0</v>
      </c>
      <c r="K251" s="30">
        <v>12000</v>
      </c>
      <c r="L251" s="167">
        <v>12000</v>
      </c>
      <c r="M251" s="168"/>
      <c r="N251" s="167">
        <v>12000</v>
      </c>
      <c r="O251" s="169"/>
      <c r="Q251" s="71"/>
    </row>
    <row r="252" spans="1:17" ht="16.5" customHeight="1" x14ac:dyDescent="0.25">
      <c r="A252" s="85"/>
      <c r="B252" s="164">
        <v>381</v>
      </c>
      <c r="C252" s="165"/>
      <c r="D252" s="166" t="s">
        <v>396</v>
      </c>
      <c r="E252" s="166"/>
      <c r="F252" s="167">
        <v>24462.45</v>
      </c>
      <c r="G252" s="168"/>
      <c r="H252" s="167">
        <v>12000</v>
      </c>
      <c r="I252" s="168"/>
      <c r="J252" s="40"/>
      <c r="K252" s="30">
        <v>12000</v>
      </c>
      <c r="L252" s="167"/>
      <c r="M252" s="168"/>
      <c r="N252" s="167"/>
      <c r="O252" s="169"/>
      <c r="Q252" s="71"/>
    </row>
    <row r="253" spans="1:17" ht="27.75" customHeight="1" x14ac:dyDescent="0.25">
      <c r="A253" s="88"/>
      <c r="B253" s="247" t="s">
        <v>120</v>
      </c>
      <c r="C253" s="248"/>
      <c r="D253" s="249" t="s">
        <v>121</v>
      </c>
      <c r="E253" s="249"/>
      <c r="F253" s="250">
        <f>F254+F311+F457+F500+F529+F576+F627+F660</f>
        <v>7195244.2599999998</v>
      </c>
      <c r="G253" s="251"/>
      <c r="H253" s="411">
        <f>H254+H311+H457+H500+H529+H576+H627+H660</f>
        <v>18065000</v>
      </c>
      <c r="I253" s="412"/>
      <c r="J253" s="94">
        <f>J254+J311+J457+J500+J529+J576+J627+J660</f>
        <v>-9554000</v>
      </c>
      <c r="K253" s="94">
        <f>K254+K311+K457+K500+K529+K576+K627+K660</f>
        <v>8511000</v>
      </c>
      <c r="L253" s="250">
        <f>L254+L311+L457+L500+L529+L576+L627+L660</f>
        <v>28292000</v>
      </c>
      <c r="M253" s="251"/>
      <c r="N253" s="250">
        <f>N254+N311+N457+N500+N529+N576+N627+N660</f>
        <v>42387000</v>
      </c>
      <c r="O253" s="252"/>
      <c r="Q253" s="71"/>
    </row>
    <row r="254" spans="1:17" ht="36.75" customHeight="1" x14ac:dyDescent="0.25">
      <c r="A254" s="82"/>
      <c r="B254" s="280" t="s">
        <v>122</v>
      </c>
      <c r="C254" s="281"/>
      <c r="D254" s="282" t="s">
        <v>123</v>
      </c>
      <c r="E254" s="282"/>
      <c r="F254" s="263">
        <f>F255+F305</f>
        <v>1754421.85</v>
      </c>
      <c r="G254" s="264"/>
      <c r="H254" s="263">
        <f>H255+H305</f>
        <v>3134000</v>
      </c>
      <c r="I254" s="264"/>
      <c r="J254" s="74">
        <f>J255+J305</f>
        <v>-443000</v>
      </c>
      <c r="K254" s="54">
        <f>K255+K305</f>
        <v>2691000</v>
      </c>
      <c r="L254" s="263">
        <f>L255+L305</f>
        <v>2734000</v>
      </c>
      <c r="M254" s="264"/>
      <c r="N254" s="263">
        <f>N255+N305</f>
        <v>2734000</v>
      </c>
      <c r="O254" s="265"/>
      <c r="Q254" s="71"/>
    </row>
    <row r="255" spans="1:17" ht="27.75" customHeight="1" x14ac:dyDescent="0.25">
      <c r="A255" s="83"/>
      <c r="B255" s="179" t="s">
        <v>124</v>
      </c>
      <c r="C255" s="180"/>
      <c r="D255" s="181" t="s">
        <v>125</v>
      </c>
      <c r="E255" s="181"/>
      <c r="F255" s="182">
        <f>F256+F266+F271+F277+F283+F288+F295</f>
        <v>1745346.85</v>
      </c>
      <c r="G255" s="410"/>
      <c r="H255" s="182">
        <f>H256+H266+H271+H277+H283+H288+H295</f>
        <v>3064000</v>
      </c>
      <c r="I255" s="183"/>
      <c r="J255" s="65">
        <f>J256+J266+J271+J277+J283+J288+J295</f>
        <v>-393000</v>
      </c>
      <c r="K255" s="55">
        <f>K256+K266+K271+K277+K283+K288+K295</f>
        <v>2671000</v>
      </c>
      <c r="L255" s="182">
        <f t="shared" ref="L255" si="57">L256+L266+L271+L277+L283+L288+L295</f>
        <v>2664000</v>
      </c>
      <c r="M255" s="183"/>
      <c r="N255" s="182">
        <f t="shared" ref="N255" si="58">N256+N266+N271+N277+N283+N288+N295</f>
        <v>2664000</v>
      </c>
      <c r="O255" s="184"/>
      <c r="Q255" s="71"/>
    </row>
    <row r="256" spans="1:17" ht="29.25" customHeight="1" x14ac:dyDescent="0.25">
      <c r="A256" s="87"/>
      <c r="B256" s="185" t="s">
        <v>126</v>
      </c>
      <c r="C256" s="186"/>
      <c r="D256" s="187" t="s">
        <v>43</v>
      </c>
      <c r="E256" s="187"/>
      <c r="F256" s="188">
        <f>F258</f>
        <v>1187516.4100000001</v>
      </c>
      <c r="G256" s="189"/>
      <c r="H256" s="188">
        <f t="shared" ref="H256:J256" si="59">H258</f>
        <v>1471000</v>
      </c>
      <c r="I256" s="189"/>
      <c r="J256" s="62">
        <f t="shared" si="59"/>
        <v>29000</v>
      </c>
      <c r="K256" s="57">
        <f t="shared" ref="K256" si="60">K258</f>
        <v>1500000</v>
      </c>
      <c r="L256" s="188">
        <f t="shared" ref="L256" si="61">L258</f>
        <v>1471000</v>
      </c>
      <c r="M256" s="189"/>
      <c r="N256" s="188">
        <f t="shared" ref="N256" si="62">N258</f>
        <v>1471000</v>
      </c>
      <c r="O256" s="190"/>
      <c r="Q256" s="71"/>
    </row>
    <row r="257" spans="1:17" ht="15" customHeight="1" x14ac:dyDescent="0.25">
      <c r="A257" s="86"/>
      <c r="B257" s="408" t="s">
        <v>115</v>
      </c>
      <c r="C257" s="409"/>
      <c r="D257" s="315" t="s">
        <v>27</v>
      </c>
      <c r="E257" s="315"/>
      <c r="F257" s="233">
        <v>1187516.4099999999</v>
      </c>
      <c r="G257" s="234"/>
      <c r="H257" s="233"/>
      <c r="I257" s="234"/>
      <c r="J257" s="43"/>
      <c r="K257" s="32">
        <v>1500000</v>
      </c>
      <c r="L257" s="233"/>
      <c r="M257" s="234"/>
      <c r="N257" s="233"/>
      <c r="O257" s="236"/>
      <c r="Q257" s="71"/>
    </row>
    <row r="258" spans="1:17" x14ac:dyDescent="0.25">
      <c r="A258" s="85"/>
      <c r="B258" s="206">
        <v>3</v>
      </c>
      <c r="C258" s="207"/>
      <c r="D258" s="166" t="s">
        <v>42</v>
      </c>
      <c r="E258" s="166"/>
      <c r="F258" s="167">
        <f>F259+F263</f>
        <v>1187516.4100000001</v>
      </c>
      <c r="G258" s="168"/>
      <c r="H258" s="167">
        <f>H259+H263</f>
        <v>1471000</v>
      </c>
      <c r="I258" s="168"/>
      <c r="J258" s="58">
        <f>J259+J263</f>
        <v>29000</v>
      </c>
      <c r="K258" s="48">
        <f>K259+K263</f>
        <v>1500000</v>
      </c>
      <c r="L258" s="167">
        <f t="shared" ref="L258" si="63">L259+L263</f>
        <v>1471000</v>
      </c>
      <c r="M258" s="168"/>
      <c r="N258" s="167">
        <f t="shared" ref="N258" si="64">N259+N263</f>
        <v>1471000</v>
      </c>
      <c r="O258" s="169"/>
      <c r="Q258" s="71"/>
    </row>
    <row r="259" spans="1:17" x14ac:dyDescent="0.25">
      <c r="A259" s="85"/>
      <c r="B259" s="413">
        <v>31</v>
      </c>
      <c r="C259" s="414"/>
      <c r="D259" s="166" t="s">
        <v>43</v>
      </c>
      <c r="E259" s="166"/>
      <c r="F259" s="167">
        <v>1087258.31</v>
      </c>
      <c r="G259" s="168"/>
      <c r="H259" s="167">
        <v>1250000</v>
      </c>
      <c r="I259" s="168"/>
      <c r="J259" s="40">
        <f>K259-H259</f>
        <v>140000</v>
      </c>
      <c r="K259" s="30">
        <v>1390000</v>
      </c>
      <c r="L259" s="167">
        <v>1250000</v>
      </c>
      <c r="M259" s="168"/>
      <c r="N259" s="167">
        <v>1250000</v>
      </c>
      <c r="O259" s="169"/>
      <c r="Q259" s="71"/>
    </row>
    <row r="260" spans="1:17" x14ac:dyDescent="0.25">
      <c r="A260" s="85"/>
      <c r="B260" s="164">
        <v>311</v>
      </c>
      <c r="C260" s="165"/>
      <c r="D260" s="166" t="s">
        <v>386</v>
      </c>
      <c r="E260" s="166"/>
      <c r="F260" s="167">
        <v>885991.42</v>
      </c>
      <c r="G260" s="168"/>
      <c r="H260" s="167">
        <v>1000000</v>
      </c>
      <c r="I260" s="168"/>
      <c r="J260" s="40"/>
      <c r="K260" s="30">
        <v>1085000</v>
      </c>
      <c r="L260" s="167"/>
      <c r="M260" s="168"/>
      <c r="N260" s="167"/>
      <c r="O260" s="169"/>
      <c r="Q260" s="71"/>
    </row>
    <row r="261" spans="1:17" x14ac:dyDescent="0.25">
      <c r="A261" s="85"/>
      <c r="B261" s="164">
        <v>312</v>
      </c>
      <c r="C261" s="165"/>
      <c r="D261" s="166" t="s">
        <v>387</v>
      </c>
      <c r="E261" s="166"/>
      <c r="F261" s="167">
        <v>55078.239999999998</v>
      </c>
      <c r="G261" s="168"/>
      <c r="H261" s="167">
        <v>60000</v>
      </c>
      <c r="I261" s="168"/>
      <c r="J261" s="40"/>
      <c r="K261" s="30">
        <v>115000</v>
      </c>
      <c r="L261" s="167"/>
      <c r="M261" s="168"/>
      <c r="N261" s="167"/>
      <c r="O261" s="169"/>
      <c r="Q261" s="71"/>
    </row>
    <row r="262" spans="1:17" x14ac:dyDescent="0.25">
      <c r="A262" s="85"/>
      <c r="B262" s="164">
        <v>313</v>
      </c>
      <c r="C262" s="165"/>
      <c r="D262" s="166" t="s">
        <v>388</v>
      </c>
      <c r="E262" s="166"/>
      <c r="F262" s="167">
        <v>146188.65</v>
      </c>
      <c r="G262" s="168"/>
      <c r="H262" s="167">
        <v>190000</v>
      </c>
      <c r="I262" s="168"/>
      <c r="J262" s="40"/>
      <c r="K262" s="30">
        <v>190000</v>
      </c>
      <c r="L262" s="167"/>
      <c r="M262" s="168"/>
      <c r="N262" s="167"/>
      <c r="O262" s="169"/>
      <c r="Q262" s="71"/>
    </row>
    <row r="263" spans="1:17" ht="15.75" customHeight="1" x14ac:dyDescent="0.25">
      <c r="A263" s="85"/>
      <c r="B263" s="413">
        <v>32</v>
      </c>
      <c r="C263" s="414"/>
      <c r="D263" s="206" t="s">
        <v>44</v>
      </c>
      <c r="E263" s="207"/>
      <c r="F263" s="167">
        <v>100258.1</v>
      </c>
      <c r="G263" s="168"/>
      <c r="H263" s="167">
        <v>221000</v>
      </c>
      <c r="I263" s="168"/>
      <c r="J263" s="47">
        <f>K263-H263</f>
        <v>-111000</v>
      </c>
      <c r="K263" s="48">
        <v>110000</v>
      </c>
      <c r="L263" s="167">
        <v>221000</v>
      </c>
      <c r="M263" s="168"/>
      <c r="N263" s="167">
        <v>221000</v>
      </c>
      <c r="O263" s="169"/>
      <c r="Q263" s="71"/>
    </row>
    <row r="264" spans="1:17" ht="15.75" customHeight="1" x14ac:dyDescent="0.25">
      <c r="A264" s="85"/>
      <c r="B264" s="164">
        <v>321</v>
      </c>
      <c r="C264" s="165"/>
      <c r="D264" s="166" t="s">
        <v>389</v>
      </c>
      <c r="E264" s="166"/>
      <c r="F264" s="167">
        <v>99558.1</v>
      </c>
      <c r="G264" s="168"/>
      <c r="H264" s="167">
        <v>220000</v>
      </c>
      <c r="I264" s="168"/>
      <c r="J264" s="40"/>
      <c r="K264" s="30">
        <v>109000</v>
      </c>
      <c r="L264" s="167"/>
      <c r="M264" s="168"/>
      <c r="N264" s="167"/>
      <c r="O264" s="169"/>
      <c r="Q264" s="71"/>
    </row>
    <row r="265" spans="1:17" ht="15" customHeight="1" x14ac:dyDescent="0.25">
      <c r="A265" s="85"/>
      <c r="B265" s="164">
        <v>323</v>
      </c>
      <c r="C265" s="165"/>
      <c r="D265" s="166" t="s">
        <v>130</v>
      </c>
      <c r="E265" s="166"/>
      <c r="F265" s="167">
        <v>700</v>
      </c>
      <c r="G265" s="168"/>
      <c r="H265" s="167">
        <v>1000</v>
      </c>
      <c r="I265" s="168"/>
      <c r="J265" s="40"/>
      <c r="K265" s="30">
        <v>1000</v>
      </c>
      <c r="L265" s="167"/>
      <c r="M265" s="168"/>
      <c r="N265" s="167"/>
      <c r="O265" s="169"/>
      <c r="Q265" s="71"/>
    </row>
    <row r="266" spans="1:17" ht="28.5" customHeight="1" x14ac:dyDescent="0.25">
      <c r="A266" s="87"/>
      <c r="B266" s="185" t="s">
        <v>127</v>
      </c>
      <c r="C266" s="186"/>
      <c r="D266" s="187" t="s">
        <v>128</v>
      </c>
      <c r="E266" s="187"/>
      <c r="F266" s="188">
        <f>F268</f>
        <v>69286.490000000005</v>
      </c>
      <c r="G266" s="189"/>
      <c r="H266" s="188">
        <f t="shared" ref="H266:K266" si="65">H268</f>
        <v>92000</v>
      </c>
      <c r="I266" s="189"/>
      <c r="J266" s="59">
        <f t="shared" si="65"/>
        <v>-12000</v>
      </c>
      <c r="K266" s="57">
        <f t="shared" si="65"/>
        <v>80000</v>
      </c>
      <c r="L266" s="188">
        <f t="shared" ref="L266" si="66">L268</f>
        <v>92000</v>
      </c>
      <c r="M266" s="189"/>
      <c r="N266" s="188">
        <f t="shared" ref="N266" si="67">N268</f>
        <v>92000</v>
      </c>
      <c r="O266" s="190"/>
      <c r="Q266" s="71"/>
    </row>
    <row r="267" spans="1:17" x14ac:dyDescent="0.25">
      <c r="A267" s="86"/>
      <c r="B267" s="408" t="s">
        <v>115</v>
      </c>
      <c r="C267" s="409"/>
      <c r="D267" s="315" t="s">
        <v>27</v>
      </c>
      <c r="E267" s="315"/>
      <c r="F267" s="233">
        <v>69286.490000000005</v>
      </c>
      <c r="G267" s="234"/>
      <c r="H267" s="233"/>
      <c r="I267" s="234"/>
      <c r="J267" s="43"/>
      <c r="K267" s="32">
        <v>80000</v>
      </c>
      <c r="L267" s="233"/>
      <c r="M267" s="234"/>
      <c r="N267" s="233"/>
      <c r="O267" s="236"/>
      <c r="Q267" s="71"/>
    </row>
    <row r="268" spans="1:17" x14ac:dyDescent="0.25">
      <c r="A268" s="85"/>
      <c r="B268" s="206">
        <v>3</v>
      </c>
      <c r="C268" s="207"/>
      <c r="D268" s="166" t="s">
        <v>42</v>
      </c>
      <c r="E268" s="166"/>
      <c r="F268" s="167">
        <f>F269</f>
        <v>69286.490000000005</v>
      </c>
      <c r="G268" s="168"/>
      <c r="H268" s="167">
        <f t="shared" ref="H268:K268" si="68">H269</f>
        <v>92000</v>
      </c>
      <c r="I268" s="168"/>
      <c r="J268" s="58">
        <f t="shared" si="68"/>
        <v>-12000</v>
      </c>
      <c r="K268" s="48">
        <f t="shared" si="68"/>
        <v>80000</v>
      </c>
      <c r="L268" s="167">
        <f t="shared" ref="L268" si="69">L269</f>
        <v>92000</v>
      </c>
      <c r="M268" s="168"/>
      <c r="N268" s="167">
        <f t="shared" ref="N268" si="70">N269</f>
        <v>92000</v>
      </c>
      <c r="O268" s="169"/>
      <c r="Q268" s="71"/>
    </row>
    <row r="269" spans="1:17" ht="16.5" customHeight="1" x14ac:dyDescent="0.25">
      <c r="A269" s="85"/>
      <c r="B269" s="164">
        <v>32</v>
      </c>
      <c r="C269" s="165"/>
      <c r="D269" s="166" t="s">
        <v>44</v>
      </c>
      <c r="E269" s="166"/>
      <c r="F269" s="167">
        <v>69286.490000000005</v>
      </c>
      <c r="G269" s="168"/>
      <c r="H269" s="167">
        <v>92000</v>
      </c>
      <c r="I269" s="168"/>
      <c r="J269" s="40">
        <f>K269-H269</f>
        <v>-12000</v>
      </c>
      <c r="K269" s="30">
        <v>80000</v>
      </c>
      <c r="L269" s="167">
        <v>92000</v>
      </c>
      <c r="M269" s="168"/>
      <c r="N269" s="167">
        <v>92000</v>
      </c>
      <c r="O269" s="169"/>
      <c r="Q269" s="71"/>
    </row>
    <row r="270" spans="1:17" ht="16.5" customHeight="1" x14ac:dyDescent="0.25">
      <c r="A270" s="85"/>
      <c r="B270" s="164">
        <v>322</v>
      </c>
      <c r="C270" s="165"/>
      <c r="D270" s="166" t="s">
        <v>128</v>
      </c>
      <c r="E270" s="166"/>
      <c r="F270" s="167">
        <v>69286.490000000005</v>
      </c>
      <c r="G270" s="168"/>
      <c r="H270" s="167">
        <v>92000</v>
      </c>
      <c r="I270" s="168"/>
      <c r="J270" s="40"/>
      <c r="K270" s="30">
        <v>80000</v>
      </c>
      <c r="L270" s="167"/>
      <c r="M270" s="168"/>
      <c r="N270" s="167"/>
      <c r="O270" s="169"/>
      <c r="Q270" s="71"/>
    </row>
    <row r="271" spans="1:17" ht="32.25" customHeight="1" x14ac:dyDescent="0.25">
      <c r="A271" s="84"/>
      <c r="B271" s="200" t="s">
        <v>129</v>
      </c>
      <c r="C271" s="201"/>
      <c r="D271" s="202" t="s">
        <v>130</v>
      </c>
      <c r="E271" s="202"/>
      <c r="F271" s="203">
        <f>F273</f>
        <v>378778.72</v>
      </c>
      <c r="G271" s="204"/>
      <c r="H271" s="203">
        <f t="shared" ref="H271:K271" si="71">H273</f>
        <v>355000</v>
      </c>
      <c r="I271" s="204"/>
      <c r="J271" s="136">
        <f t="shared" si="71"/>
        <v>175000</v>
      </c>
      <c r="K271" s="56">
        <f t="shared" si="71"/>
        <v>530000</v>
      </c>
      <c r="L271" s="203">
        <f t="shared" ref="L271" si="72">L273</f>
        <v>355000</v>
      </c>
      <c r="M271" s="204"/>
      <c r="N271" s="203">
        <f t="shared" ref="N271" si="73">N273</f>
        <v>355000</v>
      </c>
      <c r="O271" s="205"/>
      <c r="Q271" s="71"/>
    </row>
    <row r="272" spans="1:17" ht="15" customHeight="1" x14ac:dyDescent="0.25">
      <c r="A272" s="85"/>
      <c r="B272" s="173" t="s">
        <v>115</v>
      </c>
      <c r="C272" s="174"/>
      <c r="D272" s="175" t="s">
        <v>27</v>
      </c>
      <c r="E272" s="175"/>
      <c r="F272" s="357">
        <v>378778.72</v>
      </c>
      <c r="G272" s="358"/>
      <c r="H272" s="191"/>
      <c r="I272" s="192"/>
      <c r="J272" s="42"/>
      <c r="K272" s="31">
        <v>530000</v>
      </c>
      <c r="L272" s="191"/>
      <c r="M272" s="192"/>
      <c r="N272" s="191"/>
      <c r="O272" s="193"/>
      <c r="Q272" s="71"/>
    </row>
    <row r="273" spans="1:17" ht="15" customHeight="1" x14ac:dyDescent="0.25">
      <c r="A273" s="86"/>
      <c r="B273" s="194">
        <v>3</v>
      </c>
      <c r="C273" s="195"/>
      <c r="D273" s="196" t="s">
        <v>42</v>
      </c>
      <c r="E273" s="196"/>
      <c r="F273" s="197">
        <f>F274</f>
        <v>378778.72</v>
      </c>
      <c r="G273" s="198"/>
      <c r="H273" s="197">
        <f t="shared" ref="H273:K273" si="74">H274</f>
        <v>355000</v>
      </c>
      <c r="I273" s="198"/>
      <c r="J273" s="2">
        <f t="shared" si="74"/>
        <v>175000</v>
      </c>
      <c r="K273" s="68">
        <f t="shared" si="74"/>
        <v>530000</v>
      </c>
      <c r="L273" s="197">
        <f t="shared" ref="L273" si="75">L274</f>
        <v>355000</v>
      </c>
      <c r="M273" s="198"/>
      <c r="N273" s="197">
        <f t="shared" ref="N273" si="76">N274</f>
        <v>355000</v>
      </c>
      <c r="O273" s="199"/>
      <c r="Q273" s="71"/>
    </row>
    <row r="274" spans="1:17" ht="18.75" customHeight="1" x14ac:dyDescent="0.25">
      <c r="A274" s="85"/>
      <c r="B274" s="164">
        <v>32</v>
      </c>
      <c r="C274" s="165"/>
      <c r="D274" s="166" t="s">
        <v>44</v>
      </c>
      <c r="E274" s="166"/>
      <c r="F274" s="167">
        <v>378778.72</v>
      </c>
      <c r="G274" s="168"/>
      <c r="H274" s="167">
        <v>355000</v>
      </c>
      <c r="I274" s="168"/>
      <c r="J274" s="40">
        <f>K274-H274</f>
        <v>175000</v>
      </c>
      <c r="K274" s="30">
        <v>530000</v>
      </c>
      <c r="L274" s="167">
        <v>355000</v>
      </c>
      <c r="M274" s="168"/>
      <c r="N274" s="167">
        <v>355000</v>
      </c>
      <c r="O274" s="169"/>
      <c r="Q274" s="71"/>
    </row>
    <row r="275" spans="1:17" ht="18.75" customHeight="1" x14ac:dyDescent="0.25">
      <c r="A275" s="85"/>
      <c r="B275" s="164">
        <v>323</v>
      </c>
      <c r="C275" s="165"/>
      <c r="D275" s="166" t="s">
        <v>130</v>
      </c>
      <c r="E275" s="166"/>
      <c r="F275" s="167">
        <v>259958.91</v>
      </c>
      <c r="G275" s="168"/>
      <c r="H275" s="167">
        <v>240000</v>
      </c>
      <c r="I275" s="168"/>
      <c r="J275" s="40"/>
      <c r="K275" s="30">
        <v>380000</v>
      </c>
      <c r="L275" s="167"/>
      <c r="M275" s="168"/>
      <c r="N275" s="167"/>
      <c r="O275" s="169"/>
      <c r="Q275" s="71"/>
    </row>
    <row r="276" spans="1:17" ht="31.5" customHeight="1" x14ac:dyDescent="0.25">
      <c r="A276" s="85"/>
      <c r="B276" s="164">
        <v>329</v>
      </c>
      <c r="C276" s="165"/>
      <c r="D276" s="166" t="s">
        <v>390</v>
      </c>
      <c r="E276" s="166"/>
      <c r="F276" s="167">
        <v>118819.81</v>
      </c>
      <c r="G276" s="168"/>
      <c r="H276" s="167">
        <v>115000</v>
      </c>
      <c r="I276" s="168"/>
      <c r="J276" s="40"/>
      <c r="K276" s="30">
        <v>150000</v>
      </c>
      <c r="L276" s="167"/>
      <c r="M276" s="168"/>
      <c r="N276" s="167"/>
      <c r="O276" s="169"/>
      <c r="Q276" s="71"/>
    </row>
    <row r="277" spans="1:17" ht="27" customHeight="1" x14ac:dyDescent="0.25">
      <c r="A277" s="84"/>
      <c r="B277" s="200" t="s">
        <v>131</v>
      </c>
      <c r="C277" s="201"/>
      <c r="D277" s="202" t="s">
        <v>45</v>
      </c>
      <c r="E277" s="202"/>
      <c r="F277" s="203">
        <f>F279</f>
        <v>54287.08</v>
      </c>
      <c r="G277" s="204"/>
      <c r="H277" s="203">
        <f t="shared" ref="H277:K277" si="77">H279</f>
        <v>56000</v>
      </c>
      <c r="I277" s="204"/>
      <c r="J277" s="136">
        <f t="shared" si="77"/>
        <v>0</v>
      </c>
      <c r="K277" s="56">
        <f t="shared" si="77"/>
        <v>56000</v>
      </c>
      <c r="L277" s="203">
        <f t="shared" ref="L277" si="78">L279</f>
        <v>36000</v>
      </c>
      <c r="M277" s="204"/>
      <c r="N277" s="203">
        <f t="shared" ref="N277" si="79">N279</f>
        <v>36000</v>
      </c>
      <c r="O277" s="205"/>
      <c r="Q277" s="71"/>
    </row>
    <row r="278" spans="1:17" ht="15" customHeight="1" x14ac:dyDescent="0.25">
      <c r="A278" s="85"/>
      <c r="B278" s="173" t="s">
        <v>115</v>
      </c>
      <c r="C278" s="174"/>
      <c r="D278" s="175" t="s">
        <v>27</v>
      </c>
      <c r="E278" s="175"/>
      <c r="F278" s="191">
        <v>54287.08</v>
      </c>
      <c r="G278" s="192"/>
      <c r="H278" s="191"/>
      <c r="I278" s="192"/>
      <c r="J278" s="42"/>
      <c r="K278" s="31">
        <v>56000</v>
      </c>
      <c r="L278" s="191"/>
      <c r="M278" s="192"/>
      <c r="N278" s="191"/>
      <c r="O278" s="193"/>
      <c r="Q278" s="71"/>
    </row>
    <row r="279" spans="1:17" ht="15" customHeight="1" x14ac:dyDescent="0.25">
      <c r="A279" s="86"/>
      <c r="B279" s="194">
        <v>3</v>
      </c>
      <c r="C279" s="195"/>
      <c r="D279" s="196" t="s">
        <v>42</v>
      </c>
      <c r="E279" s="196"/>
      <c r="F279" s="197">
        <f>F280</f>
        <v>54287.08</v>
      </c>
      <c r="G279" s="198"/>
      <c r="H279" s="197">
        <f t="shared" ref="H279:K279" si="80">H280</f>
        <v>56000</v>
      </c>
      <c r="I279" s="198"/>
      <c r="J279" s="2">
        <f t="shared" si="80"/>
        <v>0</v>
      </c>
      <c r="K279" s="68">
        <f t="shared" si="80"/>
        <v>56000</v>
      </c>
      <c r="L279" s="197">
        <f t="shared" ref="L279" si="81">L280</f>
        <v>36000</v>
      </c>
      <c r="M279" s="198"/>
      <c r="N279" s="197">
        <f t="shared" ref="N279" si="82">N280</f>
        <v>36000</v>
      </c>
      <c r="O279" s="199"/>
      <c r="Q279" s="71"/>
    </row>
    <row r="280" spans="1:17" ht="17.25" customHeight="1" x14ac:dyDescent="0.25">
      <c r="A280" s="85"/>
      <c r="B280" s="164">
        <v>34</v>
      </c>
      <c r="C280" s="165"/>
      <c r="D280" s="394" t="s">
        <v>45</v>
      </c>
      <c r="E280" s="394"/>
      <c r="F280" s="167">
        <v>54287.08</v>
      </c>
      <c r="G280" s="168"/>
      <c r="H280" s="167">
        <v>56000</v>
      </c>
      <c r="I280" s="168"/>
      <c r="J280" s="40">
        <f>K280-H280</f>
        <v>0</v>
      </c>
      <c r="K280" s="30">
        <v>56000</v>
      </c>
      <c r="L280" s="167">
        <v>36000</v>
      </c>
      <c r="M280" s="168"/>
      <c r="N280" s="167">
        <v>36000</v>
      </c>
      <c r="O280" s="169"/>
      <c r="Q280" s="71"/>
    </row>
    <row r="281" spans="1:17" ht="30" customHeight="1" x14ac:dyDescent="0.25">
      <c r="A281" s="85"/>
      <c r="B281" s="164">
        <v>342</v>
      </c>
      <c r="C281" s="165"/>
      <c r="D281" s="166" t="s">
        <v>391</v>
      </c>
      <c r="E281" s="166"/>
      <c r="F281" s="167">
        <v>15625.81</v>
      </c>
      <c r="G281" s="168"/>
      <c r="H281" s="167">
        <v>20000</v>
      </c>
      <c r="I281" s="168"/>
      <c r="J281" s="40"/>
      <c r="K281" s="30">
        <v>20000</v>
      </c>
      <c r="L281" s="167"/>
      <c r="M281" s="168"/>
      <c r="N281" s="167"/>
      <c r="O281" s="169"/>
      <c r="Q281" s="71"/>
    </row>
    <row r="282" spans="1:17" ht="17.25" customHeight="1" x14ac:dyDescent="0.25">
      <c r="A282" s="85"/>
      <c r="B282" s="164">
        <v>343</v>
      </c>
      <c r="C282" s="165"/>
      <c r="D282" s="166" t="s">
        <v>392</v>
      </c>
      <c r="E282" s="166"/>
      <c r="F282" s="167">
        <v>38661.269999999997</v>
      </c>
      <c r="G282" s="168"/>
      <c r="H282" s="167">
        <v>36000</v>
      </c>
      <c r="I282" s="168"/>
      <c r="J282" s="40"/>
      <c r="K282" s="30">
        <v>36000</v>
      </c>
      <c r="L282" s="167"/>
      <c r="M282" s="168"/>
      <c r="N282" s="167"/>
      <c r="O282" s="169"/>
      <c r="Q282" s="71"/>
    </row>
    <row r="283" spans="1:17" ht="28.5" customHeight="1" x14ac:dyDescent="0.25">
      <c r="A283" s="84"/>
      <c r="B283" s="200" t="s">
        <v>359</v>
      </c>
      <c r="C283" s="201"/>
      <c r="D283" s="202" t="s">
        <v>360</v>
      </c>
      <c r="E283" s="202"/>
      <c r="F283" s="203">
        <f>F285</f>
        <v>0</v>
      </c>
      <c r="G283" s="204"/>
      <c r="H283" s="203">
        <f t="shared" ref="H283:K283" si="83">H285</f>
        <v>40000</v>
      </c>
      <c r="I283" s="204"/>
      <c r="J283" s="136">
        <f t="shared" si="83"/>
        <v>0</v>
      </c>
      <c r="K283" s="56">
        <f t="shared" si="83"/>
        <v>40000</v>
      </c>
      <c r="L283" s="203">
        <f t="shared" ref="L283" si="84">L285</f>
        <v>40000</v>
      </c>
      <c r="M283" s="204"/>
      <c r="N283" s="203">
        <f t="shared" ref="N283" si="85">N285</f>
        <v>40000</v>
      </c>
      <c r="O283" s="205"/>
      <c r="Q283" s="71"/>
    </row>
    <row r="284" spans="1:17" ht="15" customHeight="1" x14ac:dyDescent="0.25">
      <c r="A284" s="85"/>
      <c r="B284" s="173" t="s">
        <v>115</v>
      </c>
      <c r="C284" s="174"/>
      <c r="D284" s="175" t="s">
        <v>27</v>
      </c>
      <c r="E284" s="175"/>
      <c r="F284" s="191"/>
      <c r="G284" s="192"/>
      <c r="H284" s="191"/>
      <c r="I284" s="192"/>
      <c r="J284" s="42"/>
      <c r="K284" s="31">
        <v>40000</v>
      </c>
      <c r="L284" s="191"/>
      <c r="M284" s="192"/>
      <c r="N284" s="191"/>
      <c r="O284" s="193"/>
      <c r="Q284" s="71"/>
    </row>
    <row r="285" spans="1:17" ht="15" customHeight="1" x14ac:dyDescent="0.25">
      <c r="A285" s="86"/>
      <c r="B285" s="194">
        <v>3</v>
      </c>
      <c r="C285" s="195"/>
      <c r="D285" s="196" t="s">
        <v>42</v>
      </c>
      <c r="E285" s="196"/>
      <c r="F285" s="197">
        <f>F286</f>
        <v>0</v>
      </c>
      <c r="G285" s="198"/>
      <c r="H285" s="197">
        <f t="shared" ref="H285:K285" si="86">H286</f>
        <v>40000</v>
      </c>
      <c r="I285" s="198"/>
      <c r="J285" s="2">
        <f t="shared" si="86"/>
        <v>0</v>
      </c>
      <c r="K285" s="68">
        <f t="shared" si="86"/>
        <v>40000</v>
      </c>
      <c r="L285" s="197">
        <f t="shared" ref="L285" si="87">L286</f>
        <v>40000</v>
      </c>
      <c r="M285" s="198"/>
      <c r="N285" s="197">
        <f t="shared" ref="N285" si="88">N286</f>
        <v>40000</v>
      </c>
      <c r="O285" s="199"/>
      <c r="Q285" s="71"/>
    </row>
    <row r="286" spans="1:17" ht="16.5" customHeight="1" x14ac:dyDescent="0.25">
      <c r="A286" s="85"/>
      <c r="B286" s="164">
        <v>32</v>
      </c>
      <c r="C286" s="165"/>
      <c r="D286" s="166" t="s">
        <v>44</v>
      </c>
      <c r="E286" s="166"/>
      <c r="F286" s="167">
        <v>0</v>
      </c>
      <c r="G286" s="168"/>
      <c r="H286" s="167">
        <v>40000</v>
      </c>
      <c r="I286" s="168"/>
      <c r="J286" s="40">
        <f>K286-H286</f>
        <v>0</v>
      </c>
      <c r="K286" s="30">
        <v>40000</v>
      </c>
      <c r="L286" s="167">
        <v>40000</v>
      </c>
      <c r="M286" s="168"/>
      <c r="N286" s="167">
        <v>40000</v>
      </c>
      <c r="O286" s="169"/>
      <c r="Q286" s="71"/>
    </row>
    <row r="287" spans="1:17" ht="27.75" customHeight="1" x14ac:dyDescent="0.25">
      <c r="A287" s="85"/>
      <c r="B287" s="164">
        <v>329</v>
      </c>
      <c r="C287" s="165"/>
      <c r="D287" s="166" t="s">
        <v>390</v>
      </c>
      <c r="E287" s="166"/>
      <c r="F287" s="167">
        <v>0</v>
      </c>
      <c r="G287" s="168"/>
      <c r="H287" s="167">
        <v>40000</v>
      </c>
      <c r="I287" s="168"/>
      <c r="J287" s="40"/>
      <c r="K287" s="30">
        <v>40000</v>
      </c>
      <c r="L287" s="167"/>
      <c r="M287" s="168"/>
      <c r="N287" s="167"/>
      <c r="O287" s="169"/>
      <c r="Q287" s="71"/>
    </row>
    <row r="288" spans="1:17" ht="45" customHeight="1" x14ac:dyDescent="0.25">
      <c r="A288" s="84"/>
      <c r="B288" s="200" t="s">
        <v>132</v>
      </c>
      <c r="C288" s="201"/>
      <c r="D288" s="202" t="s">
        <v>133</v>
      </c>
      <c r="E288" s="202"/>
      <c r="F288" s="203">
        <f>F290</f>
        <v>27047.439999999999</v>
      </c>
      <c r="G288" s="204"/>
      <c r="H288" s="203">
        <f t="shared" ref="H288:K288" si="89">H290</f>
        <v>250000</v>
      </c>
      <c r="I288" s="204"/>
      <c r="J288" s="136">
        <f t="shared" si="89"/>
        <v>-40000</v>
      </c>
      <c r="K288" s="56">
        <f t="shared" si="89"/>
        <v>210000</v>
      </c>
      <c r="L288" s="203">
        <f t="shared" ref="L288" si="90">L290</f>
        <v>70000</v>
      </c>
      <c r="M288" s="204"/>
      <c r="N288" s="203">
        <f t="shared" ref="N288" si="91">N290</f>
        <v>70000</v>
      </c>
      <c r="O288" s="205"/>
      <c r="Q288" s="71"/>
    </row>
    <row r="289" spans="1:17" ht="28.5" customHeight="1" x14ac:dyDescent="0.25">
      <c r="A289" s="85"/>
      <c r="B289" s="173" t="s">
        <v>115</v>
      </c>
      <c r="C289" s="174"/>
      <c r="D289" s="175" t="s">
        <v>27</v>
      </c>
      <c r="E289" s="175"/>
      <c r="F289" s="191">
        <v>27047.439999999999</v>
      </c>
      <c r="G289" s="192"/>
      <c r="H289" s="191"/>
      <c r="I289" s="192"/>
      <c r="J289" s="42"/>
      <c r="K289" s="31">
        <v>210000</v>
      </c>
      <c r="L289" s="191"/>
      <c r="M289" s="192"/>
      <c r="N289" s="191"/>
      <c r="O289" s="193"/>
      <c r="Q289" s="71"/>
    </row>
    <row r="290" spans="1:17" ht="33.75" customHeight="1" x14ac:dyDescent="0.25">
      <c r="A290" s="86"/>
      <c r="B290" s="194">
        <v>4</v>
      </c>
      <c r="C290" s="195"/>
      <c r="D290" s="196" t="s">
        <v>49</v>
      </c>
      <c r="E290" s="196"/>
      <c r="F290" s="197">
        <f>F291</f>
        <v>27047.439999999999</v>
      </c>
      <c r="G290" s="198"/>
      <c r="H290" s="197">
        <f t="shared" ref="H290:K290" si="92">H291</f>
        <v>250000</v>
      </c>
      <c r="I290" s="198"/>
      <c r="J290" s="2">
        <f t="shared" si="92"/>
        <v>-40000</v>
      </c>
      <c r="K290" s="68">
        <f t="shared" si="92"/>
        <v>210000</v>
      </c>
      <c r="L290" s="197">
        <f t="shared" ref="L290" si="93">L291</f>
        <v>70000</v>
      </c>
      <c r="M290" s="198"/>
      <c r="N290" s="197">
        <f t="shared" ref="N290" si="94">N291</f>
        <v>70000</v>
      </c>
      <c r="O290" s="199"/>
      <c r="Q290" s="71"/>
    </row>
    <row r="291" spans="1:17" ht="32.25" customHeight="1" x14ac:dyDescent="0.25">
      <c r="A291" s="85"/>
      <c r="B291" s="164">
        <v>42</v>
      </c>
      <c r="C291" s="165"/>
      <c r="D291" s="166" t="s">
        <v>54</v>
      </c>
      <c r="E291" s="166"/>
      <c r="F291" s="167">
        <v>27047.439999999999</v>
      </c>
      <c r="G291" s="168"/>
      <c r="H291" s="167">
        <v>250000</v>
      </c>
      <c r="I291" s="168"/>
      <c r="J291" s="40">
        <f>K291-H291</f>
        <v>-40000</v>
      </c>
      <c r="K291" s="30">
        <v>210000</v>
      </c>
      <c r="L291" s="167">
        <v>70000</v>
      </c>
      <c r="M291" s="168"/>
      <c r="N291" s="167">
        <v>70000</v>
      </c>
      <c r="O291" s="169"/>
      <c r="Q291" s="71"/>
    </row>
    <row r="292" spans="1:17" ht="18.75" customHeight="1" x14ac:dyDescent="0.25">
      <c r="A292" s="85"/>
      <c r="B292" s="164">
        <v>422</v>
      </c>
      <c r="C292" s="165"/>
      <c r="D292" s="166" t="s">
        <v>401</v>
      </c>
      <c r="E292" s="166"/>
      <c r="F292" s="167">
        <v>6791</v>
      </c>
      <c r="G292" s="168"/>
      <c r="H292" s="167">
        <v>40000</v>
      </c>
      <c r="I292" s="168"/>
      <c r="J292" s="40"/>
      <c r="K292" s="30">
        <v>40000</v>
      </c>
      <c r="L292" s="167"/>
      <c r="M292" s="168"/>
      <c r="N292" s="167"/>
      <c r="O292" s="169"/>
      <c r="Q292" s="71"/>
    </row>
    <row r="293" spans="1:17" ht="18.75" customHeight="1" x14ac:dyDescent="0.25">
      <c r="A293" s="85"/>
      <c r="B293" s="164">
        <v>423</v>
      </c>
      <c r="C293" s="165"/>
      <c r="D293" s="166" t="s">
        <v>406</v>
      </c>
      <c r="E293" s="166"/>
      <c r="F293" s="167">
        <v>0</v>
      </c>
      <c r="G293" s="168"/>
      <c r="H293" s="167">
        <v>160000</v>
      </c>
      <c r="I293" s="168"/>
      <c r="J293" s="40"/>
      <c r="K293" s="30">
        <v>150000</v>
      </c>
      <c r="L293" s="167"/>
      <c r="M293" s="168"/>
      <c r="N293" s="167"/>
      <c r="O293" s="169"/>
      <c r="Q293" s="71"/>
    </row>
    <row r="294" spans="1:17" ht="18" customHeight="1" x14ac:dyDescent="0.25">
      <c r="A294" s="85"/>
      <c r="B294" s="164">
        <v>426</v>
      </c>
      <c r="C294" s="165"/>
      <c r="D294" s="166" t="s">
        <v>405</v>
      </c>
      <c r="E294" s="166"/>
      <c r="F294" s="167">
        <v>20256.439999999999</v>
      </c>
      <c r="G294" s="168"/>
      <c r="H294" s="167">
        <v>50000</v>
      </c>
      <c r="I294" s="168"/>
      <c r="J294" s="40"/>
      <c r="K294" s="30">
        <v>20000</v>
      </c>
      <c r="L294" s="167"/>
      <c r="M294" s="168"/>
      <c r="N294" s="167"/>
      <c r="O294" s="169"/>
      <c r="Q294" s="71"/>
    </row>
    <row r="295" spans="1:17" ht="45" customHeight="1" x14ac:dyDescent="0.25">
      <c r="A295" s="84"/>
      <c r="B295" s="200" t="s">
        <v>361</v>
      </c>
      <c r="C295" s="201"/>
      <c r="D295" s="202" t="s">
        <v>362</v>
      </c>
      <c r="E295" s="202"/>
      <c r="F295" s="203">
        <f>F297+F300</f>
        <v>28430.71</v>
      </c>
      <c r="G295" s="204"/>
      <c r="H295" s="203">
        <f t="shared" ref="H295:K295" si="95">H297+H300</f>
        <v>800000</v>
      </c>
      <c r="I295" s="204"/>
      <c r="J295" s="136">
        <f t="shared" si="95"/>
        <v>-545000</v>
      </c>
      <c r="K295" s="56">
        <f t="shared" si="95"/>
        <v>255000</v>
      </c>
      <c r="L295" s="203">
        <f t="shared" ref="L295" si="96">L297+L300</f>
        <v>600000</v>
      </c>
      <c r="M295" s="204"/>
      <c r="N295" s="203">
        <f t="shared" ref="N295" si="97">N297+N300</f>
        <v>600000</v>
      </c>
      <c r="O295" s="205"/>
      <c r="Q295" s="71"/>
    </row>
    <row r="296" spans="1:17" ht="15" customHeight="1" x14ac:dyDescent="0.25">
      <c r="A296" s="85"/>
      <c r="B296" s="173" t="s">
        <v>117</v>
      </c>
      <c r="C296" s="174"/>
      <c r="D296" s="175" t="s">
        <v>33</v>
      </c>
      <c r="E296" s="175"/>
      <c r="F296" s="191">
        <v>28430.71</v>
      </c>
      <c r="G296" s="192"/>
      <c r="H296" s="191"/>
      <c r="I296" s="192"/>
      <c r="J296" s="42"/>
      <c r="K296" s="31">
        <v>255000</v>
      </c>
      <c r="L296" s="191"/>
      <c r="M296" s="192"/>
      <c r="N296" s="191"/>
      <c r="O296" s="193"/>
      <c r="Q296" s="71"/>
    </row>
    <row r="297" spans="1:17" ht="15" customHeight="1" x14ac:dyDescent="0.25">
      <c r="A297" s="86"/>
      <c r="B297" s="194">
        <v>3</v>
      </c>
      <c r="C297" s="195"/>
      <c r="D297" s="196" t="s">
        <v>42</v>
      </c>
      <c r="E297" s="196"/>
      <c r="F297" s="197">
        <f>F298</f>
        <v>28430.71</v>
      </c>
      <c r="G297" s="198"/>
      <c r="H297" s="197">
        <f t="shared" ref="H297:K297" si="98">H298</f>
        <v>600000</v>
      </c>
      <c r="I297" s="198"/>
      <c r="J297" s="2">
        <f t="shared" si="98"/>
        <v>-400000</v>
      </c>
      <c r="K297" s="68">
        <f t="shared" si="98"/>
        <v>200000</v>
      </c>
      <c r="L297" s="197">
        <f t="shared" ref="L297" si="99">L298</f>
        <v>200000</v>
      </c>
      <c r="M297" s="198"/>
      <c r="N297" s="197">
        <f t="shared" ref="N297" si="100">N298</f>
        <v>200000</v>
      </c>
      <c r="O297" s="199"/>
      <c r="Q297" s="71"/>
    </row>
    <row r="298" spans="1:17" ht="31.5" customHeight="1" x14ac:dyDescent="0.25">
      <c r="A298" s="85"/>
      <c r="B298" s="164">
        <v>32</v>
      </c>
      <c r="C298" s="165"/>
      <c r="D298" s="166" t="s">
        <v>44</v>
      </c>
      <c r="E298" s="166"/>
      <c r="F298" s="167">
        <v>28430.71</v>
      </c>
      <c r="G298" s="168"/>
      <c r="H298" s="167">
        <v>600000</v>
      </c>
      <c r="I298" s="168"/>
      <c r="J298" s="40">
        <f>K298-H298</f>
        <v>-400000</v>
      </c>
      <c r="K298" s="30">
        <v>200000</v>
      </c>
      <c r="L298" s="167">
        <v>200000</v>
      </c>
      <c r="M298" s="168"/>
      <c r="N298" s="167">
        <v>200000</v>
      </c>
      <c r="O298" s="169"/>
      <c r="Q298" s="71"/>
    </row>
    <row r="299" spans="1:17" ht="17.25" customHeight="1" x14ac:dyDescent="0.25">
      <c r="A299" s="85"/>
      <c r="B299" s="164">
        <v>323</v>
      </c>
      <c r="C299" s="165"/>
      <c r="D299" s="166" t="s">
        <v>130</v>
      </c>
      <c r="E299" s="166"/>
      <c r="F299" s="167">
        <v>28430.71</v>
      </c>
      <c r="G299" s="168"/>
      <c r="H299" s="167">
        <v>600000</v>
      </c>
      <c r="I299" s="168"/>
      <c r="J299" s="40"/>
      <c r="K299" s="30">
        <v>200000</v>
      </c>
      <c r="L299" s="167"/>
      <c r="M299" s="168"/>
      <c r="N299" s="167"/>
      <c r="O299" s="169"/>
      <c r="Q299" s="71"/>
    </row>
    <row r="300" spans="1:17" ht="42" customHeight="1" x14ac:dyDescent="0.25">
      <c r="A300" s="86"/>
      <c r="B300" s="194">
        <v>4</v>
      </c>
      <c r="C300" s="195"/>
      <c r="D300" s="196" t="s">
        <v>49</v>
      </c>
      <c r="E300" s="196"/>
      <c r="F300" s="197">
        <f>F303+F301</f>
        <v>0</v>
      </c>
      <c r="G300" s="219"/>
      <c r="H300" s="197">
        <f>H303+H301</f>
        <v>200000</v>
      </c>
      <c r="I300" s="198"/>
      <c r="J300" s="2">
        <f t="shared" ref="J300:K300" si="101">J303+J301</f>
        <v>-145000</v>
      </c>
      <c r="K300" s="68">
        <f t="shared" si="101"/>
        <v>55000</v>
      </c>
      <c r="L300" s="197">
        <f t="shared" ref="L300" si="102">L303+L301</f>
        <v>400000</v>
      </c>
      <c r="M300" s="198"/>
      <c r="N300" s="197">
        <f t="shared" ref="N300" si="103">N303+N301</f>
        <v>400000</v>
      </c>
      <c r="O300" s="199"/>
      <c r="Q300" s="71"/>
    </row>
    <row r="301" spans="1:17" ht="31.5" customHeight="1" x14ac:dyDescent="0.25">
      <c r="A301" s="85"/>
      <c r="B301" s="164">
        <v>42</v>
      </c>
      <c r="C301" s="165"/>
      <c r="D301" s="166" t="s">
        <v>54</v>
      </c>
      <c r="E301" s="166"/>
      <c r="F301" s="167">
        <v>0</v>
      </c>
      <c r="G301" s="168"/>
      <c r="H301" s="167">
        <v>0</v>
      </c>
      <c r="I301" s="168"/>
      <c r="J301" s="40">
        <f>K301-H301</f>
        <v>40000</v>
      </c>
      <c r="K301" s="30">
        <v>40000</v>
      </c>
      <c r="L301" s="167">
        <v>0</v>
      </c>
      <c r="M301" s="168"/>
      <c r="N301" s="167">
        <v>0</v>
      </c>
      <c r="O301" s="169"/>
      <c r="Q301" s="71"/>
    </row>
    <row r="302" spans="1:17" ht="18.75" customHeight="1" x14ac:dyDescent="0.25">
      <c r="A302" s="85"/>
      <c r="B302" s="164">
        <v>422</v>
      </c>
      <c r="C302" s="165"/>
      <c r="D302" s="166" t="s">
        <v>401</v>
      </c>
      <c r="E302" s="166"/>
      <c r="F302" s="167">
        <v>0</v>
      </c>
      <c r="G302" s="168"/>
      <c r="H302" s="167">
        <v>0</v>
      </c>
      <c r="I302" s="168"/>
      <c r="J302" s="40"/>
      <c r="K302" s="30">
        <v>40000</v>
      </c>
      <c r="L302" s="167"/>
      <c r="M302" s="168"/>
      <c r="N302" s="167"/>
      <c r="O302" s="169"/>
      <c r="Q302" s="71"/>
    </row>
    <row r="303" spans="1:17" ht="26.25" customHeight="1" x14ac:dyDescent="0.25">
      <c r="A303" s="85"/>
      <c r="B303" s="164">
        <v>45</v>
      </c>
      <c r="C303" s="165"/>
      <c r="D303" s="166" t="s">
        <v>135</v>
      </c>
      <c r="E303" s="166"/>
      <c r="F303" s="167">
        <v>0</v>
      </c>
      <c r="G303" s="168"/>
      <c r="H303" s="167">
        <v>200000</v>
      </c>
      <c r="I303" s="168"/>
      <c r="J303" s="40">
        <f>K303-H303</f>
        <v>-185000</v>
      </c>
      <c r="K303" s="30">
        <v>15000</v>
      </c>
      <c r="L303" s="167">
        <v>400000</v>
      </c>
      <c r="M303" s="168"/>
      <c r="N303" s="167">
        <v>400000</v>
      </c>
      <c r="O303" s="169"/>
      <c r="Q303" s="71"/>
    </row>
    <row r="304" spans="1:17" ht="26.25" customHeight="1" x14ac:dyDescent="0.25">
      <c r="A304" s="85"/>
      <c r="B304" s="164">
        <v>451</v>
      </c>
      <c r="C304" s="165"/>
      <c r="D304" s="166" t="s">
        <v>404</v>
      </c>
      <c r="E304" s="166"/>
      <c r="F304" s="167">
        <v>0</v>
      </c>
      <c r="G304" s="168"/>
      <c r="H304" s="167">
        <v>200000</v>
      </c>
      <c r="I304" s="168"/>
      <c r="J304" s="40"/>
      <c r="K304" s="30">
        <v>15000</v>
      </c>
      <c r="L304" s="167"/>
      <c r="M304" s="168"/>
      <c r="N304" s="167"/>
      <c r="O304" s="169"/>
      <c r="Q304" s="71"/>
    </row>
    <row r="305" spans="1:17" ht="27.75" customHeight="1" x14ac:dyDescent="0.25">
      <c r="A305" s="89"/>
      <c r="B305" s="179" t="s">
        <v>136</v>
      </c>
      <c r="C305" s="180"/>
      <c r="D305" s="181" t="s">
        <v>137</v>
      </c>
      <c r="E305" s="181"/>
      <c r="F305" s="182">
        <f>F306</f>
        <v>9075</v>
      </c>
      <c r="G305" s="183"/>
      <c r="H305" s="182">
        <f t="shared" ref="H305:K305" si="104">H306</f>
        <v>70000</v>
      </c>
      <c r="I305" s="183"/>
      <c r="J305" s="50">
        <f t="shared" si="104"/>
        <v>-50000</v>
      </c>
      <c r="K305" s="55">
        <f t="shared" si="104"/>
        <v>20000</v>
      </c>
      <c r="L305" s="182">
        <f t="shared" ref="L305" si="105">L306</f>
        <v>70000</v>
      </c>
      <c r="M305" s="183"/>
      <c r="N305" s="182">
        <f t="shared" ref="N305" si="106">N306</f>
        <v>70000</v>
      </c>
      <c r="O305" s="184"/>
      <c r="Q305" s="71"/>
    </row>
    <row r="306" spans="1:17" ht="29.25" customHeight="1" x14ac:dyDescent="0.25">
      <c r="A306" s="84"/>
      <c r="B306" s="200" t="s">
        <v>138</v>
      </c>
      <c r="C306" s="201"/>
      <c r="D306" s="202" t="s">
        <v>139</v>
      </c>
      <c r="E306" s="202"/>
      <c r="F306" s="203">
        <f>F308</f>
        <v>9075</v>
      </c>
      <c r="G306" s="204"/>
      <c r="H306" s="203">
        <f t="shared" ref="H306:J306" si="107">H308</f>
        <v>70000</v>
      </c>
      <c r="I306" s="204"/>
      <c r="J306" s="62">
        <f t="shared" si="107"/>
        <v>-50000</v>
      </c>
      <c r="K306" s="56">
        <f t="shared" ref="K306" si="108">K308</f>
        <v>20000</v>
      </c>
      <c r="L306" s="203">
        <f t="shared" ref="L306" si="109">L308</f>
        <v>70000</v>
      </c>
      <c r="M306" s="204"/>
      <c r="N306" s="203">
        <f t="shared" ref="N306" si="110">N308</f>
        <v>70000</v>
      </c>
      <c r="O306" s="205"/>
      <c r="Q306" s="71"/>
    </row>
    <row r="307" spans="1:17" ht="15" customHeight="1" x14ac:dyDescent="0.25">
      <c r="A307" s="85"/>
      <c r="B307" s="173" t="s">
        <v>115</v>
      </c>
      <c r="C307" s="174"/>
      <c r="D307" s="175" t="s">
        <v>27</v>
      </c>
      <c r="E307" s="175"/>
      <c r="F307" s="191">
        <v>9075</v>
      </c>
      <c r="G307" s="192"/>
      <c r="H307" s="191"/>
      <c r="I307" s="192"/>
      <c r="J307" s="42"/>
      <c r="K307" s="31">
        <v>20000</v>
      </c>
      <c r="L307" s="191"/>
      <c r="M307" s="192"/>
      <c r="N307" s="191"/>
      <c r="O307" s="193"/>
      <c r="Q307" s="71"/>
    </row>
    <row r="308" spans="1:17" ht="15" customHeight="1" x14ac:dyDescent="0.25">
      <c r="A308" s="86"/>
      <c r="B308" s="194">
        <v>3</v>
      </c>
      <c r="C308" s="195"/>
      <c r="D308" s="196" t="s">
        <v>42</v>
      </c>
      <c r="E308" s="196"/>
      <c r="F308" s="197">
        <f>F309</f>
        <v>9075</v>
      </c>
      <c r="G308" s="198"/>
      <c r="H308" s="197">
        <f t="shared" ref="H308:K308" si="111">H309</f>
        <v>70000</v>
      </c>
      <c r="I308" s="198"/>
      <c r="J308" s="2">
        <f t="shared" si="111"/>
        <v>-50000</v>
      </c>
      <c r="K308" s="68">
        <f t="shared" si="111"/>
        <v>20000</v>
      </c>
      <c r="L308" s="197">
        <f t="shared" ref="L308" si="112">L309</f>
        <v>70000</v>
      </c>
      <c r="M308" s="198"/>
      <c r="N308" s="197">
        <f t="shared" ref="N308" si="113">N309</f>
        <v>70000</v>
      </c>
      <c r="O308" s="199"/>
      <c r="Q308" s="71"/>
    </row>
    <row r="309" spans="1:17" ht="16.5" customHeight="1" x14ac:dyDescent="0.25">
      <c r="A309" s="85"/>
      <c r="B309" s="164">
        <v>38</v>
      </c>
      <c r="C309" s="165"/>
      <c r="D309" s="166" t="s">
        <v>48</v>
      </c>
      <c r="E309" s="166"/>
      <c r="F309" s="167">
        <v>9075</v>
      </c>
      <c r="G309" s="168"/>
      <c r="H309" s="167">
        <v>70000</v>
      </c>
      <c r="I309" s="168"/>
      <c r="J309" s="40">
        <f>K309-H309</f>
        <v>-50000</v>
      </c>
      <c r="K309" s="30">
        <v>20000</v>
      </c>
      <c r="L309" s="167">
        <v>70000</v>
      </c>
      <c r="M309" s="168"/>
      <c r="N309" s="167">
        <v>70000</v>
      </c>
      <c r="O309" s="169"/>
      <c r="Q309" s="71"/>
    </row>
    <row r="310" spans="1:17" ht="17.25" customHeight="1" x14ac:dyDescent="0.25">
      <c r="A310" s="85"/>
      <c r="B310" s="164">
        <v>381</v>
      </c>
      <c r="C310" s="165"/>
      <c r="D310" s="166" t="s">
        <v>396</v>
      </c>
      <c r="E310" s="166"/>
      <c r="F310" s="167">
        <v>9075</v>
      </c>
      <c r="G310" s="168"/>
      <c r="H310" s="167">
        <v>70000</v>
      </c>
      <c r="I310" s="168"/>
      <c r="J310" s="40"/>
      <c r="K310" s="30">
        <v>20000</v>
      </c>
      <c r="L310" s="167"/>
      <c r="M310" s="168"/>
      <c r="N310" s="167"/>
      <c r="O310" s="169"/>
      <c r="Q310" s="71"/>
    </row>
    <row r="311" spans="1:17" ht="28.5" customHeight="1" x14ac:dyDescent="0.25">
      <c r="A311" s="90"/>
      <c r="B311" s="170" t="s">
        <v>140</v>
      </c>
      <c r="C311" s="171"/>
      <c r="D311" s="170" t="s">
        <v>141</v>
      </c>
      <c r="E311" s="171"/>
      <c r="F311" s="176">
        <f>F312+F327+F351+F381+F398+F418+F441+F451</f>
        <v>3096662.55</v>
      </c>
      <c r="G311" s="177"/>
      <c r="H311" s="176">
        <f>H312+H327+H351+H381+H398+H418+H441+H451</f>
        <v>8840000</v>
      </c>
      <c r="I311" s="177"/>
      <c r="J311" s="63">
        <f>J312+J327+J351+J381+J398+J418+J441+J451</f>
        <v>-5133000</v>
      </c>
      <c r="K311" s="60">
        <f>K312+K327+K351+K381+K398+K418+K441+K451</f>
        <v>3707000</v>
      </c>
      <c r="L311" s="176">
        <f>L312+L327+L351+L381+L398+L418+L441+L451</f>
        <v>7195000</v>
      </c>
      <c r="M311" s="177"/>
      <c r="N311" s="176">
        <f>N312+N327+N351+N381+N398+N418+N441+N451</f>
        <v>5990000</v>
      </c>
      <c r="O311" s="178"/>
      <c r="Q311" s="71"/>
    </row>
    <row r="312" spans="1:17" ht="27.75" customHeight="1" x14ac:dyDescent="0.25">
      <c r="A312" s="91"/>
      <c r="B312" s="415" t="s">
        <v>142</v>
      </c>
      <c r="C312" s="416"/>
      <c r="D312" s="215" t="s">
        <v>143</v>
      </c>
      <c r="E312" s="215"/>
      <c r="F312" s="417">
        <f>F313+F319</f>
        <v>509326.71</v>
      </c>
      <c r="G312" s="418"/>
      <c r="H312" s="417">
        <f t="shared" ref="H312:J312" si="114">H313+H319</f>
        <v>750000</v>
      </c>
      <c r="I312" s="418"/>
      <c r="J312" s="61">
        <f t="shared" si="114"/>
        <v>-50000</v>
      </c>
      <c r="K312" s="64">
        <f t="shared" ref="K312" si="115">K313+K319</f>
        <v>700000</v>
      </c>
      <c r="L312" s="216">
        <f t="shared" ref="L312" si="116">L313+L319</f>
        <v>750000</v>
      </c>
      <c r="M312" s="217"/>
      <c r="N312" s="417">
        <f t="shared" ref="N312" si="117">N313+N319</f>
        <v>750000</v>
      </c>
      <c r="O312" s="419"/>
      <c r="Q312" s="71"/>
    </row>
    <row r="313" spans="1:17" ht="27" customHeight="1" x14ac:dyDescent="0.25">
      <c r="A313" s="87"/>
      <c r="B313" s="185" t="s">
        <v>144</v>
      </c>
      <c r="C313" s="186"/>
      <c r="D313" s="187" t="s">
        <v>145</v>
      </c>
      <c r="E313" s="187"/>
      <c r="F313" s="188">
        <f>F315</f>
        <v>433947.33</v>
      </c>
      <c r="G313" s="189"/>
      <c r="H313" s="188">
        <f t="shared" ref="H313:J313" si="118">H315</f>
        <v>650000</v>
      </c>
      <c r="I313" s="189"/>
      <c r="J313" s="62">
        <f t="shared" si="118"/>
        <v>50000</v>
      </c>
      <c r="K313" s="57">
        <f t="shared" ref="K313" si="119">K315</f>
        <v>700000</v>
      </c>
      <c r="L313" s="188">
        <f t="shared" ref="L313" si="120">L315</f>
        <v>650000</v>
      </c>
      <c r="M313" s="189"/>
      <c r="N313" s="188">
        <f t="shared" ref="N313" si="121">N315</f>
        <v>650000</v>
      </c>
      <c r="O313" s="190"/>
      <c r="Q313" s="71"/>
    </row>
    <row r="314" spans="1:17" x14ac:dyDescent="0.25">
      <c r="A314" s="86"/>
      <c r="B314" s="408" t="s">
        <v>117</v>
      </c>
      <c r="C314" s="409"/>
      <c r="D314" s="315" t="s">
        <v>33</v>
      </c>
      <c r="E314" s="315"/>
      <c r="F314" s="233">
        <v>433947.33</v>
      </c>
      <c r="G314" s="234"/>
      <c r="H314" s="233"/>
      <c r="I314" s="234"/>
      <c r="J314" s="43"/>
      <c r="K314" s="32">
        <v>700000</v>
      </c>
      <c r="L314" s="233"/>
      <c r="M314" s="234"/>
      <c r="N314" s="233"/>
      <c r="O314" s="236"/>
      <c r="Q314" s="71"/>
    </row>
    <row r="315" spans="1:17" x14ac:dyDescent="0.25">
      <c r="A315" s="85"/>
      <c r="B315" s="206">
        <v>3</v>
      </c>
      <c r="C315" s="207"/>
      <c r="D315" s="166" t="s">
        <v>42</v>
      </c>
      <c r="E315" s="166"/>
      <c r="F315" s="167">
        <f>F316</f>
        <v>433947.33</v>
      </c>
      <c r="G315" s="168"/>
      <c r="H315" s="167">
        <f t="shared" ref="H315:K315" si="122">H316</f>
        <v>650000</v>
      </c>
      <c r="I315" s="168"/>
      <c r="J315" s="47">
        <f t="shared" si="122"/>
        <v>50000</v>
      </c>
      <c r="K315" s="48">
        <f t="shared" si="122"/>
        <v>700000</v>
      </c>
      <c r="L315" s="167">
        <f t="shared" ref="L315" si="123">L316</f>
        <v>650000</v>
      </c>
      <c r="M315" s="168"/>
      <c r="N315" s="167">
        <f t="shared" ref="N315" si="124">N316</f>
        <v>650000</v>
      </c>
      <c r="O315" s="169"/>
      <c r="Q315" s="71"/>
    </row>
    <row r="316" spans="1:17" ht="17.25" customHeight="1" x14ac:dyDescent="0.25">
      <c r="A316" s="86"/>
      <c r="B316" s="238">
        <v>32</v>
      </c>
      <c r="C316" s="239"/>
      <c r="D316" s="196" t="s">
        <v>44</v>
      </c>
      <c r="E316" s="196"/>
      <c r="F316" s="197">
        <v>433947.33</v>
      </c>
      <c r="G316" s="198"/>
      <c r="H316" s="197">
        <v>650000</v>
      </c>
      <c r="I316" s="198"/>
      <c r="J316" s="40">
        <f>K316-H316</f>
        <v>50000</v>
      </c>
      <c r="K316" s="33">
        <v>700000</v>
      </c>
      <c r="L316" s="197">
        <v>650000</v>
      </c>
      <c r="M316" s="198"/>
      <c r="N316" s="197">
        <v>650000</v>
      </c>
      <c r="O316" s="199"/>
      <c r="Q316" s="71"/>
    </row>
    <row r="317" spans="1:17" ht="17.25" customHeight="1" x14ac:dyDescent="0.25">
      <c r="A317" s="85"/>
      <c r="B317" s="164">
        <v>322</v>
      </c>
      <c r="C317" s="165"/>
      <c r="D317" s="166" t="s">
        <v>128</v>
      </c>
      <c r="E317" s="166"/>
      <c r="F317" s="167">
        <v>358003.7</v>
      </c>
      <c r="G317" s="168"/>
      <c r="H317" s="167">
        <v>600000</v>
      </c>
      <c r="I317" s="168"/>
      <c r="J317" s="40"/>
      <c r="K317" s="30">
        <v>650000</v>
      </c>
      <c r="L317" s="167"/>
      <c r="M317" s="168"/>
      <c r="N317" s="167"/>
      <c r="O317" s="169"/>
      <c r="Q317" s="71"/>
    </row>
    <row r="318" spans="1:17" ht="17.25" customHeight="1" x14ac:dyDescent="0.25">
      <c r="A318" s="85"/>
      <c r="B318" s="164">
        <v>323</v>
      </c>
      <c r="C318" s="165"/>
      <c r="D318" s="166" t="s">
        <v>130</v>
      </c>
      <c r="E318" s="166"/>
      <c r="F318" s="167">
        <v>75943.63</v>
      </c>
      <c r="G318" s="168"/>
      <c r="H318" s="167">
        <v>50000</v>
      </c>
      <c r="I318" s="168"/>
      <c r="J318" s="40"/>
      <c r="K318" s="30">
        <v>50000</v>
      </c>
      <c r="L318" s="167"/>
      <c r="M318" s="168"/>
      <c r="N318" s="167"/>
      <c r="O318" s="169"/>
      <c r="Q318" s="71"/>
    </row>
    <row r="319" spans="1:17" ht="42.75" customHeight="1" x14ac:dyDescent="0.25">
      <c r="A319" s="87"/>
      <c r="B319" s="185" t="s">
        <v>134</v>
      </c>
      <c r="C319" s="186"/>
      <c r="D319" s="187" t="s">
        <v>146</v>
      </c>
      <c r="E319" s="187"/>
      <c r="F319" s="188">
        <f>F321+F324</f>
        <v>75379.38</v>
      </c>
      <c r="G319" s="189"/>
      <c r="H319" s="188">
        <f t="shared" ref="H319:K319" si="125">H321+H324</f>
        <v>100000</v>
      </c>
      <c r="I319" s="189"/>
      <c r="J319" s="62">
        <f t="shared" si="125"/>
        <v>-100000</v>
      </c>
      <c r="K319" s="57">
        <f t="shared" si="125"/>
        <v>0</v>
      </c>
      <c r="L319" s="188">
        <f t="shared" ref="L319" si="126">L321+L324</f>
        <v>100000</v>
      </c>
      <c r="M319" s="189"/>
      <c r="N319" s="188">
        <f t="shared" ref="N319" si="127">N321+N324</f>
        <v>100000</v>
      </c>
      <c r="O319" s="190"/>
      <c r="Q319" s="71"/>
    </row>
    <row r="320" spans="1:17" x14ac:dyDescent="0.25">
      <c r="A320" s="86"/>
      <c r="B320" s="408" t="s">
        <v>117</v>
      </c>
      <c r="C320" s="409"/>
      <c r="D320" s="315" t="s">
        <v>33</v>
      </c>
      <c r="E320" s="315"/>
      <c r="F320" s="233">
        <v>75379.38</v>
      </c>
      <c r="G320" s="234"/>
      <c r="H320" s="233"/>
      <c r="I320" s="234"/>
      <c r="J320" s="43"/>
      <c r="K320" s="32">
        <v>0</v>
      </c>
      <c r="L320" s="233"/>
      <c r="M320" s="234"/>
      <c r="N320" s="233"/>
      <c r="O320" s="236"/>
      <c r="Q320" s="71"/>
    </row>
    <row r="321" spans="1:17" x14ac:dyDescent="0.25">
      <c r="A321" s="85"/>
      <c r="B321" s="206">
        <v>3</v>
      </c>
      <c r="C321" s="207"/>
      <c r="D321" s="166" t="s">
        <v>42</v>
      </c>
      <c r="E321" s="166"/>
      <c r="F321" s="167">
        <f>F322</f>
        <v>0</v>
      </c>
      <c r="G321" s="168"/>
      <c r="H321" s="167">
        <f t="shared" ref="H321:K321" si="128">H322</f>
        <v>0</v>
      </c>
      <c r="I321" s="168"/>
      <c r="J321" s="47">
        <f t="shared" si="128"/>
        <v>0</v>
      </c>
      <c r="K321" s="48">
        <f t="shared" si="128"/>
        <v>0</v>
      </c>
      <c r="L321" s="167">
        <f t="shared" ref="L321" si="129">L322</f>
        <v>0</v>
      </c>
      <c r="M321" s="168"/>
      <c r="N321" s="167">
        <f t="shared" ref="N321" si="130">N322</f>
        <v>0</v>
      </c>
      <c r="O321" s="169"/>
      <c r="Q321" s="71"/>
    </row>
    <row r="322" spans="1:17" ht="20.25" customHeight="1" x14ac:dyDescent="0.25">
      <c r="A322" s="86"/>
      <c r="B322" s="238">
        <v>32</v>
      </c>
      <c r="C322" s="239"/>
      <c r="D322" s="196" t="s">
        <v>44</v>
      </c>
      <c r="E322" s="196"/>
      <c r="F322" s="197">
        <v>0</v>
      </c>
      <c r="G322" s="198"/>
      <c r="H322" s="197">
        <v>0</v>
      </c>
      <c r="I322" s="198"/>
      <c r="J322" s="40">
        <f>K322-H322</f>
        <v>0</v>
      </c>
      <c r="K322" s="33">
        <v>0</v>
      </c>
      <c r="L322" s="197">
        <v>0</v>
      </c>
      <c r="M322" s="198"/>
      <c r="N322" s="197">
        <v>0</v>
      </c>
      <c r="O322" s="199"/>
      <c r="Q322" s="71"/>
    </row>
    <row r="323" spans="1:17" ht="16.5" customHeight="1" x14ac:dyDescent="0.25">
      <c r="A323" s="85"/>
      <c r="B323" s="164">
        <v>323</v>
      </c>
      <c r="C323" s="165"/>
      <c r="D323" s="166" t="s">
        <v>130</v>
      </c>
      <c r="E323" s="166"/>
      <c r="F323" s="167">
        <v>0</v>
      </c>
      <c r="G323" s="168"/>
      <c r="H323" s="167">
        <v>0</v>
      </c>
      <c r="I323" s="168"/>
      <c r="J323" s="40"/>
      <c r="K323" s="30">
        <v>0</v>
      </c>
      <c r="L323" s="167"/>
      <c r="M323" s="168"/>
      <c r="N323" s="167"/>
      <c r="O323" s="169"/>
      <c r="Q323" s="71"/>
    </row>
    <row r="324" spans="1:17" ht="28.5" customHeight="1" x14ac:dyDescent="0.25">
      <c r="A324" s="85"/>
      <c r="B324" s="206">
        <v>4</v>
      </c>
      <c r="C324" s="207"/>
      <c r="D324" s="166" t="s">
        <v>49</v>
      </c>
      <c r="E324" s="166"/>
      <c r="F324" s="167">
        <f>F325</f>
        <v>75379.38</v>
      </c>
      <c r="G324" s="168"/>
      <c r="H324" s="167">
        <f t="shared" ref="H324:K324" si="131">H325</f>
        <v>100000</v>
      </c>
      <c r="I324" s="168"/>
      <c r="J324" s="47">
        <f t="shared" si="131"/>
        <v>-100000</v>
      </c>
      <c r="K324" s="48">
        <f t="shared" si="131"/>
        <v>0</v>
      </c>
      <c r="L324" s="167">
        <f t="shared" ref="L324" si="132">L325</f>
        <v>100000</v>
      </c>
      <c r="M324" s="168"/>
      <c r="N324" s="167">
        <f t="shared" ref="N324" si="133">N325</f>
        <v>100000</v>
      </c>
      <c r="O324" s="169"/>
      <c r="Q324" s="71"/>
    </row>
    <row r="325" spans="1:17" ht="27.75" customHeight="1" x14ac:dyDescent="0.25">
      <c r="A325" s="86"/>
      <c r="B325" s="238">
        <v>42</v>
      </c>
      <c r="C325" s="239"/>
      <c r="D325" s="196" t="s">
        <v>54</v>
      </c>
      <c r="E325" s="196"/>
      <c r="F325" s="197">
        <v>75379.38</v>
      </c>
      <c r="G325" s="198"/>
      <c r="H325" s="197">
        <v>100000</v>
      </c>
      <c r="I325" s="198"/>
      <c r="J325" s="40">
        <f>K325-H325</f>
        <v>-100000</v>
      </c>
      <c r="K325" s="33">
        <v>0</v>
      </c>
      <c r="L325" s="197">
        <v>100000</v>
      </c>
      <c r="M325" s="198"/>
      <c r="N325" s="197">
        <v>100000</v>
      </c>
      <c r="O325" s="199"/>
      <c r="Q325" s="71"/>
    </row>
    <row r="326" spans="1:17" ht="19.5" customHeight="1" x14ac:dyDescent="0.25">
      <c r="A326" s="85"/>
      <c r="B326" s="164">
        <v>421</v>
      </c>
      <c r="C326" s="165"/>
      <c r="D326" s="166" t="s">
        <v>400</v>
      </c>
      <c r="E326" s="166"/>
      <c r="F326" s="167">
        <v>75379.38</v>
      </c>
      <c r="G326" s="168"/>
      <c r="H326" s="167">
        <v>100000</v>
      </c>
      <c r="I326" s="168"/>
      <c r="J326" s="40"/>
      <c r="K326" s="30">
        <v>0</v>
      </c>
      <c r="L326" s="167"/>
      <c r="M326" s="168"/>
      <c r="N326" s="167"/>
      <c r="O326" s="169"/>
      <c r="Q326" s="71"/>
    </row>
    <row r="327" spans="1:17" ht="29.25" customHeight="1" x14ac:dyDescent="0.25">
      <c r="A327" s="89"/>
      <c r="B327" s="179" t="s">
        <v>147</v>
      </c>
      <c r="C327" s="180"/>
      <c r="D327" s="181" t="s">
        <v>148</v>
      </c>
      <c r="E327" s="181"/>
      <c r="F327" s="182">
        <f>F328+F338</f>
        <v>934829.53</v>
      </c>
      <c r="G327" s="183"/>
      <c r="H327" s="182">
        <f t="shared" ref="H327:J327" si="134">H328+H338</f>
        <v>2600000</v>
      </c>
      <c r="I327" s="183"/>
      <c r="J327" s="65">
        <f t="shared" si="134"/>
        <v>-1350000</v>
      </c>
      <c r="K327" s="55">
        <f t="shared" ref="K327" si="135">K328+K338</f>
        <v>1250000</v>
      </c>
      <c r="L327" s="182">
        <f t="shared" ref="L327" si="136">L328+L338</f>
        <v>2580000</v>
      </c>
      <c r="M327" s="183"/>
      <c r="N327" s="182">
        <f t="shared" ref="N327" si="137">N328+N338</f>
        <v>2580000</v>
      </c>
      <c r="O327" s="184"/>
      <c r="Q327" s="71"/>
    </row>
    <row r="328" spans="1:17" ht="30" customHeight="1" x14ac:dyDescent="0.25">
      <c r="A328" s="84"/>
      <c r="B328" s="200" t="s">
        <v>149</v>
      </c>
      <c r="C328" s="201"/>
      <c r="D328" s="202" t="s">
        <v>150</v>
      </c>
      <c r="E328" s="202"/>
      <c r="F328" s="203">
        <f>F334</f>
        <v>921079.53</v>
      </c>
      <c r="G328" s="204"/>
      <c r="H328" s="203">
        <f t="shared" ref="H328:J328" si="138">H334</f>
        <v>1800000</v>
      </c>
      <c r="I328" s="204"/>
      <c r="J328" s="66">
        <f t="shared" si="138"/>
        <v>-800000</v>
      </c>
      <c r="K328" s="56">
        <f t="shared" ref="K328" si="139">K334</f>
        <v>1000000</v>
      </c>
      <c r="L328" s="203">
        <f t="shared" ref="L328" si="140">L334</f>
        <v>1500000</v>
      </c>
      <c r="M328" s="204"/>
      <c r="N328" s="203">
        <f t="shared" ref="N328" si="141">N334</f>
        <v>1500000</v>
      </c>
      <c r="O328" s="205"/>
      <c r="Q328" s="71"/>
    </row>
    <row r="329" spans="1:17" ht="26.25" customHeight="1" x14ac:dyDescent="0.25">
      <c r="A329" s="85"/>
      <c r="B329" s="173" t="s">
        <v>115</v>
      </c>
      <c r="C329" s="174"/>
      <c r="D329" s="175" t="s">
        <v>27</v>
      </c>
      <c r="E329" s="175"/>
      <c r="F329" s="357">
        <v>0</v>
      </c>
      <c r="G329" s="358"/>
      <c r="H329" s="191"/>
      <c r="I329" s="192"/>
      <c r="J329" s="42"/>
      <c r="K329" s="31">
        <v>70000</v>
      </c>
      <c r="L329" s="191"/>
      <c r="M329" s="192"/>
      <c r="N329" s="191"/>
      <c r="O329" s="193"/>
      <c r="Q329" s="71"/>
    </row>
    <row r="330" spans="1:17" ht="15" customHeight="1" x14ac:dyDescent="0.25">
      <c r="A330" s="86"/>
      <c r="B330" s="408" t="s">
        <v>117</v>
      </c>
      <c r="C330" s="409"/>
      <c r="D330" s="315" t="s">
        <v>33</v>
      </c>
      <c r="E330" s="315"/>
      <c r="F330" s="420">
        <v>399290.25</v>
      </c>
      <c r="G330" s="421"/>
      <c r="H330" s="233"/>
      <c r="I330" s="234"/>
      <c r="J330" s="43"/>
      <c r="K330" s="32">
        <v>350000</v>
      </c>
      <c r="L330" s="233"/>
      <c r="M330" s="234"/>
      <c r="N330" s="233"/>
      <c r="O330" s="236"/>
      <c r="Q330" s="71"/>
    </row>
    <row r="331" spans="1:17" x14ac:dyDescent="0.25">
      <c r="A331" s="85"/>
      <c r="B331" s="173" t="s">
        <v>116</v>
      </c>
      <c r="C331" s="174"/>
      <c r="D331" s="175" t="s">
        <v>30</v>
      </c>
      <c r="E331" s="175"/>
      <c r="F331" s="357">
        <v>366760</v>
      </c>
      <c r="G331" s="358"/>
      <c r="H331" s="191"/>
      <c r="I331" s="192"/>
      <c r="J331" s="42"/>
      <c r="K331" s="31">
        <v>580000</v>
      </c>
      <c r="L331" s="191"/>
      <c r="M331" s="192"/>
      <c r="N331" s="191"/>
      <c r="O331" s="193"/>
      <c r="Q331" s="71"/>
    </row>
    <row r="332" spans="1:17" x14ac:dyDescent="0.25">
      <c r="A332" s="85"/>
      <c r="B332" s="173" t="s">
        <v>151</v>
      </c>
      <c r="C332" s="174"/>
      <c r="D332" s="261" t="s">
        <v>31</v>
      </c>
      <c r="E332" s="261"/>
      <c r="F332" s="357">
        <v>0</v>
      </c>
      <c r="G332" s="358"/>
      <c r="H332" s="191"/>
      <c r="I332" s="192"/>
      <c r="J332" s="42"/>
      <c r="K332" s="31">
        <v>0</v>
      </c>
      <c r="L332" s="191"/>
      <c r="M332" s="192"/>
      <c r="N332" s="191"/>
      <c r="O332" s="193"/>
      <c r="Q332" s="71"/>
    </row>
    <row r="333" spans="1:17" x14ac:dyDescent="0.25">
      <c r="A333" s="86"/>
      <c r="B333" s="408" t="s">
        <v>352</v>
      </c>
      <c r="C333" s="409"/>
      <c r="D333" s="278" t="s">
        <v>353</v>
      </c>
      <c r="E333" s="278"/>
      <c r="F333" s="420">
        <v>155029.28</v>
      </c>
      <c r="G333" s="421"/>
      <c r="H333" s="233"/>
      <c r="I333" s="234"/>
      <c r="J333" s="43"/>
      <c r="K333" s="32">
        <v>0</v>
      </c>
      <c r="L333" s="233"/>
      <c r="M333" s="234"/>
      <c r="N333" s="233"/>
      <c r="O333" s="236"/>
      <c r="Q333" s="71"/>
    </row>
    <row r="334" spans="1:17" x14ac:dyDescent="0.25">
      <c r="A334" s="85"/>
      <c r="B334" s="206">
        <v>3</v>
      </c>
      <c r="C334" s="207"/>
      <c r="D334" s="166" t="s">
        <v>42</v>
      </c>
      <c r="E334" s="166"/>
      <c r="F334" s="167">
        <f>F335</f>
        <v>921079.53</v>
      </c>
      <c r="G334" s="168"/>
      <c r="H334" s="167">
        <f t="shared" ref="H334:K334" si="142">H335</f>
        <v>1800000</v>
      </c>
      <c r="I334" s="168"/>
      <c r="J334" s="47">
        <f t="shared" si="142"/>
        <v>-800000</v>
      </c>
      <c r="K334" s="48">
        <f t="shared" si="142"/>
        <v>1000000</v>
      </c>
      <c r="L334" s="167">
        <f t="shared" ref="L334" si="143">L335</f>
        <v>1500000</v>
      </c>
      <c r="M334" s="168"/>
      <c r="N334" s="167">
        <f t="shared" ref="N334" si="144">N335</f>
        <v>1500000</v>
      </c>
      <c r="O334" s="169"/>
      <c r="Q334" s="71"/>
    </row>
    <row r="335" spans="1:17" ht="18" customHeight="1" x14ac:dyDescent="0.25">
      <c r="A335" s="86"/>
      <c r="B335" s="238">
        <v>32</v>
      </c>
      <c r="C335" s="239"/>
      <c r="D335" s="196" t="s">
        <v>44</v>
      </c>
      <c r="E335" s="196"/>
      <c r="F335" s="197">
        <v>921079.53</v>
      </c>
      <c r="G335" s="198"/>
      <c r="H335" s="197">
        <v>1800000</v>
      </c>
      <c r="I335" s="198"/>
      <c r="J335" s="40">
        <f>K335-H335</f>
        <v>-800000</v>
      </c>
      <c r="K335" s="33">
        <v>1000000</v>
      </c>
      <c r="L335" s="197">
        <v>1500000</v>
      </c>
      <c r="M335" s="198"/>
      <c r="N335" s="197">
        <v>1500000</v>
      </c>
      <c r="O335" s="199"/>
      <c r="Q335" s="71"/>
    </row>
    <row r="336" spans="1:17" ht="18" customHeight="1" x14ac:dyDescent="0.25">
      <c r="A336" s="85"/>
      <c r="B336" s="164">
        <v>322</v>
      </c>
      <c r="C336" s="165"/>
      <c r="D336" s="166" t="s">
        <v>128</v>
      </c>
      <c r="E336" s="166"/>
      <c r="F336" s="167">
        <v>17269</v>
      </c>
      <c r="G336" s="168"/>
      <c r="H336" s="167">
        <v>300000</v>
      </c>
      <c r="I336" s="168"/>
      <c r="J336" s="40"/>
      <c r="K336" s="30">
        <v>50000</v>
      </c>
      <c r="L336" s="167"/>
      <c r="M336" s="168"/>
      <c r="N336" s="167"/>
      <c r="O336" s="169"/>
      <c r="Q336" s="71"/>
    </row>
    <row r="337" spans="1:17" ht="19.5" customHeight="1" x14ac:dyDescent="0.25">
      <c r="A337" s="85"/>
      <c r="B337" s="164">
        <v>323</v>
      </c>
      <c r="C337" s="165"/>
      <c r="D337" s="166" t="s">
        <v>130</v>
      </c>
      <c r="E337" s="166"/>
      <c r="F337" s="167">
        <v>903810.53</v>
      </c>
      <c r="G337" s="168"/>
      <c r="H337" s="167">
        <v>1500000</v>
      </c>
      <c r="I337" s="168"/>
      <c r="J337" s="40"/>
      <c r="K337" s="30">
        <v>950000</v>
      </c>
      <c r="L337" s="167"/>
      <c r="M337" s="168"/>
      <c r="N337" s="167"/>
      <c r="O337" s="169"/>
      <c r="Q337" s="71"/>
    </row>
    <row r="338" spans="1:17" ht="45" customHeight="1" x14ac:dyDescent="0.25">
      <c r="A338" s="87"/>
      <c r="B338" s="185" t="s">
        <v>152</v>
      </c>
      <c r="C338" s="186"/>
      <c r="D338" s="187" t="s">
        <v>153</v>
      </c>
      <c r="E338" s="187"/>
      <c r="F338" s="188">
        <f>F343+F346</f>
        <v>13750</v>
      </c>
      <c r="G338" s="189"/>
      <c r="H338" s="188">
        <f t="shared" ref="H338:K338" si="145">H343+H346</f>
        <v>800000</v>
      </c>
      <c r="I338" s="189"/>
      <c r="J338" s="62">
        <f t="shared" si="145"/>
        <v>-550000</v>
      </c>
      <c r="K338" s="57">
        <f t="shared" si="145"/>
        <v>250000</v>
      </c>
      <c r="L338" s="188">
        <f t="shared" ref="L338" si="146">L343+L346</f>
        <v>1080000</v>
      </c>
      <c r="M338" s="189"/>
      <c r="N338" s="188">
        <f t="shared" ref="N338" si="147">N343+N346</f>
        <v>1080000</v>
      </c>
      <c r="O338" s="190"/>
      <c r="Q338" s="71"/>
    </row>
    <row r="339" spans="1:17" x14ac:dyDescent="0.25">
      <c r="A339" s="86"/>
      <c r="B339" s="408" t="s">
        <v>115</v>
      </c>
      <c r="C339" s="409"/>
      <c r="D339" s="315" t="s">
        <v>27</v>
      </c>
      <c r="E339" s="315"/>
      <c r="F339" s="233">
        <v>0</v>
      </c>
      <c r="G339" s="234"/>
      <c r="H339" s="233"/>
      <c r="I339" s="234"/>
      <c r="J339" s="43"/>
      <c r="K339" s="32">
        <v>0</v>
      </c>
      <c r="L339" s="233"/>
      <c r="M339" s="234"/>
      <c r="N339" s="233"/>
      <c r="O339" s="236"/>
      <c r="Q339" s="71"/>
    </row>
    <row r="340" spans="1:17" x14ac:dyDescent="0.25">
      <c r="A340" s="85"/>
      <c r="B340" s="173" t="s">
        <v>117</v>
      </c>
      <c r="C340" s="174"/>
      <c r="D340" s="175" t="s">
        <v>33</v>
      </c>
      <c r="E340" s="175"/>
      <c r="F340" s="191">
        <v>13750</v>
      </c>
      <c r="G340" s="192"/>
      <c r="H340" s="191"/>
      <c r="I340" s="192"/>
      <c r="J340" s="42"/>
      <c r="K340" s="31">
        <v>250000</v>
      </c>
      <c r="L340" s="191"/>
      <c r="M340" s="192"/>
      <c r="N340" s="191"/>
      <c r="O340" s="193"/>
      <c r="Q340" s="71"/>
    </row>
    <row r="341" spans="1:17" x14ac:dyDescent="0.25">
      <c r="A341" s="86"/>
      <c r="B341" s="408" t="s">
        <v>116</v>
      </c>
      <c r="C341" s="409"/>
      <c r="D341" s="315" t="s">
        <v>30</v>
      </c>
      <c r="E341" s="315"/>
      <c r="F341" s="233">
        <v>0</v>
      </c>
      <c r="G341" s="234"/>
      <c r="H341" s="233"/>
      <c r="I341" s="234"/>
      <c r="J341" s="43"/>
      <c r="K341" s="32">
        <v>0</v>
      </c>
      <c r="L341" s="233"/>
      <c r="M341" s="234"/>
      <c r="N341" s="233"/>
      <c r="O341" s="236"/>
      <c r="Q341" s="71"/>
    </row>
    <row r="342" spans="1:17" x14ac:dyDescent="0.25">
      <c r="A342" s="85"/>
      <c r="B342" s="173" t="s">
        <v>151</v>
      </c>
      <c r="C342" s="174"/>
      <c r="D342" s="261" t="s">
        <v>31</v>
      </c>
      <c r="E342" s="261"/>
      <c r="F342" s="191">
        <v>0</v>
      </c>
      <c r="G342" s="192"/>
      <c r="H342" s="191"/>
      <c r="I342" s="192"/>
      <c r="J342" s="42"/>
      <c r="K342" s="31">
        <v>0</v>
      </c>
      <c r="L342" s="191"/>
      <c r="M342" s="192"/>
      <c r="N342" s="191"/>
      <c r="O342" s="193"/>
      <c r="Q342" s="71"/>
    </row>
    <row r="343" spans="1:17" x14ac:dyDescent="0.25">
      <c r="A343" s="86"/>
      <c r="B343" s="194">
        <v>3</v>
      </c>
      <c r="C343" s="195"/>
      <c r="D343" s="196" t="s">
        <v>42</v>
      </c>
      <c r="E343" s="196"/>
      <c r="F343" s="197">
        <f>F344</f>
        <v>13750</v>
      </c>
      <c r="G343" s="198"/>
      <c r="H343" s="197">
        <f t="shared" ref="H343:K343" si="148">H344</f>
        <v>100000</v>
      </c>
      <c r="I343" s="198"/>
      <c r="J343" s="47">
        <f t="shared" si="148"/>
        <v>-50000</v>
      </c>
      <c r="K343" s="68">
        <f t="shared" si="148"/>
        <v>50000</v>
      </c>
      <c r="L343" s="197">
        <f t="shared" ref="L343" si="149">L344</f>
        <v>80000</v>
      </c>
      <c r="M343" s="198"/>
      <c r="N343" s="197">
        <f t="shared" ref="N343" si="150">N344</f>
        <v>80000</v>
      </c>
      <c r="O343" s="199"/>
      <c r="Q343" s="71"/>
    </row>
    <row r="344" spans="1:17" ht="18" customHeight="1" x14ac:dyDescent="0.25">
      <c r="A344" s="85"/>
      <c r="B344" s="164">
        <v>32</v>
      </c>
      <c r="C344" s="165"/>
      <c r="D344" s="166" t="s">
        <v>44</v>
      </c>
      <c r="E344" s="166"/>
      <c r="F344" s="167">
        <v>13750</v>
      </c>
      <c r="G344" s="168"/>
      <c r="H344" s="167">
        <v>100000</v>
      </c>
      <c r="I344" s="168"/>
      <c r="J344" s="40">
        <f>K344-H344</f>
        <v>-50000</v>
      </c>
      <c r="K344" s="30">
        <v>50000</v>
      </c>
      <c r="L344" s="167">
        <v>80000</v>
      </c>
      <c r="M344" s="168"/>
      <c r="N344" s="167">
        <v>80000</v>
      </c>
      <c r="O344" s="169"/>
      <c r="Q344" s="71"/>
    </row>
    <row r="345" spans="1:17" ht="17.25" customHeight="1" x14ac:dyDescent="0.25">
      <c r="A345" s="85"/>
      <c r="B345" s="164">
        <v>323</v>
      </c>
      <c r="C345" s="165"/>
      <c r="D345" s="166" t="s">
        <v>130</v>
      </c>
      <c r="E345" s="166"/>
      <c r="F345" s="167">
        <v>13750</v>
      </c>
      <c r="G345" s="168"/>
      <c r="H345" s="167">
        <v>100000</v>
      </c>
      <c r="I345" s="168"/>
      <c r="J345" s="40"/>
      <c r="K345" s="30">
        <v>50000</v>
      </c>
      <c r="L345" s="167"/>
      <c r="M345" s="168"/>
      <c r="N345" s="167"/>
      <c r="O345" s="169"/>
      <c r="Q345" s="71"/>
    </row>
    <row r="346" spans="1:17" ht="29.25" customHeight="1" x14ac:dyDescent="0.25">
      <c r="A346" s="86"/>
      <c r="B346" s="194">
        <v>4</v>
      </c>
      <c r="C346" s="195"/>
      <c r="D346" s="196" t="s">
        <v>49</v>
      </c>
      <c r="E346" s="196"/>
      <c r="F346" s="197">
        <f>F347+F349</f>
        <v>0</v>
      </c>
      <c r="G346" s="198"/>
      <c r="H346" s="197">
        <f t="shared" ref="H346:K346" si="151">H347+H349</f>
        <v>700000</v>
      </c>
      <c r="I346" s="198"/>
      <c r="J346" s="47">
        <f t="shared" si="151"/>
        <v>-500000</v>
      </c>
      <c r="K346" s="68">
        <f t="shared" si="151"/>
        <v>200000</v>
      </c>
      <c r="L346" s="197">
        <f t="shared" ref="L346" si="152">L347+L349</f>
        <v>1000000</v>
      </c>
      <c r="M346" s="198"/>
      <c r="N346" s="197">
        <f t="shared" ref="N346" si="153">N347+N349</f>
        <v>1000000</v>
      </c>
      <c r="O346" s="199"/>
      <c r="Q346" s="71"/>
    </row>
    <row r="347" spans="1:17" ht="29.25" customHeight="1" x14ac:dyDescent="0.25">
      <c r="A347" s="85"/>
      <c r="B347" s="164">
        <v>42</v>
      </c>
      <c r="C347" s="165"/>
      <c r="D347" s="166" t="s">
        <v>54</v>
      </c>
      <c r="E347" s="166"/>
      <c r="F347" s="167">
        <v>0</v>
      </c>
      <c r="G347" s="168"/>
      <c r="H347" s="167">
        <v>0</v>
      </c>
      <c r="I347" s="168"/>
      <c r="J347" s="40">
        <f>K347-H347</f>
        <v>0</v>
      </c>
      <c r="K347" s="30">
        <v>0</v>
      </c>
      <c r="L347" s="167">
        <v>0</v>
      </c>
      <c r="M347" s="168"/>
      <c r="N347" s="167">
        <v>0</v>
      </c>
      <c r="O347" s="169"/>
      <c r="Q347" s="71"/>
    </row>
    <row r="348" spans="1:17" ht="19.5" customHeight="1" x14ac:dyDescent="0.25">
      <c r="A348" s="85"/>
      <c r="B348" s="164">
        <v>421</v>
      </c>
      <c r="C348" s="165"/>
      <c r="D348" s="166" t="s">
        <v>400</v>
      </c>
      <c r="E348" s="166"/>
      <c r="F348" s="167">
        <v>0</v>
      </c>
      <c r="G348" s="168"/>
      <c r="H348" s="167">
        <v>0</v>
      </c>
      <c r="I348" s="168"/>
      <c r="J348" s="40"/>
      <c r="K348" s="30">
        <v>0</v>
      </c>
      <c r="L348" s="167"/>
      <c r="M348" s="168"/>
      <c r="N348" s="167"/>
      <c r="O348" s="169"/>
      <c r="Q348" s="71"/>
    </row>
    <row r="349" spans="1:17" ht="25.5" customHeight="1" x14ac:dyDescent="0.25">
      <c r="A349" s="86"/>
      <c r="B349" s="238">
        <v>45</v>
      </c>
      <c r="C349" s="239"/>
      <c r="D349" s="196" t="s">
        <v>135</v>
      </c>
      <c r="E349" s="196"/>
      <c r="F349" s="197">
        <v>0</v>
      </c>
      <c r="G349" s="198"/>
      <c r="H349" s="197">
        <v>700000</v>
      </c>
      <c r="I349" s="198"/>
      <c r="J349" s="40">
        <f>K349-H349</f>
        <v>-500000</v>
      </c>
      <c r="K349" s="33">
        <v>200000</v>
      </c>
      <c r="L349" s="197">
        <v>1000000</v>
      </c>
      <c r="M349" s="198"/>
      <c r="N349" s="197">
        <v>1000000</v>
      </c>
      <c r="O349" s="199"/>
      <c r="Q349" s="71"/>
    </row>
    <row r="350" spans="1:17" ht="30.75" customHeight="1" x14ac:dyDescent="0.25">
      <c r="A350" s="85"/>
      <c r="B350" s="164">
        <v>451</v>
      </c>
      <c r="C350" s="165"/>
      <c r="D350" s="166" t="s">
        <v>404</v>
      </c>
      <c r="E350" s="166"/>
      <c r="F350" s="167">
        <v>0</v>
      </c>
      <c r="G350" s="168"/>
      <c r="H350" s="167">
        <v>700000</v>
      </c>
      <c r="I350" s="168"/>
      <c r="J350" s="40"/>
      <c r="K350" s="30">
        <v>200000</v>
      </c>
      <c r="L350" s="167"/>
      <c r="M350" s="168"/>
      <c r="N350" s="167"/>
      <c r="O350" s="169"/>
      <c r="Q350" s="71"/>
    </row>
    <row r="351" spans="1:17" ht="30" customHeight="1" x14ac:dyDescent="0.25">
      <c r="A351" s="89"/>
      <c r="B351" s="179" t="s">
        <v>154</v>
      </c>
      <c r="C351" s="180"/>
      <c r="D351" s="181" t="s">
        <v>162</v>
      </c>
      <c r="E351" s="181"/>
      <c r="F351" s="182">
        <f>F352+F358+F369</f>
        <v>375084.12</v>
      </c>
      <c r="G351" s="183"/>
      <c r="H351" s="182">
        <f t="shared" ref="H351" si="154">H352+H358+H369</f>
        <v>890000</v>
      </c>
      <c r="I351" s="183"/>
      <c r="J351" s="65">
        <f t="shared" ref="J351" si="155">J352+J358+J369</f>
        <v>-248000</v>
      </c>
      <c r="K351" s="55">
        <f t="shared" ref="K351" si="156">K352+K358+K369</f>
        <v>642000</v>
      </c>
      <c r="L351" s="182">
        <f t="shared" ref="L351" si="157">L352+L358+L369</f>
        <v>670000</v>
      </c>
      <c r="M351" s="183"/>
      <c r="N351" s="182">
        <f t="shared" ref="N351" si="158">N352+N358+N369</f>
        <v>670000</v>
      </c>
      <c r="O351" s="184"/>
      <c r="Q351" s="71"/>
    </row>
    <row r="352" spans="1:17" ht="28.5" customHeight="1" x14ac:dyDescent="0.25">
      <c r="A352" s="84"/>
      <c r="B352" s="200" t="s">
        <v>155</v>
      </c>
      <c r="C352" s="201"/>
      <c r="D352" s="202" t="s">
        <v>163</v>
      </c>
      <c r="E352" s="202"/>
      <c r="F352" s="203">
        <f>F354</f>
        <v>336499.12</v>
      </c>
      <c r="G352" s="204"/>
      <c r="H352" s="203">
        <f t="shared" ref="H352" si="159">H354</f>
        <v>540000</v>
      </c>
      <c r="I352" s="204"/>
      <c r="J352" s="62">
        <f t="shared" ref="J352" si="160">J354</f>
        <v>-140000</v>
      </c>
      <c r="K352" s="124">
        <f t="shared" ref="K352" si="161">K354</f>
        <v>400000</v>
      </c>
      <c r="L352" s="203">
        <f t="shared" ref="L352" si="162">L354</f>
        <v>540000</v>
      </c>
      <c r="M352" s="204"/>
      <c r="N352" s="203">
        <f t="shared" ref="N352" si="163">N354</f>
        <v>540000</v>
      </c>
      <c r="O352" s="205"/>
      <c r="Q352" s="71"/>
    </row>
    <row r="353" spans="1:17" ht="15" customHeight="1" x14ac:dyDescent="0.25">
      <c r="A353" s="85"/>
      <c r="B353" s="173" t="s">
        <v>117</v>
      </c>
      <c r="C353" s="174"/>
      <c r="D353" s="175" t="s">
        <v>33</v>
      </c>
      <c r="E353" s="175"/>
      <c r="F353" s="191">
        <v>336499.12</v>
      </c>
      <c r="G353" s="192"/>
      <c r="H353" s="191"/>
      <c r="I353" s="192"/>
      <c r="J353" s="42"/>
      <c r="K353" s="31">
        <v>400000</v>
      </c>
      <c r="L353" s="191"/>
      <c r="M353" s="192"/>
      <c r="N353" s="191"/>
      <c r="O353" s="193"/>
      <c r="Q353" s="71"/>
    </row>
    <row r="354" spans="1:17" ht="15" customHeight="1" x14ac:dyDescent="0.25">
      <c r="A354" s="86"/>
      <c r="B354" s="194">
        <v>3</v>
      </c>
      <c r="C354" s="195"/>
      <c r="D354" s="196" t="s">
        <v>42</v>
      </c>
      <c r="E354" s="196"/>
      <c r="F354" s="197">
        <f>F355</f>
        <v>336499.12</v>
      </c>
      <c r="G354" s="198"/>
      <c r="H354" s="197">
        <f t="shared" ref="H354:K354" si="164">H355</f>
        <v>540000</v>
      </c>
      <c r="I354" s="198"/>
      <c r="J354" s="47">
        <f t="shared" si="164"/>
        <v>-140000</v>
      </c>
      <c r="K354" s="48">
        <f t="shared" si="164"/>
        <v>400000</v>
      </c>
      <c r="L354" s="197">
        <f t="shared" ref="L354" si="165">L355</f>
        <v>540000</v>
      </c>
      <c r="M354" s="198"/>
      <c r="N354" s="197">
        <f t="shared" ref="N354" si="166">N355</f>
        <v>540000</v>
      </c>
      <c r="O354" s="199"/>
      <c r="Q354" s="71"/>
    </row>
    <row r="355" spans="1:17" ht="16.5" customHeight="1" x14ac:dyDescent="0.25">
      <c r="A355" s="85"/>
      <c r="B355" s="164">
        <v>32</v>
      </c>
      <c r="C355" s="165"/>
      <c r="D355" s="166" t="s">
        <v>44</v>
      </c>
      <c r="E355" s="166"/>
      <c r="F355" s="167">
        <v>336499.12</v>
      </c>
      <c r="G355" s="168"/>
      <c r="H355" s="167">
        <v>540000</v>
      </c>
      <c r="I355" s="168"/>
      <c r="J355" s="40">
        <f>K355-H355</f>
        <v>-140000</v>
      </c>
      <c r="K355" s="30">
        <v>400000</v>
      </c>
      <c r="L355" s="167">
        <v>540000</v>
      </c>
      <c r="M355" s="168"/>
      <c r="N355" s="167">
        <v>540000</v>
      </c>
      <c r="O355" s="169"/>
      <c r="Q355" s="71"/>
    </row>
    <row r="356" spans="1:17" ht="16.5" customHeight="1" x14ac:dyDescent="0.25">
      <c r="A356" s="85"/>
      <c r="B356" s="164">
        <v>322</v>
      </c>
      <c r="C356" s="165"/>
      <c r="D356" s="166" t="s">
        <v>128</v>
      </c>
      <c r="E356" s="166"/>
      <c r="F356" s="167">
        <v>15025</v>
      </c>
      <c r="G356" s="168"/>
      <c r="H356" s="167">
        <v>100000</v>
      </c>
      <c r="I356" s="168"/>
      <c r="J356" s="40"/>
      <c r="K356" s="30">
        <v>50000</v>
      </c>
      <c r="L356" s="167"/>
      <c r="M356" s="168"/>
      <c r="N356" s="167"/>
      <c r="O356" s="169"/>
      <c r="Q356" s="71"/>
    </row>
    <row r="357" spans="1:17" ht="16.5" customHeight="1" x14ac:dyDescent="0.25">
      <c r="A357" s="85"/>
      <c r="B357" s="164">
        <v>323</v>
      </c>
      <c r="C357" s="165"/>
      <c r="D357" s="166" t="s">
        <v>130</v>
      </c>
      <c r="E357" s="166"/>
      <c r="F357" s="167">
        <v>321474.12</v>
      </c>
      <c r="G357" s="168"/>
      <c r="H357" s="167">
        <v>440000</v>
      </c>
      <c r="I357" s="168"/>
      <c r="J357" s="40"/>
      <c r="K357" s="30">
        <v>350000</v>
      </c>
      <c r="L357" s="167"/>
      <c r="M357" s="168"/>
      <c r="N357" s="167"/>
      <c r="O357" s="169"/>
      <c r="Q357" s="71"/>
    </row>
    <row r="358" spans="1:17" ht="45.75" customHeight="1" x14ac:dyDescent="0.25">
      <c r="A358" s="84"/>
      <c r="B358" s="200" t="s">
        <v>156</v>
      </c>
      <c r="C358" s="201"/>
      <c r="D358" s="202" t="s">
        <v>164</v>
      </c>
      <c r="E358" s="202"/>
      <c r="F358" s="203">
        <f>F361+F364</f>
        <v>1110</v>
      </c>
      <c r="G358" s="204"/>
      <c r="H358" s="203">
        <f t="shared" ref="H358:K358" si="167">H361+H364</f>
        <v>300000</v>
      </c>
      <c r="I358" s="204"/>
      <c r="J358" s="75">
        <f t="shared" si="167"/>
        <v>-175000</v>
      </c>
      <c r="K358" s="56">
        <f t="shared" si="167"/>
        <v>125000</v>
      </c>
      <c r="L358" s="203">
        <f t="shared" ref="L358" si="168">L361+L364</f>
        <v>100000</v>
      </c>
      <c r="M358" s="204"/>
      <c r="N358" s="203">
        <f t="shared" ref="N358" si="169">N361+N364</f>
        <v>100000</v>
      </c>
      <c r="O358" s="205"/>
      <c r="Q358" s="71"/>
    </row>
    <row r="359" spans="1:17" ht="25.5" customHeight="1" x14ac:dyDescent="0.25">
      <c r="A359" s="85"/>
      <c r="B359" s="173" t="s">
        <v>117</v>
      </c>
      <c r="C359" s="174"/>
      <c r="D359" s="175" t="s">
        <v>33</v>
      </c>
      <c r="E359" s="175"/>
      <c r="F359" s="191">
        <v>0</v>
      </c>
      <c r="G359" s="192"/>
      <c r="H359" s="191"/>
      <c r="I359" s="192"/>
      <c r="J359" s="42"/>
      <c r="K359" s="31">
        <v>97000</v>
      </c>
      <c r="L359" s="191"/>
      <c r="M359" s="192"/>
      <c r="N359" s="191"/>
      <c r="O359" s="193"/>
      <c r="Q359" s="71"/>
    </row>
    <row r="360" spans="1:17" ht="15" customHeight="1" x14ac:dyDescent="0.25">
      <c r="A360" s="86"/>
      <c r="B360" s="408" t="s">
        <v>158</v>
      </c>
      <c r="C360" s="409"/>
      <c r="D360" s="315" t="s">
        <v>41</v>
      </c>
      <c r="E360" s="315"/>
      <c r="F360" s="233">
        <v>1110</v>
      </c>
      <c r="G360" s="234"/>
      <c r="H360" s="233"/>
      <c r="I360" s="234"/>
      <c r="J360" s="43"/>
      <c r="K360" s="32">
        <v>28000</v>
      </c>
      <c r="L360" s="233"/>
      <c r="M360" s="234"/>
      <c r="N360" s="233"/>
      <c r="O360" s="236"/>
      <c r="Q360" s="71"/>
    </row>
    <row r="361" spans="1:17" ht="15" customHeight="1" x14ac:dyDescent="0.25">
      <c r="A361" s="85"/>
      <c r="B361" s="206">
        <v>3</v>
      </c>
      <c r="C361" s="207"/>
      <c r="D361" s="166" t="s">
        <v>42</v>
      </c>
      <c r="E361" s="166"/>
      <c r="F361" s="167">
        <f>F362</f>
        <v>0</v>
      </c>
      <c r="G361" s="168"/>
      <c r="H361" s="167">
        <f t="shared" ref="H361:K361" si="170">H362</f>
        <v>0</v>
      </c>
      <c r="I361" s="168"/>
      <c r="J361" s="47">
        <f t="shared" si="170"/>
        <v>60000</v>
      </c>
      <c r="K361" s="48">
        <f t="shared" si="170"/>
        <v>60000</v>
      </c>
      <c r="L361" s="167">
        <f t="shared" ref="L361" si="171">L362</f>
        <v>0</v>
      </c>
      <c r="M361" s="168"/>
      <c r="N361" s="167">
        <f t="shared" ref="N361" si="172">N362</f>
        <v>0</v>
      </c>
      <c r="O361" s="169"/>
      <c r="Q361" s="71"/>
    </row>
    <row r="362" spans="1:17" ht="18" customHeight="1" x14ac:dyDescent="0.25">
      <c r="A362" s="86"/>
      <c r="B362" s="238">
        <v>32</v>
      </c>
      <c r="C362" s="239"/>
      <c r="D362" s="196" t="s">
        <v>44</v>
      </c>
      <c r="E362" s="196"/>
      <c r="F362" s="197">
        <v>0</v>
      </c>
      <c r="G362" s="198"/>
      <c r="H362" s="197">
        <v>0</v>
      </c>
      <c r="I362" s="198"/>
      <c r="J362" s="40">
        <f>K362-H362</f>
        <v>60000</v>
      </c>
      <c r="K362" s="33">
        <v>60000</v>
      </c>
      <c r="L362" s="197">
        <v>0</v>
      </c>
      <c r="M362" s="198"/>
      <c r="N362" s="197">
        <v>0</v>
      </c>
      <c r="O362" s="199"/>
      <c r="Q362" s="71"/>
    </row>
    <row r="363" spans="1:17" ht="18.75" customHeight="1" x14ac:dyDescent="0.25">
      <c r="A363" s="85"/>
      <c r="B363" s="164">
        <v>323</v>
      </c>
      <c r="C363" s="165"/>
      <c r="D363" s="166" t="s">
        <v>130</v>
      </c>
      <c r="E363" s="166"/>
      <c r="F363" s="167">
        <v>0</v>
      </c>
      <c r="G363" s="168"/>
      <c r="H363" s="167">
        <v>0</v>
      </c>
      <c r="I363" s="168"/>
      <c r="J363" s="40"/>
      <c r="K363" s="30">
        <v>60000</v>
      </c>
      <c r="L363" s="167"/>
      <c r="M363" s="168"/>
      <c r="N363" s="167"/>
      <c r="O363" s="169"/>
      <c r="Q363" s="71"/>
    </row>
    <row r="364" spans="1:17" ht="27.75" customHeight="1" x14ac:dyDescent="0.25">
      <c r="A364" s="85"/>
      <c r="B364" s="206">
        <v>4</v>
      </c>
      <c r="C364" s="207"/>
      <c r="D364" s="166" t="s">
        <v>49</v>
      </c>
      <c r="E364" s="166"/>
      <c r="F364" s="167">
        <f>F365+F367</f>
        <v>1110</v>
      </c>
      <c r="G364" s="168"/>
      <c r="H364" s="167">
        <f t="shared" ref="H364:K364" si="173">H365+H367</f>
        <v>300000</v>
      </c>
      <c r="I364" s="168"/>
      <c r="J364" s="47">
        <f t="shared" si="173"/>
        <v>-235000</v>
      </c>
      <c r="K364" s="48">
        <f t="shared" si="173"/>
        <v>65000</v>
      </c>
      <c r="L364" s="167">
        <f t="shared" ref="L364" si="174">L365+L367</f>
        <v>100000</v>
      </c>
      <c r="M364" s="168"/>
      <c r="N364" s="167">
        <f t="shared" ref="N364" si="175">N365+N367</f>
        <v>100000</v>
      </c>
      <c r="O364" s="169"/>
      <c r="Q364" s="71"/>
    </row>
    <row r="365" spans="1:17" ht="30.75" customHeight="1" x14ac:dyDescent="0.25">
      <c r="A365" s="86"/>
      <c r="B365" s="238">
        <v>41</v>
      </c>
      <c r="C365" s="239"/>
      <c r="D365" s="196" t="s">
        <v>50</v>
      </c>
      <c r="E365" s="196"/>
      <c r="F365" s="197">
        <v>1110</v>
      </c>
      <c r="G365" s="198"/>
      <c r="H365" s="197">
        <v>200000</v>
      </c>
      <c r="I365" s="198"/>
      <c r="J365" s="40">
        <f>K365-H365</f>
        <v>-200000</v>
      </c>
      <c r="K365" s="33">
        <v>0</v>
      </c>
      <c r="L365" s="197">
        <v>100000</v>
      </c>
      <c r="M365" s="198"/>
      <c r="N365" s="197">
        <v>100000</v>
      </c>
      <c r="O365" s="199"/>
      <c r="Q365" s="71"/>
    </row>
    <row r="366" spans="1:17" ht="18" customHeight="1" x14ac:dyDescent="0.25">
      <c r="A366" s="85"/>
      <c r="B366" s="164">
        <v>411</v>
      </c>
      <c r="C366" s="165"/>
      <c r="D366" s="166" t="s">
        <v>221</v>
      </c>
      <c r="E366" s="166"/>
      <c r="F366" s="167">
        <v>1110</v>
      </c>
      <c r="G366" s="168"/>
      <c r="H366" s="167">
        <v>200000</v>
      </c>
      <c r="I366" s="168"/>
      <c r="J366" s="40"/>
      <c r="K366" s="30">
        <v>0</v>
      </c>
      <c r="L366" s="167"/>
      <c r="M366" s="168"/>
      <c r="N366" s="167"/>
      <c r="O366" s="169"/>
      <c r="Q366" s="71"/>
    </row>
    <row r="367" spans="1:17" ht="28.5" customHeight="1" x14ac:dyDescent="0.25">
      <c r="A367" s="85"/>
      <c r="B367" s="164">
        <v>42</v>
      </c>
      <c r="C367" s="165"/>
      <c r="D367" s="166" t="s">
        <v>54</v>
      </c>
      <c r="E367" s="166"/>
      <c r="F367" s="167">
        <v>0</v>
      </c>
      <c r="G367" s="168"/>
      <c r="H367" s="167">
        <v>100000</v>
      </c>
      <c r="I367" s="168"/>
      <c r="J367" s="40">
        <f>K367-H367</f>
        <v>-35000</v>
      </c>
      <c r="K367" s="30">
        <v>65000</v>
      </c>
      <c r="L367" s="167">
        <v>0</v>
      </c>
      <c r="M367" s="168"/>
      <c r="N367" s="167">
        <v>0</v>
      </c>
      <c r="O367" s="169"/>
      <c r="Q367" s="71"/>
    </row>
    <row r="368" spans="1:17" ht="20.25" customHeight="1" x14ac:dyDescent="0.25">
      <c r="A368" s="85"/>
      <c r="B368" s="164">
        <v>421</v>
      </c>
      <c r="C368" s="165"/>
      <c r="D368" s="166" t="s">
        <v>400</v>
      </c>
      <c r="E368" s="166"/>
      <c r="F368" s="167">
        <v>0</v>
      </c>
      <c r="G368" s="168"/>
      <c r="H368" s="167">
        <v>100000</v>
      </c>
      <c r="I368" s="168"/>
      <c r="J368" s="40"/>
      <c r="K368" s="30">
        <v>65000</v>
      </c>
      <c r="L368" s="167"/>
      <c r="M368" s="168"/>
      <c r="N368" s="167"/>
      <c r="O368" s="169"/>
      <c r="Q368" s="71"/>
    </row>
    <row r="369" spans="1:18" ht="27" customHeight="1" x14ac:dyDescent="0.25">
      <c r="A369" s="84"/>
      <c r="B369" s="200" t="s">
        <v>157</v>
      </c>
      <c r="C369" s="201"/>
      <c r="D369" s="202" t="s">
        <v>165</v>
      </c>
      <c r="E369" s="202"/>
      <c r="F369" s="203">
        <f>F373+F376</f>
        <v>37475</v>
      </c>
      <c r="G369" s="204"/>
      <c r="H369" s="203">
        <f t="shared" ref="H369:K369" si="176">H373+H376</f>
        <v>50000</v>
      </c>
      <c r="I369" s="204"/>
      <c r="J369" s="75">
        <f t="shared" si="176"/>
        <v>67000</v>
      </c>
      <c r="K369" s="56">
        <f t="shared" si="176"/>
        <v>117000</v>
      </c>
      <c r="L369" s="203">
        <f t="shared" ref="L369" si="177">L373+L376</f>
        <v>30000</v>
      </c>
      <c r="M369" s="204"/>
      <c r="N369" s="203">
        <f t="shared" ref="N369" si="178">N373+N376</f>
        <v>30000</v>
      </c>
      <c r="O369" s="205"/>
      <c r="Q369" s="71"/>
    </row>
    <row r="370" spans="1:18" x14ac:dyDescent="0.25">
      <c r="A370" s="85"/>
      <c r="B370" s="173" t="s">
        <v>117</v>
      </c>
      <c r="C370" s="174"/>
      <c r="D370" s="175" t="s">
        <v>33</v>
      </c>
      <c r="E370" s="175"/>
      <c r="F370" s="191">
        <v>37475</v>
      </c>
      <c r="G370" s="192"/>
      <c r="H370" s="191"/>
      <c r="I370" s="192"/>
      <c r="J370" s="42"/>
      <c r="K370" s="31">
        <v>67000</v>
      </c>
      <c r="L370" s="191"/>
      <c r="M370" s="192"/>
      <c r="N370" s="191"/>
      <c r="O370" s="193"/>
      <c r="Q370" s="71"/>
    </row>
    <row r="371" spans="1:18" x14ac:dyDescent="0.25">
      <c r="A371" s="85"/>
      <c r="B371" s="173" t="s">
        <v>116</v>
      </c>
      <c r="C371" s="174"/>
      <c r="D371" s="175" t="s">
        <v>30</v>
      </c>
      <c r="E371" s="175"/>
      <c r="F371" s="191">
        <v>0</v>
      </c>
      <c r="G371" s="192"/>
      <c r="H371" s="191"/>
      <c r="I371" s="192"/>
      <c r="J371" s="42"/>
      <c r="K371" s="31">
        <v>50000</v>
      </c>
      <c r="L371" s="191"/>
      <c r="M371" s="192"/>
      <c r="N371" s="191"/>
      <c r="O371" s="193"/>
      <c r="Q371" s="71"/>
    </row>
    <row r="372" spans="1:18" ht="15" customHeight="1" x14ac:dyDescent="0.25">
      <c r="A372" s="86"/>
      <c r="B372" s="408" t="s">
        <v>159</v>
      </c>
      <c r="C372" s="409"/>
      <c r="D372" s="315" t="s">
        <v>37</v>
      </c>
      <c r="E372" s="315"/>
      <c r="F372" s="233">
        <v>0</v>
      </c>
      <c r="G372" s="234"/>
      <c r="H372" s="233"/>
      <c r="I372" s="234"/>
      <c r="J372" s="43"/>
      <c r="K372" s="32">
        <v>0</v>
      </c>
      <c r="L372" s="233"/>
      <c r="M372" s="234"/>
      <c r="N372" s="233"/>
      <c r="O372" s="236"/>
      <c r="Q372" s="71"/>
    </row>
    <row r="373" spans="1:18" ht="15" customHeight="1" x14ac:dyDescent="0.25">
      <c r="A373" s="85"/>
      <c r="B373" s="206">
        <v>3</v>
      </c>
      <c r="C373" s="207"/>
      <c r="D373" s="166" t="s">
        <v>42</v>
      </c>
      <c r="E373" s="166"/>
      <c r="F373" s="167">
        <f>F374</f>
        <v>37475</v>
      </c>
      <c r="G373" s="168"/>
      <c r="H373" s="167">
        <f t="shared" ref="H373:K373" si="179">H374</f>
        <v>50000</v>
      </c>
      <c r="I373" s="168"/>
      <c r="J373" s="47">
        <f t="shared" si="179"/>
        <v>14000</v>
      </c>
      <c r="K373" s="48">
        <f t="shared" si="179"/>
        <v>64000</v>
      </c>
      <c r="L373" s="167">
        <f t="shared" ref="L373" si="180">L374</f>
        <v>30000</v>
      </c>
      <c r="M373" s="168"/>
      <c r="N373" s="167">
        <f t="shared" ref="N373" si="181">N374</f>
        <v>30000</v>
      </c>
      <c r="O373" s="169"/>
      <c r="Q373" s="71"/>
    </row>
    <row r="374" spans="1:18" ht="18.75" customHeight="1" x14ac:dyDescent="0.25">
      <c r="A374" s="86"/>
      <c r="B374" s="238">
        <v>32</v>
      </c>
      <c r="C374" s="239"/>
      <c r="D374" s="196" t="s">
        <v>44</v>
      </c>
      <c r="E374" s="196"/>
      <c r="F374" s="197">
        <v>37475</v>
      </c>
      <c r="G374" s="198"/>
      <c r="H374" s="197">
        <v>50000</v>
      </c>
      <c r="I374" s="198"/>
      <c r="J374" s="40">
        <f>K374-H374</f>
        <v>14000</v>
      </c>
      <c r="K374" s="33">
        <v>64000</v>
      </c>
      <c r="L374" s="197">
        <v>30000</v>
      </c>
      <c r="M374" s="198"/>
      <c r="N374" s="197">
        <v>30000</v>
      </c>
      <c r="O374" s="199"/>
      <c r="Q374" s="71"/>
    </row>
    <row r="375" spans="1:18" ht="17.25" customHeight="1" x14ac:dyDescent="0.25">
      <c r="A375" s="85"/>
      <c r="B375" s="164">
        <v>323</v>
      </c>
      <c r="C375" s="165"/>
      <c r="D375" s="166" t="s">
        <v>130</v>
      </c>
      <c r="E375" s="166"/>
      <c r="F375" s="167">
        <v>37475</v>
      </c>
      <c r="G375" s="168"/>
      <c r="H375" s="167">
        <v>50000</v>
      </c>
      <c r="I375" s="168"/>
      <c r="J375" s="40"/>
      <c r="K375" s="30">
        <v>64000</v>
      </c>
      <c r="L375" s="167"/>
      <c r="M375" s="168"/>
      <c r="N375" s="167"/>
      <c r="O375" s="169"/>
      <c r="Q375" s="71"/>
    </row>
    <row r="376" spans="1:18" ht="30" customHeight="1" x14ac:dyDescent="0.25">
      <c r="A376" s="85"/>
      <c r="B376" s="206">
        <v>4</v>
      </c>
      <c r="C376" s="207"/>
      <c r="D376" s="166" t="s">
        <v>49</v>
      </c>
      <c r="E376" s="166"/>
      <c r="F376" s="167">
        <f>F377+F379</f>
        <v>0</v>
      </c>
      <c r="G376" s="168"/>
      <c r="H376" s="167">
        <f t="shared" ref="H376:K376" si="182">H377+H379</f>
        <v>0</v>
      </c>
      <c r="I376" s="168"/>
      <c r="J376" s="47">
        <f t="shared" si="182"/>
        <v>53000</v>
      </c>
      <c r="K376" s="48">
        <f t="shared" si="182"/>
        <v>53000</v>
      </c>
      <c r="L376" s="167">
        <f t="shared" ref="L376" si="183">L377+L379</f>
        <v>0</v>
      </c>
      <c r="M376" s="168"/>
      <c r="N376" s="167">
        <f t="shared" ref="N376" si="184">N377+N379</f>
        <v>0</v>
      </c>
      <c r="O376" s="169"/>
      <c r="Q376" s="71"/>
    </row>
    <row r="377" spans="1:18" ht="29.25" customHeight="1" x14ac:dyDescent="0.25">
      <c r="A377" s="86"/>
      <c r="B377" s="238">
        <v>42</v>
      </c>
      <c r="C377" s="239"/>
      <c r="D377" s="196" t="s">
        <v>54</v>
      </c>
      <c r="E377" s="196"/>
      <c r="F377" s="197">
        <v>0</v>
      </c>
      <c r="G377" s="198"/>
      <c r="H377" s="197">
        <v>0</v>
      </c>
      <c r="I377" s="198"/>
      <c r="J377" s="40">
        <f>K377-H377</f>
        <v>53000</v>
      </c>
      <c r="K377" s="33">
        <v>53000</v>
      </c>
      <c r="L377" s="197">
        <v>0</v>
      </c>
      <c r="M377" s="198"/>
      <c r="N377" s="197">
        <v>0</v>
      </c>
      <c r="O377" s="199"/>
      <c r="Q377" s="71"/>
    </row>
    <row r="378" spans="1:18" ht="18" customHeight="1" x14ac:dyDescent="0.25">
      <c r="A378" s="85"/>
      <c r="B378" s="164">
        <v>422</v>
      </c>
      <c r="C378" s="165"/>
      <c r="D378" s="166" t="s">
        <v>401</v>
      </c>
      <c r="E378" s="166"/>
      <c r="F378" s="167">
        <v>0</v>
      </c>
      <c r="G378" s="168"/>
      <c r="H378" s="167">
        <v>0</v>
      </c>
      <c r="I378" s="168"/>
      <c r="J378" s="40"/>
      <c r="K378" s="30">
        <v>53000</v>
      </c>
      <c r="L378" s="167"/>
      <c r="M378" s="168"/>
      <c r="N378" s="167"/>
      <c r="O378" s="169"/>
      <c r="Q378" s="71"/>
    </row>
    <row r="379" spans="1:18" ht="25.5" customHeight="1" x14ac:dyDescent="0.25">
      <c r="A379" s="85"/>
      <c r="B379" s="164">
        <v>45</v>
      </c>
      <c r="C379" s="165"/>
      <c r="D379" s="166" t="s">
        <v>135</v>
      </c>
      <c r="E379" s="166"/>
      <c r="F379" s="167">
        <v>0</v>
      </c>
      <c r="G379" s="168"/>
      <c r="H379" s="167">
        <v>0</v>
      </c>
      <c r="I379" s="168"/>
      <c r="J379" s="40">
        <f>K379-H379</f>
        <v>0</v>
      </c>
      <c r="K379" s="30">
        <v>0</v>
      </c>
      <c r="L379" s="167">
        <v>0</v>
      </c>
      <c r="M379" s="168"/>
      <c r="N379" s="167">
        <v>0</v>
      </c>
      <c r="O379" s="169"/>
      <c r="Q379" s="71"/>
    </row>
    <row r="380" spans="1:18" ht="25.5" customHeight="1" x14ac:dyDescent="0.25">
      <c r="A380" s="85"/>
      <c r="B380" s="164">
        <v>451</v>
      </c>
      <c r="C380" s="165"/>
      <c r="D380" s="166" t="s">
        <v>404</v>
      </c>
      <c r="E380" s="166"/>
      <c r="F380" s="167">
        <v>0</v>
      </c>
      <c r="G380" s="168"/>
      <c r="H380" s="167">
        <v>0</v>
      </c>
      <c r="I380" s="168"/>
      <c r="J380" s="40"/>
      <c r="K380" s="30">
        <v>0</v>
      </c>
      <c r="L380" s="167"/>
      <c r="M380" s="168"/>
      <c r="N380" s="167"/>
      <c r="O380" s="169"/>
      <c r="Q380" s="71"/>
    </row>
    <row r="381" spans="1:18" ht="26.25" customHeight="1" x14ac:dyDescent="0.25">
      <c r="A381" s="91"/>
      <c r="B381" s="213" t="s">
        <v>160</v>
      </c>
      <c r="C381" s="214"/>
      <c r="D381" s="215" t="s">
        <v>166</v>
      </c>
      <c r="E381" s="215"/>
      <c r="F381" s="216">
        <f>F382+F390</f>
        <v>0</v>
      </c>
      <c r="G381" s="217"/>
      <c r="H381" s="216">
        <f t="shared" ref="H381" si="185">H382+H390</f>
        <v>430000</v>
      </c>
      <c r="I381" s="217"/>
      <c r="J381" s="76">
        <f t="shared" ref="J381" si="186">J382+J390</f>
        <v>-395000</v>
      </c>
      <c r="K381" s="67">
        <f t="shared" ref="K381" si="187">K382+K390</f>
        <v>35000</v>
      </c>
      <c r="L381" s="216">
        <f t="shared" ref="L381" si="188">L382+L390</f>
        <v>130000</v>
      </c>
      <c r="M381" s="217"/>
      <c r="N381" s="216">
        <f t="shared" ref="N381" si="189">N382+N390</f>
        <v>130000</v>
      </c>
      <c r="O381" s="218"/>
      <c r="Q381" s="71"/>
    </row>
    <row r="382" spans="1:18" ht="29.25" customHeight="1" x14ac:dyDescent="0.25">
      <c r="A382" s="87"/>
      <c r="B382" s="185" t="s">
        <v>161</v>
      </c>
      <c r="C382" s="186"/>
      <c r="D382" s="187" t="s">
        <v>167</v>
      </c>
      <c r="E382" s="187"/>
      <c r="F382" s="188">
        <f>F384+F387</f>
        <v>0</v>
      </c>
      <c r="G382" s="189"/>
      <c r="H382" s="188">
        <f t="shared" ref="H382" si="190">H384+H387</f>
        <v>230000</v>
      </c>
      <c r="I382" s="189"/>
      <c r="J382" s="62">
        <f t="shared" ref="J382" si="191">J384+J387</f>
        <v>-195000</v>
      </c>
      <c r="K382" s="57">
        <f t="shared" ref="K382" si="192">K384+K387</f>
        <v>35000</v>
      </c>
      <c r="L382" s="188">
        <f t="shared" ref="L382" si="193">L384+L387</f>
        <v>130000</v>
      </c>
      <c r="M382" s="189"/>
      <c r="N382" s="188">
        <f t="shared" ref="N382" si="194">N384+N387</f>
        <v>130000</v>
      </c>
      <c r="O382" s="190"/>
      <c r="Q382" s="71"/>
    </row>
    <row r="383" spans="1:18" ht="15" customHeight="1" x14ac:dyDescent="0.25">
      <c r="A383" s="86"/>
      <c r="B383" s="408" t="s">
        <v>117</v>
      </c>
      <c r="C383" s="409"/>
      <c r="D383" s="315" t="s">
        <v>33</v>
      </c>
      <c r="E383" s="315"/>
      <c r="F383" s="233">
        <v>0</v>
      </c>
      <c r="G383" s="234"/>
      <c r="H383" s="233"/>
      <c r="I383" s="234"/>
      <c r="J383" s="43"/>
      <c r="K383" s="32">
        <v>35000</v>
      </c>
      <c r="L383" s="233"/>
      <c r="M383" s="234"/>
      <c r="N383" s="233"/>
      <c r="O383" s="236"/>
    </row>
    <row r="384" spans="1:18" ht="15" customHeight="1" x14ac:dyDescent="0.25">
      <c r="A384" s="85"/>
      <c r="B384" s="206">
        <v>3</v>
      </c>
      <c r="C384" s="207"/>
      <c r="D384" s="166" t="s">
        <v>42</v>
      </c>
      <c r="E384" s="166"/>
      <c r="F384" s="167">
        <f>F385</f>
        <v>0</v>
      </c>
      <c r="G384" s="168"/>
      <c r="H384" s="167">
        <f t="shared" ref="H384:K384" si="195">H385</f>
        <v>30000</v>
      </c>
      <c r="I384" s="168"/>
      <c r="J384" s="47">
        <f t="shared" si="195"/>
        <v>5000</v>
      </c>
      <c r="K384" s="48">
        <f t="shared" si="195"/>
        <v>35000</v>
      </c>
      <c r="L384" s="167">
        <f t="shared" ref="L384" si="196">L385</f>
        <v>30000</v>
      </c>
      <c r="M384" s="168"/>
      <c r="N384" s="167">
        <f t="shared" ref="N384" si="197">N385</f>
        <v>30000</v>
      </c>
      <c r="O384" s="169"/>
      <c r="R384" t="s">
        <v>364</v>
      </c>
    </row>
    <row r="385" spans="1:15" ht="15.75" customHeight="1" x14ac:dyDescent="0.25">
      <c r="A385" s="86"/>
      <c r="B385" s="238">
        <v>32</v>
      </c>
      <c r="C385" s="239"/>
      <c r="D385" s="196" t="s">
        <v>44</v>
      </c>
      <c r="E385" s="196"/>
      <c r="F385" s="197">
        <v>0</v>
      </c>
      <c r="G385" s="198"/>
      <c r="H385" s="197">
        <v>30000</v>
      </c>
      <c r="I385" s="198"/>
      <c r="J385" s="40">
        <f>K385-H385</f>
        <v>5000</v>
      </c>
      <c r="K385" s="33">
        <v>35000</v>
      </c>
      <c r="L385" s="197">
        <v>30000</v>
      </c>
      <c r="M385" s="198"/>
      <c r="N385" s="197">
        <v>30000</v>
      </c>
      <c r="O385" s="199"/>
    </row>
    <row r="386" spans="1:15" ht="17.25" customHeight="1" x14ac:dyDescent="0.25">
      <c r="A386" s="85"/>
      <c r="B386" s="164">
        <v>323</v>
      </c>
      <c r="C386" s="165"/>
      <c r="D386" s="166" t="s">
        <v>130</v>
      </c>
      <c r="E386" s="166"/>
      <c r="F386" s="167">
        <v>0</v>
      </c>
      <c r="G386" s="168"/>
      <c r="H386" s="167">
        <v>30000</v>
      </c>
      <c r="I386" s="168"/>
      <c r="J386" s="40"/>
      <c r="K386" s="30">
        <v>35000</v>
      </c>
      <c r="L386" s="167"/>
      <c r="M386" s="168"/>
      <c r="N386" s="167"/>
      <c r="O386" s="169"/>
    </row>
    <row r="387" spans="1:15" ht="30" customHeight="1" x14ac:dyDescent="0.25">
      <c r="A387" s="85"/>
      <c r="B387" s="206">
        <v>4</v>
      </c>
      <c r="C387" s="207"/>
      <c r="D387" s="166" t="s">
        <v>49</v>
      </c>
      <c r="E387" s="166"/>
      <c r="F387" s="167">
        <f>F388</f>
        <v>0</v>
      </c>
      <c r="G387" s="168"/>
      <c r="H387" s="167">
        <f t="shared" ref="H387:K387" si="198">H388</f>
        <v>200000</v>
      </c>
      <c r="I387" s="168"/>
      <c r="J387" s="47">
        <f t="shared" si="198"/>
        <v>-200000</v>
      </c>
      <c r="K387" s="48">
        <f t="shared" si="198"/>
        <v>0</v>
      </c>
      <c r="L387" s="167">
        <f t="shared" ref="L387" si="199">L388</f>
        <v>100000</v>
      </c>
      <c r="M387" s="168"/>
      <c r="N387" s="167">
        <f t="shared" ref="N387" si="200">N388</f>
        <v>100000</v>
      </c>
      <c r="O387" s="169"/>
    </row>
    <row r="388" spans="1:15" ht="32.25" customHeight="1" x14ac:dyDescent="0.25">
      <c r="A388" s="86"/>
      <c r="B388" s="238">
        <v>41</v>
      </c>
      <c r="C388" s="239"/>
      <c r="D388" s="196" t="s">
        <v>50</v>
      </c>
      <c r="E388" s="196"/>
      <c r="F388" s="197">
        <v>0</v>
      </c>
      <c r="G388" s="198"/>
      <c r="H388" s="197">
        <v>200000</v>
      </c>
      <c r="I388" s="198"/>
      <c r="J388" s="40">
        <f>K388-H388</f>
        <v>-200000</v>
      </c>
      <c r="K388" s="33">
        <v>0</v>
      </c>
      <c r="L388" s="197">
        <v>100000</v>
      </c>
      <c r="M388" s="198"/>
      <c r="N388" s="197">
        <v>100000</v>
      </c>
      <c r="O388" s="199"/>
    </row>
    <row r="389" spans="1:15" ht="18.75" customHeight="1" x14ac:dyDescent="0.25">
      <c r="A389" s="85"/>
      <c r="B389" s="164">
        <v>411</v>
      </c>
      <c r="C389" s="165"/>
      <c r="D389" s="166" t="s">
        <v>221</v>
      </c>
      <c r="E389" s="166"/>
      <c r="F389" s="167">
        <v>0</v>
      </c>
      <c r="G389" s="168"/>
      <c r="H389" s="167">
        <v>200000</v>
      </c>
      <c r="I389" s="168"/>
      <c r="J389" s="40"/>
      <c r="K389" s="30">
        <v>0</v>
      </c>
      <c r="L389" s="167"/>
      <c r="M389" s="168"/>
      <c r="N389" s="167"/>
      <c r="O389" s="169"/>
    </row>
    <row r="390" spans="1:15" ht="44.25" customHeight="1" x14ac:dyDescent="0.25">
      <c r="A390" s="87"/>
      <c r="B390" s="185" t="s">
        <v>168</v>
      </c>
      <c r="C390" s="186"/>
      <c r="D390" s="187" t="s">
        <v>363</v>
      </c>
      <c r="E390" s="187"/>
      <c r="F390" s="188">
        <f>F392+F395</f>
        <v>0</v>
      </c>
      <c r="G390" s="189"/>
      <c r="H390" s="188">
        <f t="shared" ref="H390:K390" si="201">H392+H395</f>
        <v>200000</v>
      </c>
      <c r="I390" s="189"/>
      <c r="J390" s="62">
        <f t="shared" si="201"/>
        <v>-200000</v>
      </c>
      <c r="K390" s="57">
        <f t="shared" si="201"/>
        <v>0</v>
      </c>
      <c r="L390" s="188">
        <f t="shared" ref="L390" si="202">L392+L395</f>
        <v>0</v>
      </c>
      <c r="M390" s="189"/>
      <c r="N390" s="188">
        <f t="shared" ref="N390" si="203">N392+N395</f>
        <v>0</v>
      </c>
      <c r="O390" s="190"/>
    </row>
    <row r="391" spans="1:15" x14ac:dyDescent="0.25">
      <c r="A391" s="87"/>
      <c r="B391" s="173" t="s">
        <v>117</v>
      </c>
      <c r="C391" s="174"/>
      <c r="D391" s="175" t="s">
        <v>33</v>
      </c>
      <c r="E391" s="175"/>
      <c r="F391" s="191">
        <v>0</v>
      </c>
      <c r="G391" s="192"/>
      <c r="H391" s="191"/>
      <c r="I391" s="192"/>
      <c r="J391" s="42"/>
      <c r="K391" s="31">
        <v>0</v>
      </c>
      <c r="L391" s="191"/>
      <c r="M391" s="192"/>
      <c r="N391" s="191"/>
      <c r="O391" s="193"/>
    </row>
    <row r="392" spans="1:15" x14ac:dyDescent="0.25">
      <c r="A392" s="86"/>
      <c r="B392" s="194">
        <v>3</v>
      </c>
      <c r="C392" s="195"/>
      <c r="D392" s="196" t="s">
        <v>42</v>
      </c>
      <c r="E392" s="196"/>
      <c r="F392" s="197">
        <f>F393</f>
        <v>0</v>
      </c>
      <c r="G392" s="198"/>
      <c r="H392" s="197">
        <f t="shared" ref="H392:K392" si="204">H393</f>
        <v>0</v>
      </c>
      <c r="I392" s="198"/>
      <c r="J392" s="77">
        <f t="shared" si="204"/>
        <v>0</v>
      </c>
      <c r="K392" s="68">
        <f t="shared" si="204"/>
        <v>0</v>
      </c>
      <c r="L392" s="197">
        <f t="shared" ref="L392" si="205">L393</f>
        <v>0</v>
      </c>
      <c r="M392" s="198"/>
      <c r="N392" s="197">
        <f t="shared" ref="N392" si="206">N393</f>
        <v>0</v>
      </c>
      <c r="O392" s="199"/>
    </row>
    <row r="393" spans="1:15" ht="18" customHeight="1" x14ac:dyDescent="0.25">
      <c r="A393" s="85"/>
      <c r="B393" s="164">
        <v>32</v>
      </c>
      <c r="C393" s="165"/>
      <c r="D393" s="166" t="s">
        <v>44</v>
      </c>
      <c r="E393" s="166"/>
      <c r="F393" s="167">
        <v>0</v>
      </c>
      <c r="G393" s="168"/>
      <c r="H393" s="167">
        <v>0</v>
      </c>
      <c r="I393" s="168"/>
      <c r="J393" s="40">
        <f>K393-H393</f>
        <v>0</v>
      </c>
      <c r="K393" s="30">
        <v>0</v>
      </c>
      <c r="L393" s="167">
        <v>0</v>
      </c>
      <c r="M393" s="168"/>
      <c r="N393" s="167">
        <v>0</v>
      </c>
      <c r="O393" s="169"/>
    </row>
    <row r="394" spans="1:15" ht="15.75" customHeight="1" x14ac:dyDescent="0.25">
      <c r="A394" s="85"/>
      <c r="B394" s="164">
        <v>323</v>
      </c>
      <c r="C394" s="165"/>
      <c r="D394" s="166" t="s">
        <v>130</v>
      </c>
      <c r="E394" s="166"/>
      <c r="F394" s="167">
        <v>0</v>
      </c>
      <c r="G394" s="168"/>
      <c r="H394" s="167">
        <v>0</v>
      </c>
      <c r="I394" s="168"/>
      <c r="J394" s="40"/>
      <c r="K394" s="30">
        <v>0</v>
      </c>
      <c r="L394" s="167"/>
      <c r="M394" s="168"/>
      <c r="N394" s="167"/>
      <c r="O394" s="169"/>
    </row>
    <row r="395" spans="1:15" ht="27.75" customHeight="1" x14ac:dyDescent="0.25">
      <c r="A395" s="86"/>
      <c r="B395" s="194">
        <v>4</v>
      </c>
      <c r="C395" s="195"/>
      <c r="D395" s="196" t="s">
        <v>49</v>
      </c>
      <c r="E395" s="196"/>
      <c r="F395" s="197">
        <f>F396</f>
        <v>0</v>
      </c>
      <c r="G395" s="198"/>
      <c r="H395" s="197">
        <f t="shared" ref="H395:K395" si="207">H396</f>
        <v>200000</v>
      </c>
      <c r="I395" s="198"/>
      <c r="J395" s="77">
        <f t="shared" si="207"/>
        <v>-200000</v>
      </c>
      <c r="K395" s="68">
        <f t="shared" si="207"/>
        <v>0</v>
      </c>
      <c r="L395" s="197">
        <f t="shared" ref="L395" si="208">L396</f>
        <v>0</v>
      </c>
      <c r="M395" s="198"/>
      <c r="N395" s="197">
        <f t="shared" ref="N395" si="209">N396</f>
        <v>0</v>
      </c>
      <c r="O395" s="199"/>
    </row>
    <row r="396" spans="1:15" ht="26.25" customHeight="1" x14ac:dyDescent="0.25">
      <c r="A396" s="85"/>
      <c r="B396" s="164">
        <v>42</v>
      </c>
      <c r="C396" s="165"/>
      <c r="D396" s="166" t="s">
        <v>54</v>
      </c>
      <c r="E396" s="166"/>
      <c r="F396" s="167">
        <v>0</v>
      </c>
      <c r="G396" s="168"/>
      <c r="H396" s="167">
        <v>200000</v>
      </c>
      <c r="I396" s="168"/>
      <c r="J396" s="40">
        <f>K396-H396</f>
        <v>-200000</v>
      </c>
      <c r="K396" s="30">
        <v>0</v>
      </c>
      <c r="L396" s="167">
        <v>0</v>
      </c>
      <c r="M396" s="168"/>
      <c r="N396" s="167">
        <v>0</v>
      </c>
      <c r="O396" s="169"/>
    </row>
    <row r="397" spans="1:15" ht="18" customHeight="1" x14ac:dyDescent="0.25">
      <c r="A397" s="85"/>
      <c r="B397" s="164">
        <v>421</v>
      </c>
      <c r="C397" s="165"/>
      <c r="D397" s="166" t="s">
        <v>400</v>
      </c>
      <c r="E397" s="166"/>
      <c r="F397" s="167">
        <v>0</v>
      </c>
      <c r="G397" s="168"/>
      <c r="H397" s="167">
        <v>200000</v>
      </c>
      <c r="I397" s="168"/>
      <c r="J397" s="40"/>
      <c r="K397" s="30">
        <v>0</v>
      </c>
      <c r="L397" s="167"/>
      <c r="M397" s="168"/>
      <c r="N397" s="167"/>
      <c r="O397" s="169"/>
    </row>
    <row r="398" spans="1:15" ht="30" customHeight="1" x14ac:dyDescent="0.25">
      <c r="A398" s="91"/>
      <c r="B398" s="213" t="s">
        <v>169</v>
      </c>
      <c r="C398" s="214"/>
      <c r="D398" s="215" t="s">
        <v>170</v>
      </c>
      <c r="E398" s="215"/>
      <c r="F398" s="216">
        <f>F399+F412</f>
        <v>244630.38</v>
      </c>
      <c r="G398" s="217"/>
      <c r="H398" s="216">
        <f>H399+H412</f>
        <v>2350000</v>
      </c>
      <c r="I398" s="217"/>
      <c r="J398" s="76">
        <f>J399+J412</f>
        <v>-1800000</v>
      </c>
      <c r="K398" s="67">
        <f>K399+K412</f>
        <v>550000</v>
      </c>
      <c r="L398" s="216">
        <f>L399+L412</f>
        <v>1100000</v>
      </c>
      <c r="M398" s="217"/>
      <c r="N398" s="216">
        <f>N399+N412</f>
        <v>1100000</v>
      </c>
      <c r="O398" s="218"/>
    </row>
    <row r="399" spans="1:15" ht="26.25" customHeight="1" x14ac:dyDescent="0.25">
      <c r="A399" s="87"/>
      <c r="B399" s="185" t="s">
        <v>171</v>
      </c>
      <c r="C399" s="186"/>
      <c r="D399" s="187" t="s">
        <v>172</v>
      </c>
      <c r="E399" s="187"/>
      <c r="F399" s="188">
        <f>F402+F408</f>
        <v>244630.38</v>
      </c>
      <c r="G399" s="189"/>
      <c r="H399" s="188">
        <f>H402+H408</f>
        <v>2300000</v>
      </c>
      <c r="I399" s="189"/>
      <c r="J399" s="62">
        <f>J402+J408</f>
        <v>-1750000</v>
      </c>
      <c r="K399" s="57">
        <f>K402+K408</f>
        <v>550000</v>
      </c>
      <c r="L399" s="188">
        <f>L402+L408</f>
        <v>1100000</v>
      </c>
      <c r="M399" s="189"/>
      <c r="N399" s="188">
        <f>N402+N408</f>
        <v>1100000</v>
      </c>
      <c r="O399" s="190"/>
    </row>
    <row r="400" spans="1:15" ht="15" customHeight="1" x14ac:dyDescent="0.25">
      <c r="A400" s="85"/>
      <c r="B400" s="173" t="s">
        <v>117</v>
      </c>
      <c r="C400" s="174"/>
      <c r="D400" s="175" t="s">
        <v>33</v>
      </c>
      <c r="E400" s="175"/>
      <c r="F400" s="191">
        <v>172922.26</v>
      </c>
      <c r="G400" s="192"/>
      <c r="H400" s="191"/>
      <c r="I400" s="192"/>
      <c r="J400" s="42"/>
      <c r="K400" s="31">
        <v>370000</v>
      </c>
      <c r="L400" s="191"/>
      <c r="M400" s="192"/>
      <c r="N400" s="191"/>
      <c r="O400" s="193"/>
    </row>
    <row r="401" spans="1:15" ht="15" customHeight="1" x14ac:dyDescent="0.25">
      <c r="A401" s="86"/>
      <c r="B401" s="408" t="s">
        <v>116</v>
      </c>
      <c r="C401" s="409"/>
      <c r="D401" s="315" t="s">
        <v>30</v>
      </c>
      <c r="E401" s="315"/>
      <c r="F401" s="233">
        <v>71708.12</v>
      </c>
      <c r="G401" s="234"/>
      <c r="H401" s="233"/>
      <c r="I401" s="234"/>
      <c r="J401" s="43"/>
      <c r="K401" s="32">
        <v>180000</v>
      </c>
      <c r="L401" s="233"/>
      <c r="M401" s="234"/>
      <c r="N401" s="233"/>
      <c r="O401" s="236"/>
    </row>
    <row r="402" spans="1:15" ht="15" customHeight="1" x14ac:dyDescent="0.25">
      <c r="A402" s="85"/>
      <c r="B402" s="206">
        <v>3</v>
      </c>
      <c r="C402" s="207"/>
      <c r="D402" s="166" t="s">
        <v>42</v>
      </c>
      <c r="E402" s="166"/>
      <c r="F402" s="167">
        <f>F403+F406</f>
        <v>31501.379999999997</v>
      </c>
      <c r="G402" s="168"/>
      <c r="H402" s="167">
        <f t="shared" ref="H402" si="210">H403+H406</f>
        <v>1200000</v>
      </c>
      <c r="I402" s="168"/>
      <c r="J402" s="134">
        <f t="shared" ref="J402:K402" si="211">J403+J406</f>
        <v>-900000</v>
      </c>
      <c r="K402" s="134">
        <f t="shared" si="211"/>
        <v>300000</v>
      </c>
      <c r="L402" s="167">
        <f t="shared" ref="L402" si="212">L403+L406</f>
        <v>1100000</v>
      </c>
      <c r="M402" s="168"/>
      <c r="N402" s="167">
        <f t="shared" ref="N402" si="213">N403+N406</f>
        <v>1100000</v>
      </c>
      <c r="O402" s="169"/>
    </row>
    <row r="403" spans="1:15" ht="15" customHeight="1" x14ac:dyDescent="0.25">
      <c r="A403" s="85"/>
      <c r="B403" s="164">
        <v>32</v>
      </c>
      <c r="C403" s="165"/>
      <c r="D403" s="166" t="s">
        <v>44</v>
      </c>
      <c r="E403" s="166"/>
      <c r="F403" s="167">
        <v>16855</v>
      </c>
      <c r="G403" s="168"/>
      <c r="H403" s="167">
        <v>1100000</v>
      </c>
      <c r="I403" s="168"/>
      <c r="J403" s="40">
        <f t="shared" ref="J403:J406" si="214">K403-H403</f>
        <v>-900000</v>
      </c>
      <c r="K403" s="30">
        <v>200000</v>
      </c>
      <c r="L403" s="167">
        <v>1000000</v>
      </c>
      <c r="M403" s="168"/>
      <c r="N403" s="167">
        <v>1000000</v>
      </c>
      <c r="O403" s="169"/>
    </row>
    <row r="404" spans="1:15" ht="15" customHeight="1" x14ac:dyDescent="0.25">
      <c r="A404" s="85"/>
      <c r="B404" s="164">
        <v>323</v>
      </c>
      <c r="C404" s="165"/>
      <c r="D404" s="166" t="s">
        <v>130</v>
      </c>
      <c r="E404" s="166"/>
      <c r="F404" s="167">
        <v>16855</v>
      </c>
      <c r="G404" s="168"/>
      <c r="H404" s="167">
        <v>1100000</v>
      </c>
      <c r="I404" s="168"/>
      <c r="J404" s="40"/>
      <c r="K404" s="30">
        <v>200000</v>
      </c>
      <c r="L404" s="167"/>
      <c r="M404" s="168"/>
      <c r="N404" s="167"/>
      <c r="O404" s="169"/>
    </row>
    <row r="405" spans="1:15" ht="27.75" customHeight="1" x14ac:dyDescent="0.25">
      <c r="A405" s="85"/>
      <c r="B405" s="164">
        <v>329</v>
      </c>
      <c r="C405" s="165"/>
      <c r="D405" s="166" t="s">
        <v>390</v>
      </c>
      <c r="E405" s="166"/>
      <c r="F405" s="167">
        <v>0</v>
      </c>
      <c r="G405" s="168"/>
      <c r="H405" s="167">
        <v>0</v>
      </c>
      <c r="I405" s="168"/>
      <c r="J405" s="40"/>
      <c r="K405" s="30">
        <v>0</v>
      </c>
      <c r="L405" s="167"/>
      <c r="M405" s="168"/>
      <c r="N405" s="167"/>
      <c r="O405" s="169"/>
    </row>
    <row r="406" spans="1:15" ht="15" customHeight="1" x14ac:dyDescent="0.25">
      <c r="A406" s="86"/>
      <c r="B406" s="266">
        <v>35</v>
      </c>
      <c r="C406" s="267"/>
      <c r="D406" s="208" t="s">
        <v>46</v>
      </c>
      <c r="E406" s="209"/>
      <c r="F406" s="210">
        <v>14646.38</v>
      </c>
      <c r="G406" s="211"/>
      <c r="H406" s="210">
        <v>100000</v>
      </c>
      <c r="I406" s="211"/>
      <c r="J406" s="40">
        <f t="shared" si="214"/>
        <v>0</v>
      </c>
      <c r="K406" s="125">
        <v>100000</v>
      </c>
      <c r="L406" s="210">
        <v>100000</v>
      </c>
      <c r="M406" s="211"/>
      <c r="N406" s="210">
        <v>100000</v>
      </c>
      <c r="O406" s="212"/>
    </row>
    <row r="407" spans="1:15" ht="28.5" customHeight="1" x14ac:dyDescent="0.25">
      <c r="A407" s="85"/>
      <c r="B407" s="164">
        <v>351</v>
      </c>
      <c r="C407" s="165"/>
      <c r="D407" s="166" t="s">
        <v>393</v>
      </c>
      <c r="E407" s="166"/>
      <c r="F407" s="167">
        <v>14646.38</v>
      </c>
      <c r="G407" s="168"/>
      <c r="H407" s="167">
        <v>100000</v>
      </c>
      <c r="I407" s="168"/>
      <c r="J407" s="40"/>
      <c r="K407" s="30">
        <v>100000</v>
      </c>
      <c r="L407" s="167"/>
      <c r="M407" s="168"/>
      <c r="N407" s="167"/>
      <c r="O407" s="169"/>
    </row>
    <row r="408" spans="1:15" ht="28.5" customHeight="1" x14ac:dyDescent="0.25">
      <c r="A408" s="85"/>
      <c r="B408" s="206">
        <v>4</v>
      </c>
      <c r="C408" s="207"/>
      <c r="D408" s="206" t="s">
        <v>49</v>
      </c>
      <c r="E408" s="207"/>
      <c r="F408" s="167">
        <f>F409</f>
        <v>213129</v>
      </c>
      <c r="G408" s="168"/>
      <c r="H408" s="167">
        <f t="shared" ref="H408:K408" si="215">H409</f>
        <v>1100000</v>
      </c>
      <c r="I408" s="168"/>
      <c r="J408" s="47">
        <f t="shared" si="215"/>
        <v>-850000</v>
      </c>
      <c r="K408" s="48">
        <f t="shared" si="215"/>
        <v>250000</v>
      </c>
      <c r="L408" s="167">
        <f t="shared" ref="L408" si="216">L409</f>
        <v>0</v>
      </c>
      <c r="M408" s="168"/>
      <c r="N408" s="167">
        <f t="shared" ref="N408" si="217">N409</f>
        <v>0</v>
      </c>
      <c r="O408" s="169"/>
    </row>
    <row r="409" spans="1:15" ht="28.5" customHeight="1" x14ac:dyDescent="0.25">
      <c r="A409" s="86"/>
      <c r="B409" s="238">
        <v>42</v>
      </c>
      <c r="C409" s="239"/>
      <c r="D409" s="196" t="s">
        <v>54</v>
      </c>
      <c r="E409" s="196"/>
      <c r="F409" s="197">
        <v>213129</v>
      </c>
      <c r="G409" s="198"/>
      <c r="H409" s="197">
        <v>1100000</v>
      </c>
      <c r="I409" s="198"/>
      <c r="J409" s="40">
        <f>K409-H409</f>
        <v>-850000</v>
      </c>
      <c r="K409" s="33">
        <v>250000</v>
      </c>
      <c r="L409" s="197">
        <v>0</v>
      </c>
      <c r="M409" s="198"/>
      <c r="N409" s="197">
        <v>0</v>
      </c>
      <c r="O409" s="199"/>
    </row>
    <row r="410" spans="1:15" ht="16.5" customHeight="1" x14ac:dyDescent="0.25">
      <c r="A410" s="85"/>
      <c r="B410" s="164">
        <v>421</v>
      </c>
      <c r="C410" s="165"/>
      <c r="D410" s="166" t="s">
        <v>400</v>
      </c>
      <c r="E410" s="166"/>
      <c r="F410" s="167">
        <v>0</v>
      </c>
      <c r="G410" s="168"/>
      <c r="H410" s="167">
        <v>1000000</v>
      </c>
      <c r="I410" s="168"/>
      <c r="J410" s="40"/>
      <c r="K410" s="30">
        <v>0</v>
      </c>
      <c r="L410" s="167"/>
      <c r="M410" s="168"/>
      <c r="N410" s="167"/>
      <c r="O410" s="169"/>
    </row>
    <row r="411" spans="1:15" ht="15.75" customHeight="1" x14ac:dyDescent="0.25">
      <c r="A411" s="85"/>
      <c r="B411" s="164">
        <v>422</v>
      </c>
      <c r="C411" s="165"/>
      <c r="D411" s="166" t="s">
        <v>401</v>
      </c>
      <c r="E411" s="166"/>
      <c r="F411" s="167">
        <v>213129</v>
      </c>
      <c r="G411" s="168"/>
      <c r="H411" s="167">
        <v>100000</v>
      </c>
      <c r="I411" s="168"/>
      <c r="J411" s="40"/>
      <c r="K411" s="30">
        <v>250000</v>
      </c>
      <c r="L411" s="167"/>
      <c r="M411" s="168"/>
      <c r="N411" s="167"/>
      <c r="O411" s="169"/>
    </row>
    <row r="412" spans="1:15" ht="29.25" customHeight="1" x14ac:dyDescent="0.25">
      <c r="A412" s="87"/>
      <c r="B412" s="185" t="s">
        <v>173</v>
      </c>
      <c r="C412" s="186"/>
      <c r="D412" s="187" t="s">
        <v>174</v>
      </c>
      <c r="E412" s="187"/>
      <c r="F412" s="188">
        <f>F415</f>
        <v>0</v>
      </c>
      <c r="G412" s="189"/>
      <c r="H412" s="188">
        <f t="shared" ref="H412:K412" si="218">H415</f>
        <v>50000</v>
      </c>
      <c r="I412" s="189"/>
      <c r="J412" s="62">
        <f t="shared" si="218"/>
        <v>-50000</v>
      </c>
      <c r="K412" s="57">
        <f t="shared" si="218"/>
        <v>0</v>
      </c>
      <c r="L412" s="188">
        <f t="shared" ref="L412" si="219">L415</f>
        <v>0</v>
      </c>
      <c r="M412" s="189"/>
      <c r="N412" s="188">
        <f t="shared" ref="N412" si="220">N415</f>
        <v>0</v>
      </c>
      <c r="O412" s="190"/>
    </row>
    <row r="413" spans="1:15" ht="15" customHeight="1" x14ac:dyDescent="0.25">
      <c r="A413" s="87"/>
      <c r="B413" s="173" t="s">
        <v>115</v>
      </c>
      <c r="C413" s="174"/>
      <c r="D413" s="175" t="s">
        <v>27</v>
      </c>
      <c r="E413" s="175"/>
      <c r="F413" s="191">
        <v>0</v>
      </c>
      <c r="G413" s="192"/>
      <c r="H413" s="191"/>
      <c r="I413" s="192"/>
      <c r="J413" s="42"/>
      <c r="K413" s="31">
        <v>0</v>
      </c>
      <c r="L413" s="191"/>
      <c r="M413" s="192"/>
      <c r="N413" s="191"/>
      <c r="O413" s="193"/>
    </row>
    <row r="414" spans="1:15" ht="15" customHeight="1" x14ac:dyDescent="0.25">
      <c r="A414" s="23"/>
      <c r="B414" s="173" t="s">
        <v>116</v>
      </c>
      <c r="C414" s="174"/>
      <c r="D414" s="175" t="s">
        <v>30</v>
      </c>
      <c r="E414" s="175"/>
      <c r="F414" s="191">
        <v>0</v>
      </c>
      <c r="G414" s="192"/>
      <c r="H414" s="191"/>
      <c r="I414" s="192"/>
      <c r="J414" s="42"/>
      <c r="K414" s="31">
        <v>0</v>
      </c>
      <c r="L414" s="191"/>
      <c r="M414" s="192"/>
      <c r="N414" s="191"/>
      <c r="O414" s="193"/>
    </row>
    <row r="415" spans="1:15" ht="15" customHeight="1" x14ac:dyDescent="0.25">
      <c r="A415" s="86"/>
      <c r="B415" s="194">
        <v>3</v>
      </c>
      <c r="C415" s="195"/>
      <c r="D415" s="196" t="s">
        <v>42</v>
      </c>
      <c r="E415" s="196"/>
      <c r="F415" s="197">
        <f>F416</f>
        <v>0</v>
      </c>
      <c r="G415" s="198"/>
      <c r="H415" s="197">
        <f t="shared" ref="H415:K415" si="221">H416</f>
        <v>50000</v>
      </c>
      <c r="I415" s="198"/>
      <c r="J415" s="77">
        <f t="shared" si="221"/>
        <v>-50000</v>
      </c>
      <c r="K415" s="68">
        <f t="shared" si="221"/>
        <v>0</v>
      </c>
      <c r="L415" s="197">
        <f t="shared" ref="L415" si="222">L416</f>
        <v>0</v>
      </c>
      <c r="M415" s="198"/>
      <c r="N415" s="197">
        <f t="shared" ref="N415" si="223">N416</f>
        <v>0</v>
      </c>
      <c r="O415" s="199"/>
    </row>
    <row r="416" spans="1:15" ht="15" customHeight="1" x14ac:dyDescent="0.25">
      <c r="A416" s="85"/>
      <c r="B416" s="164">
        <v>32</v>
      </c>
      <c r="C416" s="165"/>
      <c r="D416" s="166" t="s">
        <v>44</v>
      </c>
      <c r="E416" s="166"/>
      <c r="F416" s="167">
        <v>0</v>
      </c>
      <c r="G416" s="168"/>
      <c r="H416" s="167">
        <v>50000</v>
      </c>
      <c r="I416" s="168"/>
      <c r="J416" s="40">
        <f>K416-H416</f>
        <v>-50000</v>
      </c>
      <c r="K416" s="30">
        <v>0</v>
      </c>
      <c r="L416" s="167">
        <v>0</v>
      </c>
      <c r="M416" s="168"/>
      <c r="N416" s="167">
        <v>0</v>
      </c>
      <c r="O416" s="169"/>
    </row>
    <row r="417" spans="1:15" ht="17.25" customHeight="1" x14ac:dyDescent="0.25">
      <c r="A417" s="85"/>
      <c r="B417" s="164">
        <v>323</v>
      </c>
      <c r="C417" s="165"/>
      <c r="D417" s="166" t="s">
        <v>130</v>
      </c>
      <c r="E417" s="166"/>
      <c r="F417" s="167">
        <v>0</v>
      </c>
      <c r="G417" s="168"/>
      <c r="H417" s="167">
        <v>50000</v>
      </c>
      <c r="I417" s="168"/>
      <c r="J417" s="40"/>
      <c r="K417" s="30">
        <v>0</v>
      </c>
      <c r="L417" s="167"/>
      <c r="M417" s="168"/>
      <c r="N417" s="167"/>
      <c r="O417" s="169"/>
    </row>
    <row r="418" spans="1:15" ht="31.5" customHeight="1" x14ac:dyDescent="0.25">
      <c r="A418" s="89"/>
      <c r="B418" s="179" t="s">
        <v>175</v>
      </c>
      <c r="C418" s="180"/>
      <c r="D418" s="179" t="s">
        <v>176</v>
      </c>
      <c r="E418" s="180"/>
      <c r="F418" s="182">
        <f>F419+F427+F433</f>
        <v>731691.56</v>
      </c>
      <c r="G418" s="183"/>
      <c r="H418" s="182">
        <f>H419+H427+H433</f>
        <v>1620000</v>
      </c>
      <c r="I418" s="183"/>
      <c r="J418" s="65">
        <f>J419+J427+J433</f>
        <v>-1110000</v>
      </c>
      <c r="K418" s="55">
        <f>K419+K427+K433</f>
        <v>510000</v>
      </c>
      <c r="L418" s="182">
        <f t="shared" ref="L418" si="224">L419+L427+L433</f>
        <v>1565000</v>
      </c>
      <c r="M418" s="183"/>
      <c r="N418" s="182">
        <f t="shared" ref="N418" si="225">N419+N427+N433</f>
        <v>560000</v>
      </c>
      <c r="O418" s="184"/>
    </row>
    <row r="419" spans="1:15" ht="45.75" customHeight="1" x14ac:dyDescent="0.25">
      <c r="A419" s="84"/>
      <c r="B419" s="200" t="s">
        <v>177</v>
      </c>
      <c r="C419" s="201"/>
      <c r="D419" s="202" t="s">
        <v>178</v>
      </c>
      <c r="E419" s="202"/>
      <c r="F419" s="203">
        <f>F421+F424</f>
        <v>512682.3</v>
      </c>
      <c r="G419" s="204"/>
      <c r="H419" s="203">
        <f t="shared" ref="H419" si="226">H421+H424</f>
        <v>420000</v>
      </c>
      <c r="I419" s="204"/>
      <c r="J419" s="75">
        <f t="shared" ref="J419" si="227">J421+J424</f>
        <v>-10000</v>
      </c>
      <c r="K419" s="56">
        <f t="shared" ref="K419" si="228">K421+K424</f>
        <v>410000</v>
      </c>
      <c r="L419" s="203">
        <f t="shared" ref="L419" si="229">L421+L424</f>
        <v>415000</v>
      </c>
      <c r="M419" s="204"/>
      <c r="N419" s="203">
        <f t="shared" ref="N419" si="230">N421+N424</f>
        <v>410000</v>
      </c>
      <c r="O419" s="205"/>
    </row>
    <row r="420" spans="1:15" ht="15" customHeight="1" x14ac:dyDescent="0.25">
      <c r="A420" s="85"/>
      <c r="B420" s="173" t="s">
        <v>117</v>
      </c>
      <c r="C420" s="174"/>
      <c r="D420" s="175" t="s">
        <v>33</v>
      </c>
      <c r="E420" s="175"/>
      <c r="F420" s="191">
        <v>512682.3</v>
      </c>
      <c r="G420" s="192"/>
      <c r="H420" s="191"/>
      <c r="I420" s="192"/>
      <c r="J420" s="42"/>
      <c r="K420" s="31">
        <v>410000</v>
      </c>
      <c r="L420" s="191"/>
      <c r="M420" s="192"/>
      <c r="N420" s="191"/>
      <c r="O420" s="193"/>
    </row>
    <row r="421" spans="1:15" ht="15" customHeight="1" x14ac:dyDescent="0.25">
      <c r="A421" s="86"/>
      <c r="B421" s="194">
        <v>3</v>
      </c>
      <c r="C421" s="195"/>
      <c r="D421" s="196" t="s">
        <v>42</v>
      </c>
      <c r="E421" s="196"/>
      <c r="F421" s="197">
        <f>F422</f>
        <v>43932.3</v>
      </c>
      <c r="G421" s="198"/>
      <c r="H421" s="197">
        <f t="shared" ref="H421:K421" si="231">H422</f>
        <v>45000</v>
      </c>
      <c r="I421" s="198"/>
      <c r="J421" s="77">
        <f t="shared" si="231"/>
        <v>-10000</v>
      </c>
      <c r="K421" s="68">
        <f t="shared" si="231"/>
        <v>35000</v>
      </c>
      <c r="L421" s="197">
        <f t="shared" ref="L421" si="232">L422</f>
        <v>40000</v>
      </c>
      <c r="M421" s="198"/>
      <c r="N421" s="197">
        <f t="shared" ref="N421" si="233">N422</f>
        <v>35000</v>
      </c>
      <c r="O421" s="199"/>
    </row>
    <row r="422" spans="1:15" ht="18" customHeight="1" x14ac:dyDescent="0.25">
      <c r="A422" s="85"/>
      <c r="B422" s="164">
        <v>34</v>
      </c>
      <c r="C422" s="165"/>
      <c r="D422" s="166" t="s">
        <v>45</v>
      </c>
      <c r="E422" s="166"/>
      <c r="F422" s="167">
        <v>43932.3</v>
      </c>
      <c r="G422" s="168"/>
      <c r="H422" s="167">
        <v>45000</v>
      </c>
      <c r="I422" s="168"/>
      <c r="J422" s="40">
        <f>K422-H422</f>
        <v>-10000</v>
      </c>
      <c r="K422" s="30">
        <v>35000</v>
      </c>
      <c r="L422" s="167">
        <v>40000</v>
      </c>
      <c r="M422" s="168"/>
      <c r="N422" s="167">
        <v>35000</v>
      </c>
      <c r="O422" s="169"/>
    </row>
    <row r="423" spans="1:15" ht="26.25" customHeight="1" x14ac:dyDescent="0.25">
      <c r="A423" s="85"/>
      <c r="B423" s="164">
        <v>342</v>
      </c>
      <c r="C423" s="165"/>
      <c r="D423" s="166" t="s">
        <v>391</v>
      </c>
      <c r="E423" s="166"/>
      <c r="F423" s="167">
        <v>43932.3</v>
      </c>
      <c r="G423" s="168"/>
      <c r="H423" s="167"/>
      <c r="I423" s="168"/>
      <c r="J423" s="40"/>
      <c r="K423" s="30">
        <v>35000</v>
      </c>
      <c r="L423" s="167"/>
      <c r="M423" s="168"/>
      <c r="N423" s="167"/>
      <c r="O423" s="169"/>
    </row>
    <row r="424" spans="1:15" ht="28.5" customHeight="1" x14ac:dyDescent="0.25">
      <c r="A424" s="85"/>
      <c r="B424" s="206">
        <v>5</v>
      </c>
      <c r="C424" s="207"/>
      <c r="D424" s="166" t="s">
        <v>101</v>
      </c>
      <c r="E424" s="166"/>
      <c r="F424" s="167">
        <f>F425</f>
        <v>468750</v>
      </c>
      <c r="G424" s="168"/>
      <c r="H424" s="167">
        <f t="shared" ref="H424:K424" si="234">H425</f>
        <v>375000</v>
      </c>
      <c r="I424" s="168"/>
      <c r="J424" s="47">
        <f t="shared" si="234"/>
        <v>0</v>
      </c>
      <c r="K424" s="48">
        <f t="shared" si="234"/>
        <v>375000</v>
      </c>
      <c r="L424" s="167">
        <f t="shared" ref="L424" si="235">L425</f>
        <v>375000</v>
      </c>
      <c r="M424" s="168"/>
      <c r="N424" s="167">
        <f t="shared" ref="N424" si="236">N425</f>
        <v>375000</v>
      </c>
      <c r="O424" s="169"/>
    </row>
    <row r="425" spans="1:15" ht="27.75" customHeight="1" x14ac:dyDescent="0.25">
      <c r="A425" s="85"/>
      <c r="B425" s="164">
        <v>54</v>
      </c>
      <c r="C425" s="165"/>
      <c r="D425" s="166" t="s">
        <v>179</v>
      </c>
      <c r="E425" s="166"/>
      <c r="F425" s="167">
        <v>468750</v>
      </c>
      <c r="G425" s="168"/>
      <c r="H425" s="167">
        <v>375000</v>
      </c>
      <c r="I425" s="168"/>
      <c r="J425" s="40">
        <f>K425-H425</f>
        <v>0</v>
      </c>
      <c r="K425" s="30">
        <v>375000</v>
      </c>
      <c r="L425" s="167">
        <v>375000</v>
      </c>
      <c r="M425" s="168"/>
      <c r="N425" s="167">
        <v>375000</v>
      </c>
      <c r="O425" s="169"/>
    </row>
    <row r="426" spans="1:15" ht="60" customHeight="1" x14ac:dyDescent="0.25">
      <c r="A426" s="85"/>
      <c r="B426" s="164">
        <v>544</v>
      </c>
      <c r="C426" s="165"/>
      <c r="D426" s="166" t="s">
        <v>407</v>
      </c>
      <c r="E426" s="166"/>
      <c r="F426" s="167">
        <v>468750</v>
      </c>
      <c r="G426" s="168"/>
      <c r="H426" s="167">
        <v>375000</v>
      </c>
      <c r="I426" s="168"/>
      <c r="J426" s="40"/>
      <c r="K426" s="30">
        <v>375000</v>
      </c>
      <c r="L426" s="167"/>
      <c r="M426" s="168"/>
      <c r="N426" s="167"/>
      <c r="O426" s="169"/>
    </row>
    <row r="427" spans="1:15" ht="45.75" customHeight="1" x14ac:dyDescent="0.25">
      <c r="A427" s="84"/>
      <c r="B427" s="200" t="s">
        <v>180</v>
      </c>
      <c r="C427" s="201"/>
      <c r="D427" s="202" t="s">
        <v>181</v>
      </c>
      <c r="E427" s="202"/>
      <c r="F427" s="203">
        <f>F430</f>
        <v>219009.26</v>
      </c>
      <c r="G427" s="204"/>
      <c r="H427" s="203">
        <f t="shared" ref="H427:K427" si="237">H430</f>
        <v>100000</v>
      </c>
      <c r="I427" s="204"/>
      <c r="J427" s="66">
        <f t="shared" si="237"/>
        <v>0</v>
      </c>
      <c r="K427" s="56">
        <f t="shared" si="237"/>
        <v>100000</v>
      </c>
      <c r="L427" s="203">
        <f t="shared" ref="L427" si="238">L430</f>
        <v>50000</v>
      </c>
      <c r="M427" s="204"/>
      <c r="N427" s="203">
        <f t="shared" ref="N427" si="239">N430</f>
        <v>50000</v>
      </c>
      <c r="O427" s="205"/>
    </row>
    <row r="428" spans="1:15" ht="15" customHeight="1" x14ac:dyDescent="0.25">
      <c r="A428" s="85"/>
      <c r="B428" s="173" t="s">
        <v>117</v>
      </c>
      <c r="C428" s="174"/>
      <c r="D428" s="175" t="s">
        <v>33</v>
      </c>
      <c r="E428" s="175"/>
      <c r="F428" s="191">
        <v>206854.26</v>
      </c>
      <c r="G428" s="192"/>
      <c r="H428" s="191"/>
      <c r="I428" s="192"/>
      <c r="J428" s="42"/>
      <c r="K428" s="31">
        <v>100000</v>
      </c>
      <c r="L428" s="191"/>
      <c r="M428" s="192"/>
      <c r="N428" s="191"/>
      <c r="O428" s="193"/>
    </row>
    <row r="429" spans="1:15" ht="15" customHeight="1" x14ac:dyDescent="0.25">
      <c r="A429" s="85"/>
      <c r="B429" s="173" t="s">
        <v>159</v>
      </c>
      <c r="C429" s="174"/>
      <c r="D429" s="175" t="s">
        <v>37</v>
      </c>
      <c r="E429" s="175"/>
      <c r="F429" s="191">
        <v>12155</v>
      </c>
      <c r="G429" s="192"/>
      <c r="H429" s="191"/>
      <c r="I429" s="192"/>
      <c r="J429" s="42"/>
      <c r="K429" s="31">
        <v>0</v>
      </c>
      <c r="L429" s="191"/>
      <c r="M429" s="192"/>
      <c r="N429" s="191"/>
      <c r="O429" s="193"/>
    </row>
    <row r="430" spans="1:15" ht="15" customHeight="1" x14ac:dyDescent="0.25">
      <c r="A430" s="85"/>
      <c r="B430" s="206">
        <v>3</v>
      </c>
      <c r="C430" s="207"/>
      <c r="D430" s="166" t="s">
        <v>42</v>
      </c>
      <c r="E430" s="166"/>
      <c r="F430" s="167">
        <f>F431</f>
        <v>219009.26</v>
      </c>
      <c r="G430" s="168"/>
      <c r="H430" s="167">
        <f t="shared" ref="H430:K430" si="240">H431</f>
        <v>100000</v>
      </c>
      <c r="I430" s="168"/>
      <c r="J430" s="47">
        <f t="shared" si="240"/>
        <v>0</v>
      </c>
      <c r="K430" s="48">
        <f t="shared" si="240"/>
        <v>100000</v>
      </c>
      <c r="L430" s="167">
        <f t="shared" ref="L430" si="241">L431</f>
        <v>50000</v>
      </c>
      <c r="M430" s="168"/>
      <c r="N430" s="167">
        <f t="shared" ref="N430" si="242">N431</f>
        <v>50000</v>
      </c>
      <c r="O430" s="169"/>
    </row>
    <row r="431" spans="1:15" ht="15.75" customHeight="1" x14ac:dyDescent="0.25">
      <c r="A431" s="85"/>
      <c r="B431" s="164">
        <v>32</v>
      </c>
      <c r="C431" s="165"/>
      <c r="D431" s="166" t="s">
        <v>44</v>
      </c>
      <c r="E431" s="166"/>
      <c r="F431" s="167">
        <v>219009.26</v>
      </c>
      <c r="G431" s="168"/>
      <c r="H431" s="167">
        <v>100000</v>
      </c>
      <c r="I431" s="168"/>
      <c r="J431" s="40">
        <f>K431-H431</f>
        <v>0</v>
      </c>
      <c r="K431" s="30">
        <v>100000</v>
      </c>
      <c r="L431" s="167">
        <v>50000</v>
      </c>
      <c r="M431" s="168"/>
      <c r="N431" s="167">
        <v>50000</v>
      </c>
      <c r="O431" s="169"/>
    </row>
    <row r="432" spans="1:15" ht="18.75" customHeight="1" x14ac:dyDescent="0.25">
      <c r="A432" s="85"/>
      <c r="B432" s="164">
        <v>323</v>
      </c>
      <c r="C432" s="165"/>
      <c r="D432" s="166" t="s">
        <v>130</v>
      </c>
      <c r="E432" s="166"/>
      <c r="F432" s="167">
        <v>219009.26</v>
      </c>
      <c r="G432" s="168"/>
      <c r="H432" s="167">
        <v>100000</v>
      </c>
      <c r="I432" s="168"/>
      <c r="J432" s="40"/>
      <c r="K432" s="30">
        <v>100000</v>
      </c>
      <c r="L432" s="167"/>
      <c r="M432" s="168"/>
      <c r="N432" s="167"/>
      <c r="O432" s="169"/>
    </row>
    <row r="433" spans="1:15" ht="45" customHeight="1" x14ac:dyDescent="0.25">
      <c r="A433" s="84"/>
      <c r="B433" s="200" t="s">
        <v>182</v>
      </c>
      <c r="C433" s="201"/>
      <c r="D433" s="202" t="s">
        <v>183</v>
      </c>
      <c r="E433" s="202"/>
      <c r="F433" s="203">
        <f>F435+F438</f>
        <v>0</v>
      </c>
      <c r="G433" s="204"/>
      <c r="H433" s="203">
        <f t="shared" ref="H433:J433" si="243">H435+H438</f>
        <v>1100000</v>
      </c>
      <c r="I433" s="204"/>
      <c r="J433" s="75">
        <f t="shared" si="243"/>
        <v>-1100000</v>
      </c>
      <c r="K433" s="56">
        <f t="shared" ref="K433" si="244">K435+K438</f>
        <v>0</v>
      </c>
      <c r="L433" s="203">
        <f t="shared" ref="L433" si="245">L435+L438</f>
        <v>1100000</v>
      </c>
      <c r="M433" s="204"/>
      <c r="N433" s="203">
        <f t="shared" ref="N433" si="246">N435+N438</f>
        <v>100000</v>
      </c>
      <c r="O433" s="205"/>
    </row>
    <row r="434" spans="1:15" ht="15" customHeight="1" x14ac:dyDescent="0.25">
      <c r="A434" s="85"/>
      <c r="B434" s="173" t="s">
        <v>117</v>
      </c>
      <c r="C434" s="174"/>
      <c r="D434" s="175" t="s">
        <v>33</v>
      </c>
      <c r="E434" s="175"/>
      <c r="F434" s="191">
        <v>0</v>
      </c>
      <c r="G434" s="192"/>
      <c r="H434" s="191"/>
      <c r="I434" s="192"/>
      <c r="J434" s="42"/>
      <c r="K434" s="31">
        <v>0</v>
      </c>
      <c r="L434" s="191"/>
      <c r="M434" s="192"/>
      <c r="N434" s="191"/>
      <c r="O434" s="193"/>
    </row>
    <row r="435" spans="1:15" ht="15" customHeight="1" x14ac:dyDescent="0.25">
      <c r="A435" s="85"/>
      <c r="B435" s="206">
        <v>3</v>
      </c>
      <c r="C435" s="207"/>
      <c r="D435" s="166" t="s">
        <v>42</v>
      </c>
      <c r="E435" s="166"/>
      <c r="F435" s="167">
        <f>F436</f>
        <v>0</v>
      </c>
      <c r="G435" s="168"/>
      <c r="H435" s="167">
        <f t="shared" ref="H435:K435" si="247">H436</f>
        <v>100000</v>
      </c>
      <c r="I435" s="168"/>
      <c r="J435" s="47">
        <f t="shared" si="247"/>
        <v>-100000</v>
      </c>
      <c r="K435" s="48">
        <f t="shared" si="247"/>
        <v>0</v>
      </c>
      <c r="L435" s="167">
        <f t="shared" ref="L435" si="248">L436</f>
        <v>100000</v>
      </c>
      <c r="M435" s="168"/>
      <c r="N435" s="167">
        <f t="shared" ref="N435" si="249">N436</f>
        <v>100000</v>
      </c>
      <c r="O435" s="169"/>
    </row>
    <row r="436" spans="1:15" ht="17.25" customHeight="1" x14ac:dyDescent="0.25">
      <c r="A436" s="86"/>
      <c r="B436" s="238">
        <v>32</v>
      </c>
      <c r="C436" s="239"/>
      <c r="D436" s="196" t="s">
        <v>44</v>
      </c>
      <c r="E436" s="196"/>
      <c r="F436" s="197">
        <v>0</v>
      </c>
      <c r="G436" s="198"/>
      <c r="H436" s="197">
        <v>100000</v>
      </c>
      <c r="I436" s="198"/>
      <c r="J436" s="40">
        <f>K436-H436</f>
        <v>-100000</v>
      </c>
      <c r="K436" s="33">
        <v>0</v>
      </c>
      <c r="L436" s="197">
        <v>100000</v>
      </c>
      <c r="M436" s="198"/>
      <c r="N436" s="197">
        <v>100000</v>
      </c>
      <c r="O436" s="199"/>
    </row>
    <row r="437" spans="1:15" ht="18" customHeight="1" x14ac:dyDescent="0.25">
      <c r="A437" s="85"/>
      <c r="B437" s="164">
        <v>323</v>
      </c>
      <c r="C437" s="165"/>
      <c r="D437" s="166" t="s">
        <v>130</v>
      </c>
      <c r="E437" s="166"/>
      <c r="F437" s="167">
        <v>0</v>
      </c>
      <c r="G437" s="168"/>
      <c r="H437" s="167">
        <v>100000</v>
      </c>
      <c r="I437" s="168"/>
      <c r="J437" s="40"/>
      <c r="K437" s="30">
        <v>0</v>
      </c>
      <c r="L437" s="167"/>
      <c r="M437" s="168"/>
      <c r="N437" s="167"/>
      <c r="O437" s="169"/>
    </row>
    <row r="438" spans="1:15" ht="27" customHeight="1" x14ac:dyDescent="0.25">
      <c r="A438" s="85"/>
      <c r="B438" s="206">
        <v>4</v>
      </c>
      <c r="C438" s="207"/>
      <c r="D438" s="166" t="s">
        <v>49</v>
      </c>
      <c r="E438" s="166"/>
      <c r="F438" s="167">
        <f>F439</f>
        <v>0</v>
      </c>
      <c r="G438" s="168"/>
      <c r="H438" s="167">
        <f t="shared" ref="H438:K438" si="250">H439</f>
        <v>1000000</v>
      </c>
      <c r="I438" s="168"/>
      <c r="J438" s="47">
        <f t="shared" si="250"/>
        <v>-1000000</v>
      </c>
      <c r="K438" s="48">
        <f t="shared" si="250"/>
        <v>0</v>
      </c>
      <c r="L438" s="167">
        <f t="shared" ref="L438" si="251">L439</f>
        <v>1000000</v>
      </c>
      <c r="M438" s="168"/>
      <c r="N438" s="167">
        <f t="shared" ref="N438" si="252">N439</f>
        <v>0</v>
      </c>
      <c r="O438" s="169"/>
    </row>
    <row r="439" spans="1:15" ht="29.25" customHeight="1" x14ac:dyDescent="0.25">
      <c r="A439" s="85"/>
      <c r="B439" s="164">
        <v>42</v>
      </c>
      <c r="C439" s="165"/>
      <c r="D439" s="166" t="s">
        <v>54</v>
      </c>
      <c r="E439" s="166"/>
      <c r="F439" s="167">
        <v>0</v>
      </c>
      <c r="G439" s="168"/>
      <c r="H439" s="167">
        <v>1000000</v>
      </c>
      <c r="I439" s="168"/>
      <c r="J439" s="40">
        <f>K439-H439</f>
        <v>-1000000</v>
      </c>
      <c r="K439" s="30">
        <v>0</v>
      </c>
      <c r="L439" s="167">
        <v>1000000</v>
      </c>
      <c r="M439" s="168"/>
      <c r="N439" s="167">
        <v>0</v>
      </c>
      <c r="O439" s="169"/>
    </row>
    <row r="440" spans="1:15" ht="16.5" customHeight="1" x14ac:dyDescent="0.25">
      <c r="A440" s="85"/>
      <c r="B440" s="164">
        <v>421</v>
      </c>
      <c r="C440" s="165"/>
      <c r="D440" s="166" t="s">
        <v>400</v>
      </c>
      <c r="E440" s="166"/>
      <c r="F440" s="167">
        <v>0</v>
      </c>
      <c r="G440" s="168"/>
      <c r="H440" s="167">
        <v>1000000</v>
      </c>
      <c r="I440" s="168"/>
      <c r="J440" s="40"/>
      <c r="K440" s="30">
        <v>0</v>
      </c>
      <c r="L440" s="167"/>
      <c r="M440" s="168"/>
      <c r="N440" s="167"/>
      <c r="O440" s="169"/>
    </row>
    <row r="441" spans="1:15" ht="30.75" customHeight="1" x14ac:dyDescent="0.25">
      <c r="A441" s="89"/>
      <c r="B441" s="179" t="s">
        <v>184</v>
      </c>
      <c r="C441" s="180"/>
      <c r="D441" s="181" t="s">
        <v>185</v>
      </c>
      <c r="E441" s="181"/>
      <c r="F441" s="182">
        <f>F442</f>
        <v>301100.25</v>
      </c>
      <c r="G441" s="183"/>
      <c r="H441" s="182">
        <f t="shared" ref="H441:K441" si="253">H442</f>
        <v>200000</v>
      </c>
      <c r="I441" s="183"/>
      <c r="J441" s="65">
        <f t="shared" si="253"/>
        <v>-180000</v>
      </c>
      <c r="K441" s="55">
        <f t="shared" si="253"/>
        <v>20000</v>
      </c>
      <c r="L441" s="182">
        <f t="shared" ref="L441" si="254">L442</f>
        <v>200000</v>
      </c>
      <c r="M441" s="183"/>
      <c r="N441" s="182">
        <f t="shared" ref="N441" si="255">N442</f>
        <v>200000</v>
      </c>
      <c r="O441" s="184"/>
    </row>
    <row r="442" spans="1:15" ht="43.5" customHeight="1" x14ac:dyDescent="0.25">
      <c r="A442" s="84"/>
      <c r="B442" s="200" t="s">
        <v>186</v>
      </c>
      <c r="C442" s="201"/>
      <c r="D442" s="202" t="s">
        <v>185</v>
      </c>
      <c r="E442" s="202"/>
      <c r="F442" s="188">
        <f>F445+F448</f>
        <v>301100.25</v>
      </c>
      <c r="G442" s="189"/>
      <c r="H442" s="188">
        <f>H445+H448</f>
        <v>200000</v>
      </c>
      <c r="I442" s="189"/>
      <c r="J442" s="75">
        <f>J445+J448</f>
        <v>-180000</v>
      </c>
      <c r="K442" s="56">
        <f>K445+K448</f>
        <v>20000</v>
      </c>
      <c r="L442" s="188">
        <f t="shared" ref="L442:N442" si="256">L445+L448</f>
        <v>200000</v>
      </c>
      <c r="M442" s="189"/>
      <c r="N442" s="188">
        <f t="shared" si="256"/>
        <v>200000</v>
      </c>
      <c r="O442" s="190"/>
    </row>
    <row r="443" spans="1:15" ht="24" customHeight="1" x14ac:dyDescent="0.25">
      <c r="A443" s="85"/>
      <c r="B443" s="173" t="s">
        <v>117</v>
      </c>
      <c r="C443" s="174"/>
      <c r="D443" s="175" t="s">
        <v>33</v>
      </c>
      <c r="E443" s="175"/>
      <c r="F443" s="191">
        <v>301100.25</v>
      </c>
      <c r="G443" s="192"/>
      <c r="H443" s="191"/>
      <c r="I443" s="192"/>
      <c r="J443" s="42"/>
      <c r="K443" s="31">
        <v>0</v>
      </c>
      <c r="L443" s="191"/>
      <c r="M443" s="192"/>
      <c r="N443" s="191"/>
      <c r="O443" s="193"/>
    </row>
    <row r="444" spans="1:15" ht="15" customHeight="1" x14ac:dyDescent="0.25">
      <c r="A444" s="85"/>
      <c r="B444" s="173" t="s">
        <v>158</v>
      </c>
      <c r="C444" s="174"/>
      <c r="D444" s="175" t="s">
        <v>41</v>
      </c>
      <c r="E444" s="175"/>
      <c r="F444" s="191"/>
      <c r="G444" s="192"/>
      <c r="H444" s="191"/>
      <c r="I444" s="192"/>
      <c r="J444" s="42"/>
      <c r="K444" s="31">
        <v>20000</v>
      </c>
      <c r="L444" s="191"/>
      <c r="M444" s="192"/>
      <c r="N444" s="191"/>
      <c r="O444" s="193"/>
    </row>
    <row r="445" spans="1:15" ht="29.25" customHeight="1" x14ac:dyDescent="0.25">
      <c r="A445" s="86"/>
      <c r="B445" s="194">
        <v>3</v>
      </c>
      <c r="C445" s="195"/>
      <c r="D445" s="196" t="s">
        <v>42</v>
      </c>
      <c r="E445" s="196"/>
      <c r="F445" s="197">
        <f>F446</f>
        <v>301100.25</v>
      </c>
      <c r="G445" s="198"/>
      <c r="H445" s="197">
        <f t="shared" ref="H445:K445" si="257">H446</f>
        <v>200000</v>
      </c>
      <c r="I445" s="198"/>
      <c r="J445" s="77">
        <f t="shared" si="257"/>
        <v>-200000</v>
      </c>
      <c r="K445" s="68">
        <f t="shared" si="257"/>
        <v>0</v>
      </c>
      <c r="L445" s="197">
        <f t="shared" ref="L445" si="258">L446</f>
        <v>200000</v>
      </c>
      <c r="M445" s="198"/>
      <c r="N445" s="197">
        <f t="shared" ref="N445" si="259">N446</f>
        <v>200000</v>
      </c>
      <c r="O445" s="199"/>
    </row>
    <row r="446" spans="1:15" ht="15" customHeight="1" x14ac:dyDescent="0.25">
      <c r="A446" s="85"/>
      <c r="B446" s="164">
        <v>38</v>
      </c>
      <c r="C446" s="165"/>
      <c r="D446" s="166" t="s">
        <v>48</v>
      </c>
      <c r="E446" s="166"/>
      <c r="F446" s="167">
        <v>301100.25</v>
      </c>
      <c r="G446" s="168"/>
      <c r="H446" s="167">
        <v>200000</v>
      </c>
      <c r="I446" s="168"/>
      <c r="J446" s="40">
        <f>K446-H446</f>
        <v>-200000</v>
      </c>
      <c r="K446" s="30">
        <v>0</v>
      </c>
      <c r="L446" s="167">
        <v>200000</v>
      </c>
      <c r="M446" s="168"/>
      <c r="N446" s="167">
        <v>200000</v>
      </c>
      <c r="O446" s="169"/>
    </row>
    <row r="447" spans="1:15" ht="15" customHeight="1" x14ac:dyDescent="0.25">
      <c r="A447" s="85"/>
      <c r="B447" s="164">
        <v>386</v>
      </c>
      <c r="C447" s="165"/>
      <c r="D447" s="166" t="s">
        <v>398</v>
      </c>
      <c r="E447" s="166"/>
      <c r="F447" s="167">
        <v>301100.25</v>
      </c>
      <c r="G447" s="168"/>
      <c r="H447" s="167">
        <v>200000</v>
      </c>
      <c r="I447" s="168"/>
      <c r="J447" s="40"/>
      <c r="K447" s="30">
        <v>0</v>
      </c>
      <c r="L447" s="167"/>
      <c r="M447" s="168"/>
      <c r="N447" s="167"/>
      <c r="O447" s="169"/>
    </row>
    <row r="448" spans="1:15" ht="27" customHeight="1" x14ac:dyDescent="0.25">
      <c r="A448" s="85"/>
      <c r="B448" s="206">
        <v>4</v>
      </c>
      <c r="C448" s="207"/>
      <c r="D448" s="166" t="s">
        <v>49</v>
      </c>
      <c r="E448" s="166"/>
      <c r="F448" s="167">
        <f>F449</f>
        <v>0</v>
      </c>
      <c r="G448" s="168"/>
      <c r="H448" s="167">
        <f t="shared" ref="H448:L448" si="260">H449</f>
        <v>0</v>
      </c>
      <c r="I448" s="168"/>
      <c r="J448" s="47">
        <f t="shared" si="260"/>
        <v>20000</v>
      </c>
      <c r="K448" s="48">
        <f t="shared" si="260"/>
        <v>20000</v>
      </c>
      <c r="L448" s="167">
        <f t="shared" si="260"/>
        <v>0</v>
      </c>
      <c r="M448" s="168"/>
      <c r="N448" s="167">
        <f t="shared" ref="N448" si="261">N449</f>
        <v>0</v>
      </c>
      <c r="O448" s="169"/>
    </row>
    <row r="449" spans="1:15" ht="26.25" customHeight="1" x14ac:dyDescent="0.25">
      <c r="A449" s="85"/>
      <c r="B449" s="164">
        <v>41</v>
      </c>
      <c r="C449" s="165"/>
      <c r="D449" s="166" t="s">
        <v>50</v>
      </c>
      <c r="E449" s="166"/>
      <c r="F449" s="167">
        <v>0</v>
      </c>
      <c r="G449" s="168"/>
      <c r="H449" s="167">
        <v>0</v>
      </c>
      <c r="I449" s="168"/>
      <c r="J449" s="40">
        <f>K449-H449</f>
        <v>20000</v>
      </c>
      <c r="K449" s="30">
        <v>20000</v>
      </c>
      <c r="L449" s="167">
        <v>0</v>
      </c>
      <c r="M449" s="168"/>
      <c r="N449" s="167">
        <v>0</v>
      </c>
      <c r="O449" s="169"/>
    </row>
    <row r="450" spans="1:15" ht="18.75" customHeight="1" x14ac:dyDescent="0.25">
      <c r="A450" s="85"/>
      <c r="B450" s="164">
        <v>411</v>
      </c>
      <c r="C450" s="165"/>
      <c r="D450" s="166" t="s">
        <v>221</v>
      </c>
      <c r="E450" s="166"/>
      <c r="F450" s="167">
        <v>0</v>
      </c>
      <c r="G450" s="168"/>
      <c r="H450" s="167">
        <v>0</v>
      </c>
      <c r="I450" s="168"/>
      <c r="J450" s="40"/>
      <c r="K450" s="30">
        <v>20000</v>
      </c>
      <c r="L450" s="167"/>
      <c r="M450" s="168"/>
      <c r="N450" s="167"/>
      <c r="O450" s="169"/>
    </row>
    <row r="451" spans="1:15" ht="30" customHeight="1" x14ac:dyDescent="0.25">
      <c r="A451" s="89"/>
      <c r="B451" s="179" t="s">
        <v>187</v>
      </c>
      <c r="C451" s="180"/>
      <c r="D451" s="181" t="s">
        <v>188</v>
      </c>
      <c r="E451" s="181"/>
      <c r="F451" s="182">
        <f>F452</f>
        <v>0</v>
      </c>
      <c r="G451" s="183"/>
      <c r="H451" s="182">
        <f>H452</f>
        <v>0</v>
      </c>
      <c r="I451" s="183"/>
      <c r="J451" s="65">
        <f>J452</f>
        <v>0</v>
      </c>
      <c r="K451" s="55">
        <f>K452</f>
        <v>0</v>
      </c>
      <c r="L451" s="182">
        <f t="shared" ref="L451" si="262">L452</f>
        <v>200000</v>
      </c>
      <c r="M451" s="183"/>
      <c r="N451" s="182">
        <f t="shared" ref="N451" si="263">N452</f>
        <v>0</v>
      </c>
      <c r="O451" s="184"/>
    </row>
    <row r="452" spans="1:15" ht="42.75" customHeight="1" x14ac:dyDescent="0.25">
      <c r="A452" s="84"/>
      <c r="B452" s="200" t="s">
        <v>189</v>
      </c>
      <c r="C452" s="201"/>
      <c r="D452" s="202" t="s">
        <v>190</v>
      </c>
      <c r="E452" s="202"/>
      <c r="F452" s="203">
        <f>F454</f>
        <v>0</v>
      </c>
      <c r="G452" s="204"/>
      <c r="H452" s="203">
        <f t="shared" ref="H452:J452" si="264">H454</f>
        <v>0</v>
      </c>
      <c r="I452" s="204"/>
      <c r="J452" s="75">
        <f t="shared" si="264"/>
        <v>0</v>
      </c>
      <c r="K452" s="56">
        <f t="shared" ref="K452" si="265">K454</f>
        <v>0</v>
      </c>
      <c r="L452" s="203">
        <f t="shared" ref="L452" si="266">L454</f>
        <v>200000</v>
      </c>
      <c r="M452" s="204"/>
      <c r="N452" s="203">
        <f t="shared" ref="N452" si="267">N454</f>
        <v>0</v>
      </c>
      <c r="O452" s="205"/>
    </row>
    <row r="453" spans="1:15" ht="27.75" customHeight="1" x14ac:dyDescent="0.25">
      <c r="A453" s="85"/>
      <c r="B453" s="173" t="s">
        <v>117</v>
      </c>
      <c r="C453" s="174"/>
      <c r="D453" s="175" t="s">
        <v>33</v>
      </c>
      <c r="E453" s="175"/>
      <c r="F453" s="191">
        <v>0</v>
      </c>
      <c r="G453" s="192"/>
      <c r="H453" s="191"/>
      <c r="I453" s="192"/>
      <c r="J453" s="42"/>
      <c r="K453" s="31">
        <v>0</v>
      </c>
      <c r="L453" s="191"/>
      <c r="M453" s="192"/>
      <c r="N453" s="191"/>
      <c r="O453" s="193"/>
    </row>
    <row r="454" spans="1:15" ht="29.25" customHeight="1" x14ac:dyDescent="0.25">
      <c r="A454" s="86"/>
      <c r="B454" s="194">
        <v>4</v>
      </c>
      <c r="C454" s="195"/>
      <c r="D454" s="196" t="s">
        <v>49</v>
      </c>
      <c r="E454" s="196"/>
      <c r="F454" s="197">
        <f>F455</f>
        <v>0</v>
      </c>
      <c r="G454" s="198"/>
      <c r="H454" s="197">
        <f t="shared" ref="H454:K454" si="268">H455</f>
        <v>0</v>
      </c>
      <c r="I454" s="198"/>
      <c r="J454" s="77">
        <f t="shared" si="268"/>
        <v>0</v>
      </c>
      <c r="K454" s="68">
        <f t="shared" si="268"/>
        <v>0</v>
      </c>
      <c r="L454" s="197">
        <f t="shared" ref="L454" si="269">L455</f>
        <v>200000</v>
      </c>
      <c r="M454" s="198"/>
      <c r="N454" s="197">
        <f t="shared" ref="N454" si="270">N455</f>
        <v>0</v>
      </c>
      <c r="O454" s="199"/>
    </row>
    <row r="455" spans="1:15" ht="27" customHeight="1" x14ac:dyDescent="0.25">
      <c r="A455" s="85"/>
      <c r="B455" s="164">
        <v>45</v>
      </c>
      <c r="C455" s="165"/>
      <c r="D455" s="166" t="s">
        <v>135</v>
      </c>
      <c r="E455" s="166"/>
      <c r="F455" s="167">
        <v>0</v>
      </c>
      <c r="G455" s="168"/>
      <c r="H455" s="167">
        <v>0</v>
      </c>
      <c r="I455" s="168"/>
      <c r="J455" s="40">
        <f>K455-H455</f>
        <v>0</v>
      </c>
      <c r="K455" s="30">
        <v>0</v>
      </c>
      <c r="L455" s="167">
        <v>200000</v>
      </c>
      <c r="M455" s="168"/>
      <c r="N455" s="167">
        <v>0</v>
      </c>
      <c r="O455" s="169"/>
    </row>
    <row r="456" spans="1:15" ht="27" customHeight="1" x14ac:dyDescent="0.25">
      <c r="A456" s="85"/>
      <c r="B456" s="164">
        <v>451</v>
      </c>
      <c r="C456" s="165"/>
      <c r="D456" s="166" t="s">
        <v>404</v>
      </c>
      <c r="E456" s="166"/>
      <c r="F456" s="167">
        <v>0</v>
      </c>
      <c r="G456" s="168"/>
      <c r="H456" s="167">
        <v>0</v>
      </c>
      <c r="I456" s="168"/>
      <c r="J456" s="40"/>
      <c r="K456" s="30">
        <v>0</v>
      </c>
      <c r="L456" s="167"/>
      <c r="M456" s="168"/>
      <c r="N456" s="167"/>
      <c r="O456" s="169"/>
    </row>
    <row r="457" spans="1:15" ht="30.75" customHeight="1" x14ac:dyDescent="0.25">
      <c r="A457" s="90"/>
      <c r="B457" s="170" t="s">
        <v>191</v>
      </c>
      <c r="C457" s="171"/>
      <c r="D457" s="172" t="s">
        <v>192</v>
      </c>
      <c r="E457" s="172"/>
      <c r="F457" s="176">
        <f>F458+F471+F477+F493</f>
        <v>214127.59</v>
      </c>
      <c r="G457" s="177"/>
      <c r="H457" s="176">
        <f t="shared" ref="H457:J457" si="271">H458+H471+H477+H493</f>
        <v>1170000</v>
      </c>
      <c r="I457" s="177"/>
      <c r="J457" s="63">
        <f t="shared" si="271"/>
        <v>-1030000</v>
      </c>
      <c r="K457" s="60">
        <f t="shared" ref="K457" si="272">K458+K471+K477+K493</f>
        <v>140000</v>
      </c>
      <c r="L457" s="176">
        <f t="shared" ref="L457" si="273">L458+L471+L477+L493</f>
        <v>320000</v>
      </c>
      <c r="M457" s="177"/>
      <c r="N457" s="176">
        <f t="shared" ref="N457" si="274">N458+N471+N477+N493</f>
        <v>320000</v>
      </c>
      <c r="O457" s="178"/>
    </row>
    <row r="458" spans="1:15" ht="16.5" customHeight="1" x14ac:dyDescent="0.25">
      <c r="A458" s="89"/>
      <c r="B458" s="179" t="s">
        <v>193</v>
      </c>
      <c r="C458" s="180"/>
      <c r="D458" s="181" t="s">
        <v>194</v>
      </c>
      <c r="E458" s="181"/>
      <c r="F458" s="182">
        <f>F459+F469</f>
        <v>37500</v>
      </c>
      <c r="G458" s="183"/>
      <c r="H458" s="182">
        <f>H459+H469</f>
        <v>300000</v>
      </c>
      <c r="I458" s="183"/>
      <c r="J458" s="65">
        <f>J459+J469</f>
        <v>-300000</v>
      </c>
      <c r="K458" s="55">
        <f>K459+K469</f>
        <v>0</v>
      </c>
      <c r="L458" s="182">
        <f>L459+L469</f>
        <v>0</v>
      </c>
      <c r="M458" s="183"/>
      <c r="N458" s="182">
        <f>N459+N469</f>
        <v>0</v>
      </c>
      <c r="O458" s="184"/>
    </row>
    <row r="459" spans="1:15" ht="44.25" customHeight="1" x14ac:dyDescent="0.25">
      <c r="A459" s="84"/>
      <c r="B459" s="200" t="s">
        <v>195</v>
      </c>
      <c r="C459" s="201"/>
      <c r="D459" s="202" t="s">
        <v>196</v>
      </c>
      <c r="E459" s="202"/>
      <c r="F459" s="203">
        <f>F463</f>
        <v>37500</v>
      </c>
      <c r="G459" s="204"/>
      <c r="H459" s="203">
        <f t="shared" ref="H459:J459" si="275">H463</f>
        <v>200000</v>
      </c>
      <c r="I459" s="204"/>
      <c r="J459" s="66">
        <f t="shared" si="275"/>
        <v>-200000</v>
      </c>
      <c r="K459" s="124">
        <f t="shared" ref="K459" si="276">K463</f>
        <v>0</v>
      </c>
      <c r="L459" s="203">
        <f t="shared" ref="L459" si="277">L463</f>
        <v>0</v>
      </c>
      <c r="M459" s="204"/>
      <c r="N459" s="203">
        <f t="shared" ref="N459" si="278">N463</f>
        <v>0</v>
      </c>
      <c r="O459" s="205"/>
    </row>
    <row r="460" spans="1:15" ht="15" customHeight="1" x14ac:dyDescent="0.25">
      <c r="A460" s="85"/>
      <c r="B460" s="173" t="s">
        <v>115</v>
      </c>
      <c r="C460" s="174"/>
      <c r="D460" s="175" t="s">
        <v>27</v>
      </c>
      <c r="E460" s="175"/>
      <c r="F460" s="191">
        <v>0</v>
      </c>
      <c r="G460" s="192"/>
      <c r="H460" s="191"/>
      <c r="I460" s="192"/>
      <c r="J460" s="42"/>
      <c r="K460" s="31">
        <v>0</v>
      </c>
      <c r="L460" s="191"/>
      <c r="M460" s="192"/>
      <c r="N460" s="191"/>
      <c r="O460" s="193"/>
    </row>
    <row r="461" spans="1:15" ht="29.25" customHeight="1" x14ac:dyDescent="0.25">
      <c r="A461" s="85"/>
      <c r="B461" s="173" t="s">
        <v>117</v>
      </c>
      <c r="C461" s="174"/>
      <c r="D461" s="175" t="s">
        <v>33</v>
      </c>
      <c r="E461" s="175"/>
      <c r="F461" s="191">
        <v>22500</v>
      </c>
      <c r="G461" s="192"/>
      <c r="H461" s="191"/>
      <c r="I461" s="192"/>
      <c r="J461" s="42"/>
      <c r="K461" s="31">
        <v>0</v>
      </c>
      <c r="L461" s="191"/>
      <c r="M461" s="192"/>
      <c r="N461" s="191"/>
      <c r="O461" s="193"/>
    </row>
    <row r="462" spans="1:15" ht="27" customHeight="1" x14ac:dyDescent="0.25">
      <c r="A462" s="85"/>
      <c r="B462" s="173" t="s">
        <v>116</v>
      </c>
      <c r="C462" s="174"/>
      <c r="D462" s="175" t="s">
        <v>30</v>
      </c>
      <c r="E462" s="175"/>
      <c r="F462" s="191">
        <v>15000</v>
      </c>
      <c r="G462" s="192"/>
      <c r="H462" s="191"/>
      <c r="I462" s="192"/>
      <c r="J462" s="42"/>
      <c r="K462" s="31">
        <v>0</v>
      </c>
      <c r="L462" s="191"/>
      <c r="M462" s="192"/>
      <c r="N462" s="191"/>
      <c r="O462" s="193"/>
    </row>
    <row r="463" spans="1:15" ht="33" customHeight="1" x14ac:dyDescent="0.25">
      <c r="A463" s="86"/>
      <c r="B463" s="194">
        <v>4</v>
      </c>
      <c r="C463" s="195"/>
      <c r="D463" s="196" t="s">
        <v>49</v>
      </c>
      <c r="E463" s="196"/>
      <c r="F463" s="197">
        <f>F464</f>
        <v>37500</v>
      </c>
      <c r="G463" s="198"/>
      <c r="H463" s="197">
        <f t="shared" ref="H463:K463" si="279">H464</f>
        <v>200000</v>
      </c>
      <c r="I463" s="198"/>
      <c r="J463" s="78">
        <f t="shared" si="279"/>
        <v>-200000</v>
      </c>
      <c r="K463" s="126">
        <f t="shared" si="279"/>
        <v>0</v>
      </c>
      <c r="L463" s="197">
        <f t="shared" ref="L463" si="280">L464</f>
        <v>0</v>
      </c>
      <c r="M463" s="198"/>
      <c r="N463" s="197">
        <f t="shared" ref="N463" si="281">N464</f>
        <v>0</v>
      </c>
      <c r="O463" s="199"/>
    </row>
    <row r="464" spans="1:15" ht="31.5" customHeight="1" x14ac:dyDescent="0.25">
      <c r="A464" s="85"/>
      <c r="B464" s="164">
        <v>42</v>
      </c>
      <c r="C464" s="165"/>
      <c r="D464" s="166" t="s">
        <v>54</v>
      </c>
      <c r="E464" s="166"/>
      <c r="F464" s="167">
        <v>37500</v>
      </c>
      <c r="G464" s="168"/>
      <c r="H464" s="167">
        <v>200000</v>
      </c>
      <c r="I464" s="168"/>
      <c r="J464" s="40">
        <f>K464-H464</f>
        <v>-200000</v>
      </c>
      <c r="K464" s="30">
        <v>0</v>
      </c>
      <c r="L464" s="167">
        <v>0</v>
      </c>
      <c r="M464" s="168"/>
      <c r="N464" s="167">
        <v>0</v>
      </c>
      <c r="O464" s="169"/>
    </row>
    <row r="465" spans="1:15" ht="21" customHeight="1" x14ac:dyDescent="0.25">
      <c r="A465" s="85"/>
      <c r="B465" s="164">
        <v>426</v>
      </c>
      <c r="C465" s="165"/>
      <c r="D465" s="166" t="s">
        <v>405</v>
      </c>
      <c r="E465" s="166"/>
      <c r="F465" s="167">
        <v>37500</v>
      </c>
      <c r="G465" s="168"/>
      <c r="H465" s="167">
        <v>200000</v>
      </c>
      <c r="I465" s="168"/>
      <c r="J465" s="40"/>
      <c r="K465" s="30">
        <v>0</v>
      </c>
      <c r="L465" s="167"/>
      <c r="M465" s="168"/>
      <c r="N465" s="167"/>
      <c r="O465" s="169"/>
    </row>
    <row r="466" spans="1:15" ht="41.25" customHeight="1" x14ac:dyDescent="0.25">
      <c r="A466" s="84"/>
      <c r="B466" s="200" t="s">
        <v>197</v>
      </c>
      <c r="C466" s="201"/>
      <c r="D466" s="202" t="s">
        <v>198</v>
      </c>
      <c r="E466" s="202"/>
      <c r="F466" s="203">
        <f>F468</f>
        <v>0</v>
      </c>
      <c r="G466" s="204"/>
      <c r="H466" s="203">
        <f t="shared" ref="H466:J466" si="282">H468</f>
        <v>100000</v>
      </c>
      <c r="I466" s="204"/>
      <c r="J466" s="75">
        <f t="shared" si="282"/>
        <v>-100000</v>
      </c>
      <c r="K466" s="56">
        <f t="shared" ref="K466" si="283">K468</f>
        <v>0</v>
      </c>
      <c r="L466" s="203">
        <f t="shared" ref="L466" si="284">L468</f>
        <v>0</v>
      </c>
      <c r="M466" s="204"/>
      <c r="N466" s="203">
        <f t="shared" ref="N466" si="285">N468</f>
        <v>0</v>
      </c>
      <c r="O466" s="205"/>
    </row>
    <row r="467" spans="1:15" ht="26.25" customHeight="1" x14ac:dyDescent="0.25">
      <c r="A467" s="85"/>
      <c r="B467" s="173" t="s">
        <v>115</v>
      </c>
      <c r="C467" s="174"/>
      <c r="D467" s="175" t="s">
        <v>27</v>
      </c>
      <c r="E467" s="175"/>
      <c r="F467" s="191">
        <v>0</v>
      </c>
      <c r="G467" s="192"/>
      <c r="H467" s="191"/>
      <c r="I467" s="192"/>
      <c r="J467" s="42"/>
      <c r="K467" s="31">
        <v>0</v>
      </c>
      <c r="L467" s="191"/>
      <c r="M467" s="192"/>
      <c r="N467" s="191"/>
      <c r="O467" s="193"/>
    </row>
    <row r="468" spans="1:15" ht="26.25" customHeight="1" x14ac:dyDescent="0.25">
      <c r="A468" s="86"/>
      <c r="B468" s="194">
        <v>4</v>
      </c>
      <c r="C468" s="195"/>
      <c r="D468" s="196" t="s">
        <v>49</v>
      </c>
      <c r="E468" s="196"/>
      <c r="F468" s="197">
        <f>F469</f>
        <v>0</v>
      </c>
      <c r="G468" s="198"/>
      <c r="H468" s="197">
        <f t="shared" ref="H468:K468" si="286">H469</f>
        <v>100000</v>
      </c>
      <c r="I468" s="198"/>
      <c r="J468" s="77">
        <f t="shared" si="286"/>
        <v>-100000</v>
      </c>
      <c r="K468" s="68">
        <f t="shared" si="286"/>
        <v>0</v>
      </c>
      <c r="L468" s="197">
        <f t="shared" ref="L468" si="287">L469</f>
        <v>0</v>
      </c>
      <c r="M468" s="198"/>
      <c r="N468" s="197">
        <f t="shared" ref="N468" si="288">N469</f>
        <v>0</v>
      </c>
      <c r="O468" s="199"/>
    </row>
    <row r="469" spans="1:15" ht="30.75" customHeight="1" x14ac:dyDescent="0.25">
      <c r="A469" s="85"/>
      <c r="B469" s="164">
        <v>42</v>
      </c>
      <c r="C469" s="165"/>
      <c r="D469" s="166" t="s">
        <v>54</v>
      </c>
      <c r="E469" s="166"/>
      <c r="F469" s="167">
        <v>0</v>
      </c>
      <c r="G469" s="168"/>
      <c r="H469" s="167">
        <v>100000</v>
      </c>
      <c r="I469" s="168"/>
      <c r="J469" s="40">
        <f>K469-H469</f>
        <v>-100000</v>
      </c>
      <c r="K469" s="30">
        <v>0</v>
      </c>
      <c r="L469" s="167">
        <v>0</v>
      </c>
      <c r="M469" s="168"/>
      <c r="N469" s="167">
        <v>0</v>
      </c>
      <c r="O469" s="169"/>
    </row>
    <row r="470" spans="1:15" ht="21.75" customHeight="1" x14ac:dyDescent="0.25">
      <c r="A470" s="85"/>
      <c r="B470" s="164">
        <v>426</v>
      </c>
      <c r="C470" s="165"/>
      <c r="D470" s="166" t="s">
        <v>405</v>
      </c>
      <c r="E470" s="166"/>
      <c r="F470" s="167">
        <v>0</v>
      </c>
      <c r="G470" s="168"/>
      <c r="H470" s="167">
        <v>100000</v>
      </c>
      <c r="I470" s="168"/>
      <c r="J470" s="40"/>
      <c r="K470" s="30">
        <v>0</v>
      </c>
      <c r="L470" s="167"/>
      <c r="M470" s="168"/>
      <c r="N470" s="167"/>
      <c r="O470" s="169"/>
    </row>
    <row r="471" spans="1:15" ht="30" customHeight="1" x14ac:dyDescent="0.25">
      <c r="A471" s="89"/>
      <c r="B471" s="179" t="s">
        <v>199</v>
      </c>
      <c r="C471" s="180"/>
      <c r="D471" s="181" t="s">
        <v>200</v>
      </c>
      <c r="E471" s="181"/>
      <c r="F471" s="182">
        <f>F472</f>
        <v>175942.69</v>
      </c>
      <c r="G471" s="183"/>
      <c r="H471" s="182">
        <f t="shared" ref="H471:K471" si="289">H472</f>
        <v>250000</v>
      </c>
      <c r="I471" s="183"/>
      <c r="J471" s="65">
        <f t="shared" si="289"/>
        <v>-120000</v>
      </c>
      <c r="K471" s="55">
        <f t="shared" si="289"/>
        <v>130000</v>
      </c>
      <c r="L471" s="182">
        <f t="shared" ref="L471" si="290">L472</f>
        <v>100000</v>
      </c>
      <c r="M471" s="183"/>
      <c r="N471" s="182">
        <f t="shared" ref="N471" si="291">N472</f>
        <v>100000</v>
      </c>
      <c r="O471" s="184"/>
    </row>
    <row r="472" spans="1:15" ht="28.5" customHeight="1" x14ac:dyDescent="0.25">
      <c r="A472" s="87"/>
      <c r="B472" s="185" t="s">
        <v>203</v>
      </c>
      <c r="C472" s="186"/>
      <c r="D472" s="187" t="s">
        <v>204</v>
      </c>
      <c r="E472" s="187"/>
      <c r="F472" s="188">
        <f>F474</f>
        <v>175942.69</v>
      </c>
      <c r="G472" s="189"/>
      <c r="H472" s="188">
        <f t="shared" ref="H472:J472" si="292">H474</f>
        <v>250000</v>
      </c>
      <c r="I472" s="189"/>
      <c r="J472" s="62">
        <f t="shared" si="292"/>
        <v>-120000</v>
      </c>
      <c r="K472" s="57">
        <f t="shared" ref="K472" si="293">K474</f>
        <v>130000</v>
      </c>
      <c r="L472" s="188">
        <f t="shared" ref="L472" si="294">L474</f>
        <v>100000</v>
      </c>
      <c r="M472" s="189"/>
      <c r="N472" s="188">
        <f t="shared" ref="N472" si="295">N474</f>
        <v>100000</v>
      </c>
      <c r="O472" s="190"/>
    </row>
    <row r="473" spans="1:15" x14ac:dyDescent="0.25">
      <c r="A473" s="87"/>
      <c r="B473" s="173" t="s">
        <v>115</v>
      </c>
      <c r="C473" s="174"/>
      <c r="D473" s="175" t="s">
        <v>27</v>
      </c>
      <c r="E473" s="175"/>
      <c r="F473" s="191">
        <v>175942.69</v>
      </c>
      <c r="G473" s="192"/>
      <c r="H473" s="191"/>
      <c r="I473" s="192"/>
      <c r="J473" s="42"/>
      <c r="K473" s="31">
        <v>130000</v>
      </c>
      <c r="L473" s="191"/>
      <c r="M473" s="192"/>
      <c r="N473" s="191"/>
      <c r="O473" s="193"/>
    </row>
    <row r="474" spans="1:15" ht="15" customHeight="1" x14ac:dyDescent="0.25">
      <c r="A474" s="86"/>
      <c r="B474" s="194">
        <v>3</v>
      </c>
      <c r="C474" s="195"/>
      <c r="D474" s="196" t="s">
        <v>42</v>
      </c>
      <c r="E474" s="196"/>
      <c r="F474" s="197">
        <f>F475</f>
        <v>175942.69</v>
      </c>
      <c r="G474" s="198"/>
      <c r="H474" s="197">
        <f t="shared" ref="H474:K474" si="296">H475</f>
        <v>250000</v>
      </c>
      <c r="I474" s="198"/>
      <c r="J474" s="77">
        <f t="shared" si="296"/>
        <v>-120000</v>
      </c>
      <c r="K474" s="68">
        <f t="shared" si="296"/>
        <v>130000</v>
      </c>
      <c r="L474" s="197">
        <f t="shared" ref="L474" si="297">L475</f>
        <v>100000</v>
      </c>
      <c r="M474" s="198"/>
      <c r="N474" s="197">
        <f t="shared" ref="N474" si="298">N475</f>
        <v>100000</v>
      </c>
      <c r="O474" s="199"/>
    </row>
    <row r="475" spans="1:15" ht="17.25" customHeight="1" x14ac:dyDescent="0.25">
      <c r="A475" s="85"/>
      <c r="B475" s="164">
        <v>32</v>
      </c>
      <c r="C475" s="165"/>
      <c r="D475" s="166" t="s">
        <v>44</v>
      </c>
      <c r="E475" s="166"/>
      <c r="F475" s="167">
        <v>175942.69</v>
      </c>
      <c r="G475" s="168"/>
      <c r="H475" s="167">
        <v>250000</v>
      </c>
      <c r="I475" s="168"/>
      <c r="J475" s="40">
        <f>K475-H475</f>
        <v>-120000</v>
      </c>
      <c r="K475" s="30">
        <v>130000</v>
      </c>
      <c r="L475" s="167">
        <v>100000</v>
      </c>
      <c r="M475" s="168"/>
      <c r="N475" s="167">
        <v>100000</v>
      </c>
      <c r="O475" s="169"/>
    </row>
    <row r="476" spans="1:15" ht="20.25" customHeight="1" x14ac:dyDescent="0.25">
      <c r="A476" s="85"/>
      <c r="B476" s="164">
        <v>323</v>
      </c>
      <c r="C476" s="165"/>
      <c r="D476" s="166" t="s">
        <v>130</v>
      </c>
      <c r="E476" s="166"/>
      <c r="F476" s="167">
        <v>175942.69</v>
      </c>
      <c r="G476" s="168"/>
      <c r="H476" s="167">
        <v>250000</v>
      </c>
      <c r="I476" s="168"/>
      <c r="J476" s="40"/>
      <c r="K476" s="30">
        <v>130000</v>
      </c>
      <c r="L476" s="167"/>
      <c r="M476" s="168"/>
      <c r="N476" s="167"/>
      <c r="O476" s="169"/>
    </row>
    <row r="477" spans="1:15" ht="29.25" customHeight="1" x14ac:dyDescent="0.25">
      <c r="A477" s="89"/>
      <c r="B477" s="179" t="s">
        <v>201</v>
      </c>
      <c r="C477" s="180"/>
      <c r="D477" s="181" t="s">
        <v>202</v>
      </c>
      <c r="E477" s="181"/>
      <c r="F477" s="182">
        <f>F478+F483+F488</f>
        <v>684.9</v>
      </c>
      <c r="G477" s="183"/>
      <c r="H477" s="182">
        <f t="shared" ref="H477:J477" si="299">H478+H483+H488</f>
        <v>320000</v>
      </c>
      <c r="I477" s="183"/>
      <c r="J477" s="65">
        <f t="shared" si="299"/>
        <v>-310000</v>
      </c>
      <c r="K477" s="55">
        <f t="shared" ref="K477" si="300">K478+K483+K488</f>
        <v>10000</v>
      </c>
      <c r="L477" s="182">
        <f t="shared" ref="L477" si="301">L478+L483+L488</f>
        <v>20000</v>
      </c>
      <c r="M477" s="183"/>
      <c r="N477" s="182">
        <f t="shared" ref="N477" si="302">N478+N483+N488</f>
        <v>20000</v>
      </c>
      <c r="O477" s="184"/>
    </row>
    <row r="478" spans="1:15" ht="27.75" customHeight="1" x14ac:dyDescent="0.25">
      <c r="A478" s="87"/>
      <c r="B478" s="185" t="s">
        <v>205</v>
      </c>
      <c r="C478" s="186"/>
      <c r="D478" s="187" t="s">
        <v>206</v>
      </c>
      <c r="E478" s="187"/>
      <c r="F478" s="188">
        <f>F480</f>
        <v>0</v>
      </c>
      <c r="G478" s="189"/>
      <c r="H478" s="188">
        <f t="shared" ref="H478:J478" si="303">H480</f>
        <v>200000</v>
      </c>
      <c r="I478" s="189"/>
      <c r="J478" s="62">
        <f t="shared" si="303"/>
        <v>-200000</v>
      </c>
      <c r="K478" s="57">
        <f t="shared" ref="K478" si="304">K480</f>
        <v>0</v>
      </c>
      <c r="L478" s="188">
        <f t="shared" ref="L478" si="305">L480</f>
        <v>0</v>
      </c>
      <c r="M478" s="189"/>
      <c r="N478" s="188">
        <f t="shared" ref="N478" si="306">N480</f>
        <v>0</v>
      </c>
      <c r="O478" s="190"/>
    </row>
    <row r="479" spans="1:15" x14ac:dyDescent="0.25">
      <c r="A479" s="87"/>
      <c r="B479" s="173" t="s">
        <v>116</v>
      </c>
      <c r="C479" s="174"/>
      <c r="D479" s="175" t="s">
        <v>30</v>
      </c>
      <c r="E479" s="175"/>
      <c r="F479" s="191">
        <v>0</v>
      </c>
      <c r="G479" s="192"/>
      <c r="H479" s="191"/>
      <c r="I479" s="192"/>
      <c r="J479" s="42"/>
      <c r="K479" s="31">
        <v>0</v>
      </c>
      <c r="L479" s="191"/>
      <c r="M479" s="192"/>
      <c r="N479" s="191"/>
      <c r="O479" s="193"/>
    </row>
    <row r="480" spans="1:15" ht="18" customHeight="1" x14ac:dyDescent="0.25">
      <c r="A480" s="86"/>
      <c r="B480" s="194">
        <v>3</v>
      </c>
      <c r="C480" s="195"/>
      <c r="D480" s="196" t="s">
        <v>42</v>
      </c>
      <c r="E480" s="196"/>
      <c r="F480" s="197">
        <f>F481</f>
        <v>0</v>
      </c>
      <c r="G480" s="198"/>
      <c r="H480" s="197">
        <f t="shared" ref="H480:K480" si="307">H481</f>
        <v>200000</v>
      </c>
      <c r="I480" s="198"/>
      <c r="J480" s="77">
        <f t="shared" si="307"/>
        <v>-200000</v>
      </c>
      <c r="K480" s="68">
        <f t="shared" si="307"/>
        <v>0</v>
      </c>
      <c r="L480" s="197">
        <f t="shared" ref="L480" si="308">L481</f>
        <v>0</v>
      </c>
      <c r="M480" s="198"/>
      <c r="N480" s="197">
        <f t="shared" ref="N480" si="309">N481</f>
        <v>0</v>
      </c>
      <c r="O480" s="199"/>
    </row>
    <row r="481" spans="1:15" ht="15.75" customHeight="1" x14ac:dyDescent="0.25">
      <c r="A481" s="85"/>
      <c r="B481" s="164">
        <v>32</v>
      </c>
      <c r="C481" s="165"/>
      <c r="D481" s="166" t="s">
        <v>44</v>
      </c>
      <c r="E481" s="166"/>
      <c r="F481" s="167">
        <v>0</v>
      </c>
      <c r="G481" s="168"/>
      <c r="H481" s="167">
        <v>200000</v>
      </c>
      <c r="I481" s="168"/>
      <c r="J481" s="40">
        <f>K481-H481</f>
        <v>-200000</v>
      </c>
      <c r="K481" s="30">
        <v>0</v>
      </c>
      <c r="L481" s="167">
        <v>0</v>
      </c>
      <c r="M481" s="168"/>
      <c r="N481" s="167">
        <v>0</v>
      </c>
      <c r="O481" s="169"/>
    </row>
    <row r="482" spans="1:15" ht="16.5" customHeight="1" x14ac:dyDescent="0.25">
      <c r="A482" s="85"/>
      <c r="B482" s="164">
        <v>323</v>
      </c>
      <c r="C482" s="165"/>
      <c r="D482" s="166" t="s">
        <v>130</v>
      </c>
      <c r="E482" s="166"/>
      <c r="F482" s="167">
        <v>0</v>
      </c>
      <c r="G482" s="168"/>
      <c r="H482" s="167">
        <v>200000</v>
      </c>
      <c r="I482" s="168"/>
      <c r="J482" s="40"/>
      <c r="K482" s="30">
        <v>0</v>
      </c>
      <c r="L482" s="167"/>
      <c r="M482" s="168"/>
      <c r="N482" s="167"/>
      <c r="O482" s="169"/>
    </row>
    <row r="483" spans="1:15" ht="31.5" customHeight="1" x14ac:dyDescent="0.25">
      <c r="A483" s="87"/>
      <c r="B483" s="185" t="s">
        <v>208</v>
      </c>
      <c r="C483" s="186"/>
      <c r="D483" s="187" t="s">
        <v>207</v>
      </c>
      <c r="E483" s="187"/>
      <c r="F483" s="188">
        <f>F485</f>
        <v>0</v>
      </c>
      <c r="G483" s="189"/>
      <c r="H483" s="188">
        <f t="shared" ref="H483:J483" si="310">H485</f>
        <v>100000</v>
      </c>
      <c r="I483" s="189"/>
      <c r="J483" s="62">
        <f t="shared" si="310"/>
        <v>-100000</v>
      </c>
      <c r="K483" s="57">
        <f t="shared" ref="K483" si="311">K485</f>
        <v>0</v>
      </c>
      <c r="L483" s="188">
        <f t="shared" ref="L483" si="312">L485</f>
        <v>0</v>
      </c>
      <c r="M483" s="189"/>
      <c r="N483" s="188">
        <f t="shared" ref="N483" si="313">N485</f>
        <v>0</v>
      </c>
      <c r="O483" s="190"/>
    </row>
    <row r="484" spans="1:15" x14ac:dyDescent="0.25">
      <c r="A484" s="87"/>
      <c r="B484" s="173" t="s">
        <v>116</v>
      </c>
      <c r="C484" s="174"/>
      <c r="D484" s="175" t="s">
        <v>30</v>
      </c>
      <c r="E484" s="175"/>
      <c r="F484" s="191">
        <v>0</v>
      </c>
      <c r="G484" s="192"/>
      <c r="H484" s="191"/>
      <c r="I484" s="192"/>
      <c r="J484" s="42"/>
      <c r="K484" s="31">
        <v>0</v>
      </c>
      <c r="L484" s="191"/>
      <c r="M484" s="192"/>
      <c r="N484" s="191"/>
      <c r="O484" s="193"/>
    </row>
    <row r="485" spans="1:15" ht="18" customHeight="1" x14ac:dyDescent="0.25">
      <c r="A485" s="86"/>
      <c r="B485" s="194">
        <v>3</v>
      </c>
      <c r="C485" s="195"/>
      <c r="D485" s="196" t="s">
        <v>42</v>
      </c>
      <c r="E485" s="196"/>
      <c r="F485" s="197">
        <f>F486</f>
        <v>0</v>
      </c>
      <c r="G485" s="198"/>
      <c r="H485" s="197">
        <f t="shared" ref="H485:K485" si="314">H486</f>
        <v>100000</v>
      </c>
      <c r="I485" s="198"/>
      <c r="J485" s="79">
        <f t="shared" si="314"/>
        <v>-100000</v>
      </c>
      <c r="K485" s="127">
        <f t="shared" si="314"/>
        <v>0</v>
      </c>
      <c r="L485" s="197">
        <f t="shared" ref="L485" si="315">L486</f>
        <v>0</v>
      </c>
      <c r="M485" s="198"/>
      <c r="N485" s="197">
        <f t="shared" ref="N485" si="316">N486</f>
        <v>0</v>
      </c>
      <c r="O485" s="199"/>
    </row>
    <row r="486" spans="1:15" ht="15.75" customHeight="1" x14ac:dyDescent="0.25">
      <c r="A486" s="85"/>
      <c r="B486" s="164">
        <v>32</v>
      </c>
      <c r="C486" s="165"/>
      <c r="D486" s="166" t="s">
        <v>44</v>
      </c>
      <c r="E486" s="166"/>
      <c r="F486" s="167">
        <v>0</v>
      </c>
      <c r="G486" s="168"/>
      <c r="H486" s="167">
        <v>100000</v>
      </c>
      <c r="I486" s="168"/>
      <c r="J486" s="40">
        <f>K486-H486</f>
        <v>-100000</v>
      </c>
      <c r="K486" s="30">
        <v>0</v>
      </c>
      <c r="L486" s="167">
        <v>0</v>
      </c>
      <c r="M486" s="168"/>
      <c r="N486" s="167">
        <v>0</v>
      </c>
      <c r="O486" s="169"/>
    </row>
    <row r="487" spans="1:15" ht="19.5" customHeight="1" x14ac:dyDescent="0.25">
      <c r="A487" s="85"/>
      <c r="B487" s="164">
        <v>323</v>
      </c>
      <c r="C487" s="165"/>
      <c r="D487" s="166" t="s">
        <v>130</v>
      </c>
      <c r="E487" s="166"/>
      <c r="F487" s="167">
        <v>0</v>
      </c>
      <c r="G487" s="168"/>
      <c r="H487" s="167">
        <v>100000</v>
      </c>
      <c r="I487" s="168"/>
      <c r="J487" s="40"/>
      <c r="K487" s="30">
        <v>0</v>
      </c>
      <c r="L487" s="167"/>
      <c r="M487" s="168"/>
      <c r="N487" s="167"/>
      <c r="O487" s="169"/>
    </row>
    <row r="488" spans="1:15" ht="28.5" customHeight="1" x14ac:dyDescent="0.25">
      <c r="A488" s="87"/>
      <c r="B488" s="185" t="s">
        <v>209</v>
      </c>
      <c r="C488" s="186"/>
      <c r="D488" s="187" t="s">
        <v>202</v>
      </c>
      <c r="E488" s="187"/>
      <c r="F488" s="188">
        <f>F490</f>
        <v>684.9</v>
      </c>
      <c r="G488" s="189"/>
      <c r="H488" s="188">
        <f t="shared" ref="H488:J488" si="317">H490</f>
        <v>20000</v>
      </c>
      <c r="I488" s="189"/>
      <c r="J488" s="62">
        <f t="shared" si="317"/>
        <v>-10000</v>
      </c>
      <c r="K488" s="57">
        <f t="shared" ref="K488" si="318">K490</f>
        <v>10000</v>
      </c>
      <c r="L488" s="188">
        <f t="shared" ref="L488" si="319">L490</f>
        <v>20000</v>
      </c>
      <c r="M488" s="189"/>
      <c r="N488" s="188">
        <f t="shared" ref="N488" si="320">N490</f>
        <v>20000</v>
      </c>
      <c r="O488" s="190"/>
    </row>
    <row r="489" spans="1:15" ht="15" customHeight="1" x14ac:dyDescent="0.25">
      <c r="A489" s="87"/>
      <c r="B489" s="173" t="s">
        <v>115</v>
      </c>
      <c r="C489" s="174"/>
      <c r="D489" s="175" t="s">
        <v>27</v>
      </c>
      <c r="E489" s="175"/>
      <c r="F489" s="191">
        <v>684.9</v>
      </c>
      <c r="G489" s="192"/>
      <c r="H489" s="191"/>
      <c r="I489" s="192"/>
      <c r="J489" s="42"/>
      <c r="K489" s="31">
        <v>10000</v>
      </c>
      <c r="L489" s="191"/>
      <c r="M489" s="192"/>
      <c r="N489" s="191"/>
      <c r="O489" s="193"/>
    </row>
    <row r="490" spans="1:15" ht="18.75" customHeight="1" x14ac:dyDescent="0.25">
      <c r="A490" s="86"/>
      <c r="B490" s="194">
        <v>3</v>
      </c>
      <c r="C490" s="195"/>
      <c r="D490" s="196" t="s">
        <v>42</v>
      </c>
      <c r="E490" s="196"/>
      <c r="F490" s="197">
        <f>F491</f>
        <v>684.9</v>
      </c>
      <c r="G490" s="198"/>
      <c r="H490" s="197">
        <f t="shared" ref="H490:K490" si="321">H491</f>
        <v>20000</v>
      </c>
      <c r="I490" s="198"/>
      <c r="J490" s="77">
        <f t="shared" si="321"/>
        <v>-10000</v>
      </c>
      <c r="K490" s="68">
        <f t="shared" si="321"/>
        <v>10000</v>
      </c>
      <c r="L490" s="197">
        <f t="shared" ref="L490" si="322">L491</f>
        <v>20000</v>
      </c>
      <c r="M490" s="198"/>
      <c r="N490" s="197">
        <f t="shared" ref="N490" si="323">N491</f>
        <v>20000</v>
      </c>
      <c r="O490" s="199"/>
    </row>
    <row r="491" spans="1:15" ht="17.25" customHeight="1" x14ac:dyDescent="0.25">
      <c r="A491" s="85"/>
      <c r="B491" s="164">
        <v>32</v>
      </c>
      <c r="C491" s="165"/>
      <c r="D491" s="166" t="s">
        <v>44</v>
      </c>
      <c r="E491" s="166"/>
      <c r="F491" s="167">
        <v>684.9</v>
      </c>
      <c r="G491" s="168"/>
      <c r="H491" s="167">
        <v>20000</v>
      </c>
      <c r="I491" s="168"/>
      <c r="J491" s="40">
        <f>K491-H491</f>
        <v>-10000</v>
      </c>
      <c r="K491" s="30">
        <v>10000</v>
      </c>
      <c r="L491" s="167">
        <v>20000</v>
      </c>
      <c r="M491" s="168"/>
      <c r="N491" s="167">
        <v>20000</v>
      </c>
      <c r="O491" s="169"/>
    </row>
    <row r="492" spans="1:15" ht="18.75" customHeight="1" x14ac:dyDescent="0.25">
      <c r="A492" s="85"/>
      <c r="B492" s="164">
        <v>323</v>
      </c>
      <c r="C492" s="165"/>
      <c r="D492" s="166" t="s">
        <v>130</v>
      </c>
      <c r="E492" s="166"/>
      <c r="F492" s="167">
        <v>684.9</v>
      </c>
      <c r="G492" s="168"/>
      <c r="H492" s="167">
        <v>20000</v>
      </c>
      <c r="I492" s="168"/>
      <c r="J492" s="40"/>
      <c r="K492" s="30">
        <v>10000</v>
      </c>
      <c r="L492" s="167"/>
      <c r="M492" s="168"/>
      <c r="N492" s="167"/>
      <c r="O492" s="169"/>
    </row>
    <row r="493" spans="1:15" ht="27.75" customHeight="1" x14ac:dyDescent="0.25">
      <c r="A493" s="89"/>
      <c r="B493" s="179" t="s">
        <v>210</v>
      </c>
      <c r="C493" s="180"/>
      <c r="D493" s="181" t="s">
        <v>211</v>
      </c>
      <c r="E493" s="181"/>
      <c r="F493" s="182">
        <f>F494</f>
        <v>0</v>
      </c>
      <c r="G493" s="183"/>
      <c r="H493" s="182">
        <f t="shared" ref="H493:K493" si="324">H494</f>
        <v>300000</v>
      </c>
      <c r="I493" s="183"/>
      <c r="J493" s="65">
        <f t="shared" si="324"/>
        <v>-300000</v>
      </c>
      <c r="K493" s="55">
        <f t="shared" si="324"/>
        <v>0</v>
      </c>
      <c r="L493" s="182">
        <f t="shared" ref="L493" si="325">L494</f>
        <v>200000</v>
      </c>
      <c r="M493" s="183"/>
      <c r="N493" s="182">
        <f t="shared" ref="N493" si="326">N494</f>
        <v>200000</v>
      </c>
      <c r="O493" s="184"/>
    </row>
    <row r="494" spans="1:15" ht="31.5" customHeight="1" x14ac:dyDescent="0.25">
      <c r="A494" s="87"/>
      <c r="B494" s="185" t="s">
        <v>212</v>
      </c>
      <c r="C494" s="186"/>
      <c r="D494" s="187" t="s">
        <v>213</v>
      </c>
      <c r="E494" s="187"/>
      <c r="F494" s="188">
        <f>F497</f>
        <v>0</v>
      </c>
      <c r="G494" s="189"/>
      <c r="H494" s="188">
        <f t="shared" ref="H494" si="327">H497</f>
        <v>300000</v>
      </c>
      <c r="I494" s="189"/>
      <c r="J494" s="62">
        <f t="shared" ref="J494" si="328">J497</f>
        <v>-300000</v>
      </c>
      <c r="K494" s="57">
        <f t="shared" ref="K494" si="329">K497</f>
        <v>0</v>
      </c>
      <c r="L494" s="188">
        <f t="shared" ref="L494" si="330">L497</f>
        <v>200000</v>
      </c>
      <c r="M494" s="189"/>
      <c r="N494" s="188">
        <f t="shared" ref="N494" si="331">N497</f>
        <v>200000</v>
      </c>
      <c r="O494" s="190"/>
    </row>
    <row r="495" spans="1:15" ht="15" customHeight="1" x14ac:dyDescent="0.25">
      <c r="A495" s="87"/>
      <c r="B495" s="173" t="s">
        <v>117</v>
      </c>
      <c r="C495" s="174"/>
      <c r="D495" s="175" t="s">
        <v>33</v>
      </c>
      <c r="E495" s="175"/>
      <c r="F495" s="191">
        <v>0</v>
      </c>
      <c r="G495" s="192"/>
      <c r="H495" s="191"/>
      <c r="I495" s="192"/>
      <c r="J495" s="42"/>
      <c r="K495" s="31">
        <v>0</v>
      </c>
      <c r="L495" s="191"/>
      <c r="M495" s="192"/>
      <c r="N495" s="191"/>
      <c r="O495" s="193"/>
    </row>
    <row r="496" spans="1:15" ht="15" customHeight="1" x14ac:dyDescent="0.25">
      <c r="A496" s="87"/>
      <c r="B496" s="173" t="s">
        <v>116</v>
      </c>
      <c r="C496" s="174"/>
      <c r="D496" s="175" t="s">
        <v>30</v>
      </c>
      <c r="E496" s="175"/>
      <c r="F496" s="191">
        <v>0</v>
      </c>
      <c r="G496" s="192"/>
      <c r="H496" s="191"/>
      <c r="I496" s="192"/>
      <c r="J496" s="42"/>
      <c r="K496" s="31">
        <v>0</v>
      </c>
      <c r="L496" s="191"/>
      <c r="M496" s="192"/>
      <c r="N496" s="191"/>
      <c r="O496" s="193"/>
    </row>
    <row r="497" spans="1:15" ht="15.75" customHeight="1" x14ac:dyDescent="0.25">
      <c r="A497" s="86"/>
      <c r="B497" s="194">
        <v>3</v>
      </c>
      <c r="C497" s="195"/>
      <c r="D497" s="196" t="s">
        <v>42</v>
      </c>
      <c r="E497" s="196"/>
      <c r="F497" s="197">
        <f>F498</f>
        <v>0</v>
      </c>
      <c r="G497" s="198"/>
      <c r="H497" s="197">
        <f t="shared" ref="H497:K497" si="332">H498</f>
        <v>300000</v>
      </c>
      <c r="I497" s="198"/>
      <c r="J497" s="77">
        <f t="shared" si="332"/>
        <v>-300000</v>
      </c>
      <c r="K497" s="68">
        <f t="shared" si="332"/>
        <v>0</v>
      </c>
      <c r="L497" s="197">
        <f t="shared" ref="L497" si="333">L498</f>
        <v>200000</v>
      </c>
      <c r="M497" s="198"/>
      <c r="N497" s="197">
        <f t="shared" ref="N497" si="334">N498</f>
        <v>200000</v>
      </c>
      <c r="O497" s="199"/>
    </row>
    <row r="498" spans="1:15" ht="17.25" customHeight="1" x14ac:dyDescent="0.25">
      <c r="A498" s="85"/>
      <c r="B498" s="164">
        <v>32</v>
      </c>
      <c r="C498" s="165"/>
      <c r="D498" s="166" t="s">
        <v>44</v>
      </c>
      <c r="E498" s="166"/>
      <c r="F498" s="167">
        <v>0</v>
      </c>
      <c r="G498" s="168"/>
      <c r="H498" s="167">
        <v>300000</v>
      </c>
      <c r="I498" s="168"/>
      <c r="J498" s="40">
        <f>K498-H498</f>
        <v>-300000</v>
      </c>
      <c r="K498" s="30">
        <v>0</v>
      </c>
      <c r="L498" s="167">
        <v>200000</v>
      </c>
      <c r="M498" s="168"/>
      <c r="N498" s="167">
        <v>200000</v>
      </c>
      <c r="O498" s="169"/>
    </row>
    <row r="499" spans="1:15" ht="18" customHeight="1" x14ac:dyDescent="0.25">
      <c r="A499" s="85"/>
      <c r="B499" s="164">
        <v>323</v>
      </c>
      <c r="C499" s="165"/>
      <c r="D499" s="166" t="s">
        <v>130</v>
      </c>
      <c r="E499" s="166"/>
      <c r="F499" s="167">
        <v>0</v>
      </c>
      <c r="G499" s="168"/>
      <c r="H499" s="167">
        <v>300000</v>
      </c>
      <c r="I499" s="168"/>
      <c r="J499" s="40"/>
      <c r="K499" s="30">
        <v>0</v>
      </c>
      <c r="L499" s="167"/>
      <c r="M499" s="168"/>
      <c r="N499" s="167"/>
      <c r="O499" s="169"/>
    </row>
    <row r="500" spans="1:15" ht="28.5" customHeight="1" x14ac:dyDescent="0.25">
      <c r="A500" s="90"/>
      <c r="B500" s="170" t="s">
        <v>214</v>
      </c>
      <c r="C500" s="171"/>
      <c r="D500" s="172" t="s">
        <v>215</v>
      </c>
      <c r="E500" s="172"/>
      <c r="F500" s="176">
        <f>F501+F521</f>
        <v>1084911.8700000001</v>
      </c>
      <c r="G500" s="177"/>
      <c r="H500" s="176">
        <f t="shared" ref="H500:J500" si="335">H501+H521</f>
        <v>945000</v>
      </c>
      <c r="I500" s="177"/>
      <c r="J500" s="63">
        <f t="shared" si="335"/>
        <v>-670000</v>
      </c>
      <c r="K500" s="60">
        <f t="shared" ref="K500" si="336">K501+K521</f>
        <v>275000</v>
      </c>
      <c r="L500" s="176">
        <f t="shared" ref="L500" si="337">L501+L521</f>
        <v>10255000</v>
      </c>
      <c r="M500" s="177"/>
      <c r="N500" s="176">
        <f t="shared" ref="N500" si="338">N501+N521</f>
        <v>20255000</v>
      </c>
      <c r="O500" s="178"/>
    </row>
    <row r="501" spans="1:15" ht="28.5" customHeight="1" x14ac:dyDescent="0.25">
      <c r="A501" s="89"/>
      <c r="B501" s="179" t="s">
        <v>216</v>
      </c>
      <c r="C501" s="180"/>
      <c r="D501" s="181" t="s">
        <v>217</v>
      </c>
      <c r="E501" s="181"/>
      <c r="F501" s="182">
        <f>F502+F513</f>
        <v>1079911.8700000001</v>
      </c>
      <c r="G501" s="183"/>
      <c r="H501" s="182">
        <f>H502+H513</f>
        <v>900000</v>
      </c>
      <c r="I501" s="183"/>
      <c r="J501" s="65">
        <f t="shared" ref="J501" si="339">J502+J513</f>
        <v>-660000</v>
      </c>
      <c r="K501" s="55">
        <f t="shared" ref="K501" si="340">K502+K513</f>
        <v>240000</v>
      </c>
      <c r="L501" s="182">
        <f t="shared" ref="L501" si="341">L502+L513</f>
        <v>10200000</v>
      </c>
      <c r="M501" s="183"/>
      <c r="N501" s="182">
        <f t="shared" ref="N501" si="342">N502+N513</f>
        <v>20200000</v>
      </c>
      <c r="O501" s="184"/>
    </row>
    <row r="502" spans="1:15" ht="32.25" customHeight="1" x14ac:dyDescent="0.25">
      <c r="A502" s="87"/>
      <c r="B502" s="185" t="s">
        <v>218</v>
      </c>
      <c r="C502" s="186"/>
      <c r="D502" s="187" t="s">
        <v>217</v>
      </c>
      <c r="E502" s="187"/>
      <c r="F502" s="188">
        <f>F507+F510</f>
        <v>1079911.8700000001</v>
      </c>
      <c r="G502" s="189"/>
      <c r="H502" s="188">
        <f>H507+H510</f>
        <v>200000</v>
      </c>
      <c r="I502" s="189"/>
      <c r="J502" s="62">
        <f>J507+J510</f>
        <v>40000</v>
      </c>
      <c r="K502" s="57">
        <f>K507+K510</f>
        <v>240000</v>
      </c>
      <c r="L502" s="188">
        <f t="shared" ref="L502" si="343">L507+L510</f>
        <v>200000</v>
      </c>
      <c r="M502" s="189"/>
      <c r="N502" s="188">
        <f t="shared" ref="N502" si="344">N507+N510</f>
        <v>200000</v>
      </c>
      <c r="O502" s="190"/>
    </row>
    <row r="503" spans="1:15" ht="15.75" customHeight="1" x14ac:dyDescent="0.25">
      <c r="A503" s="87"/>
      <c r="B503" s="173" t="s">
        <v>115</v>
      </c>
      <c r="C503" s="174"/>
      <c r="D503" s="175" t="s">
        <v>27</v>
      </c>
      <c r="E503" s="175"/>
      <c r="F503" s="191">
        <v>280371.62</v>
      </c>
      <c r="G503" s="192"/>
      <c r="H503" s="191"/>
      <c r="I503" s="192"/>
      <c r="J503" s="42"/>
      <c r="K503" s="31">
        <v>240000</v>
      </c>
      <c r="L503" s="191"/>
      <c r="M503" s="192"/>
      <c r="N503" s="191"/>
      <c r="O503" s="193"/>
    </row>
    <row r="504" spans="1:15" ht="15" customHeight="1" x14ac:dyDescent="0.25">
      <c r="A504" s="87"/>
      <c r="B504" s="173" t="s">
        <v>117</v>
      </c>
      <c r="C504" s="174"/>
      <c r="D504" s="175" t="s">
        <v>33</v>
      </c>
      <c r="E504" s="175"/>
      <c r="F504" s="191">
        <v>14296.24</v>
      </c>
      <c r="G504" s="192"/>
      <c r="H504" s="191"/>
      <c r="I504" s="192"/>
      <c r="J504" s="42"/>
      <c r="K504" s="31">
        <v>0</v>
      </c>
      <c r="L504" s="191"/>
      <c r="M504" s="192"/>
      <c r="N504" s="191"/>
      <c r="O504" s="193"/>
    </row>
    <row r="505" spans="1:15" ht="15" customHeight="1" x14ac:dyDescent="0.25">
      <c r="A505" s="85"/>
      <c r="B505" s="173" t="s">
        <v>158</v>
      </c>
      <c r="C505" s="174"/>
      <c r="D505" s="175" t="s">
        <v>41</v>
      </c>
      <c r="E505" s="175"/>
      <c r="F505" s="191">
        <v>84190</v>
      </c>
      <c r="G505" s="192"/>
      <c r="H505" s="191"/>
      <c r="I505" s="192"/>
      <c r="J505" s="42"/>
      <c r="K505" s="31">
        <v>0</v>
      </c>
      <c r="L505" s="191"/>
      <c r="M505" s="192"/>
      <c r="N505" s="191"/>
      <c r="O505" s="193"/>
    </row>
    <row r="506" spans="1:15" ht="15" customHeight="1" x14ac:dyDescent="0.25">
      <c r="A506" s="85"/>
      <c r="B506" s="173" t="s">
        <v>352</v>
      </c>
      <c r="C506" s="174"/>
      <c r="D506" s="261" t="s">
        <v>353</v>
      </c>
      <c r="E506" s="261"/>
      <c r="F506" s="191">
        <v>701054.01</v>
      </c>
      <c r="G506" s="192"/>
      <c r="H506" s="191"/>
      <c r="I506" s="192"/>
      <c r="J506" s="42"/>
      <c r="K506" s="31">
        <v>0</v>
      </c>
      <c r="L506" s="191"/>
      <c r="M506" s="192"/>
      <c r="N506" s="191"/>
      <c r="O506" s="193"/>
    </row>
    <row r="507" spans="1:15" ht="17.25" customHeight="1" x14ac:dyDescent="0.25">
      <c r="A507" s="86"/>
      <c r="B507" s="194">
        <v>3</v>
      </c>
      <c r="C507" s="195"/>
      <c r="D507" s="196" t="s">
        <v>42</v>
      </c>
      <c r="E507" s="196"/>
      <c r="F507" s="197">
        <f>F508</f>
        <v>173441.08</v>
      </c>
      <c r="G507" s="198"/>
      <c r="H507" s="197">
        <f t="shared" ref="H507:K507" si="345">H508</f>
        <v>200000</v>
      </c>
      <c r="I507" s="198"/>
      <c r="J507" s="77">
        <f t="shared" si="345"/>
        <v>40000</v>
      </c>
      <c r="K507" s="68">
        <f t="shared" si="345"/>
        <v>240000</v>
      </c>
      <c r="L507" s="197">
        <f t="shared" ref="L507" si="346">L508</f>
        <v>200000</v>
      </c>
      <c r="M507" s="198"/>
      <c r="N507" s="197">
        <f t="shared" ref="N507" si="347">N508</f>
        <v>200000</v>
      </c>
      <c r="O507" s="199"/>
    </row>
    <row r="508" spans="1:15" ht="18" customHeight="1" x14ac:dyDescent="0.25">
      <c r="A508" s="85"/>
      <c r="B508" s="164">
        <v>38</v>
      </c>
      <c r="C508" s="165"/>
      <c r="D508" s="166" t="s">
        <v>48</v>
      </c>
      <c r="E508" s="166"/>
      <c r="F508" s="167">
        <v>173441.08</v>
      </c>
      <c r="G508" s="168"/>
      <c r="H508" s="167">
        <v>200000</v>
      </c>
      <c r="I508" s="168"/>
      <c r="J508" s="40">
        <f>K508-H508</f>
        <v>40000</v>
      </c>
      <c r="K508" s="30">
        <v>240000</v>
      </c>
      <c r="L508" s="167">
        <v>200000</v>
      </c>
      <c r="M508" s="168"/>
      <c r="N508" s="167">
        <v>200000</v>
      </c>
      <c r="O508" s="169"/>
    </row>
    <row r="509" spans="1:15" ht="18.75" customHeight="1" x14ac:dyDescent="0.25">
      <c r="A509" s="85"/>
      <c r="B509" s="164">
        <v>381</v>
      </c>
      <c r="C509" s="165"/>
      <c r="D509" s="166" t="s">
        <v>396</v>
      </c>
      <c r="E509" s="166"/>
      <c r="F509" s="167">
        <v>173441.08</v>
      </c>
      <c r="G509" s="168"/>
      <c r="H509" s="167"/>
      <c r="I509" s="168"/>
      <c r="J509" s="40"/>
      <c r="K509" s="30">
        <v>240000</v>
      </c>
      <c r="L509" s="167"/>
      <c r="M509" s="168"/>
      <c r="N509" s="167"/>
      <c r="O509" s="169"/>
    </row>
    <row r="510" spans="1:15" ht="29.25" customHeight="1" x14ac:dyDescent="0.25">
      <c r="A510" s="86"/>
      <c r="B510" s="194">
        <v>4</v>
      </c>
      <c r="C510" s="195"/>
      <c r="D510" s="196" t="s">
        <v>49</v>
      </c>
      <c r="E510" s="196"/>
      <c r="F510" s="197">
        <f>F511</f>
        <v>906470.79</v>
      </c>
      <c r="G510" s="198"/>
      <c r="H510" s="197">
        <f>H511</f>
        <v>0</v>
      </c>
      <c r="I510" s="198"/>
      <c r="J510" s="77">
        <f>J511</f>
        <v>0</v>
      </c>
      <c r="K510" s="68">
        <f>K511</f>
        <v>0</v>
      </c>
      <c r="L510" s="197">
        <f t="shared" ref="L510" si="348">L511</f>
        <v>0</v>
      </c>
      <c r="M510" s="198"/>
      <c r="N510" s="197">
        <f t="shared" ref="N510" si="349">N511</f>
        <v>0</v>
      </c>
      <c r="O510" s="199"/>
    </row>
    <row r="511" spans="1:15" ht="27.75" customHeight="1" x14ac:dyDescent="0.25">
      <c r="A511" s="85"/>
      <c r="B511" s="164">
        <v>45</v>
      </c>
      <c r="C511" s="165"/>
      <c r="D511" s="166" t="s">
        <v>135</v>
      </c>
      <c r="E511" s="166"/>
      <c r="F511" s="167">
        <v>906470.79</v>
      </c>
      <c r="G511" s="168"/>
      <c r="H511" s="167">
        <v>0</v>
      </c>
      <c r="I511" s="168"/>
      <c r="J511" s="40">
        <f>K511-H511</f>
        <v>0</v>
      </c>
      <c r="K511" s="30">
        <v>0</v>
      </c>
      <c r="L511" s="167"/>
      <c r="M511" s="168"/>
      <c r="N511" s="167"/>
      <c r="O511" s="169"/>
    </row>
    <row r="512" spans="1:15" ht="27.75" customHeight="1" x14ac:dyDescent="0.25">
      <c r="A512" s="85"/>
      <c r="B512" s="164">
        <v>451</v>
      </c>
      <c r="C512" s="165"/>
      <c r="D512" s="166" t="s">
        <v>404</v>
      </c>
      <c r="E512" s="166"/>
      <c r="F512" s="167">
        <v>906470.79</v>
      </c>
      <c r="G512" s="168"/>
      <c r="H512" s="167">
        <v>0</v>
      </c>
      <c r="I512" s="168"/>
      <c r="J512" s="40"/>
      <c r="K512" s="30">
        <v>0</v>
      </c>
      <c r="L512" s="167"/>
      <c r="M512" s="168"/>
      <c r="N512" s="167"/>
      <c r="O512" s="169"/>
    </row>
    <row r="513" spans="1:15" ht="42" customHeight="1" x14ac:dyDescent="0.25">
      <c r="A513" s="87"/>
      <c r="B513" s="185" t="s">
        <v>219</v>
      </c>
      <c r="C513" s="186"/>
      <c r="D513" s="187" t="s">
        <v>220</v>
      </c>
      <c r="E513" s="187"/>
      <c r="F513" s="188">
        <f>F516</f>
        <v>0</v>
      </c>
      <c r="G513" s="189"/>
      <c r="H513" s="188">
        <f t="shared" ref="H513:J513" si="350">H516</f>
        <v>700000</v>
      </c>
      <c r="I513" s="189"/>
      <c r="J513" s="62">
        <f t="shared" si="350"/>
        <v>-700000</v>
      </c>
      <c r="K513" s="57">
        <f t="shared" ref="K513" si="351">K516</f>
        <v>0</v>
      </c>
      <c r="L513" s="188">
        <f t="shared" ref="L513" si="352">L516</f>
        <v>10000000</v>
      </c>
      <c r="M513" s="189"/>
      <c r="N513" s="188">
        <f t="shared" ref="N513" si="353">N516</f>
        <v>20000000</v>
      </c>
      <c r="O513" s="190"/>
    </row>
    <row r="514" spans="1:15" ht="16.5" customHeight="1" x14ac:dyDescent="0.25">
      <c r="A514" s="87"/>
      <c r="B514" s="173" t="s">
        <v>115</v>
      </c>
      <c r="C514" s="174"/>
      <c r="D514" s="175" t="s">
        <v>27</v>
      </c>
      <c r="E514" s="175"/>
      <c r="F514" s="191">
        <v>0</v>
      </c>
      <c r="G514" s="192"/>
      <c r="H514" s="191"/>
      <c r="I514" s="192"/>
      <c r="J514" s="42"/>
      <c r="K514" s="31">
        <v>0</v>
      </c>
      <c r="L514" s="191"/>
      <c r="M514" s="192"/>
      <c r="N514" s="191"/>
      <c r="O514" s="193"/>
    </row>
    <row r="515" spans="1:15" ht="19.5" customHeight="1" x14ac:dyDescent="0.25">
      <c r="A515" s="87"/>
      <c r="B515" s="173" t="s">
        <v>116</v>
      </c>
      <c r="C515" s="174"/>
      <c r="D515" s="175" t="s">
        <v>30</v>
      </c>
      <c r="E515" s="175"/>
      <c r="F515" s="191">
        <v>0</v>
      </c>
      <c r="G515" s="192"/>
      <c r="H515" s="191"/>
      <c r="I515" s="192"/>
      <c r="J515" s="42"/>
      <c r="K515" s="31">
        <v>0</v>
      </c>
      <c r="L515" s="191"/>
      <c r="M515" s="192"/>
      <c r="N515" s="191"/>
      <c r="O515" s="193"/>
    </row>
    <row r="516" spans="1:15" ht="27.75" customHeight="1" x14ac:dyDescent="0.25">
      <c r="A516" s="86"/>
      <c r="B516" s="194">
        <v>4</v>
      </c>
      <c r="C516" s="195"/>
      <c r="D516" s="196" t="s">
        <v>49</v>
      </c>
      <c r="E516" s="196"/>
      <c r="F516" s="197">
        <f>F517+F519</f>
        <v>0</v>
      </c>
      <c r="G516" s="198"/>
      <c r="H516" s="197">
        <f t="shared" ref="H516" si="354">H517+H519</f>
        <v>700000</v>
      </c>
      <c r="I516" s="198"/>
      <c r="J516" s="37">
        <f t="shared" ref="J516:K516" si="355">J517+J519</f>
        <v>-700000</v>
      </c>
      <c r="K516" s="37">
        <f t="shared" si="355"/>
        <v>0</v>
      </c>
      <c r="L516" s="197">
        <f t="shared" ref="L516" si="356">L517+L519</f>
        <v>10000000</v>
      </c>
      <c r="M516" s="198"/>
      <c r="N516" s="197">
        <f t="shared" ref="N516" si="357">N517+N519</f>
        <v>20000000</v>
      </c>
      <c r="O516" s="199"/>
    </row>
    <row r="517" spans="1:15" ht="29.25" customHeight="1" x14ac:dyDescent="0.25">
      <c r="A517" s="85"/>
      <c r="B517" s="164">
        <v>41</v>
      </c>
      <c r="C517" s="165"/>
      <c r="D517" s="166" t="s">
        <v>50</v>
      </c>
      <c r="E517" s="166"/>
      <c r="F517" s="167">
        <v>0</v>
      </c>
      <c r="G517" s="168"/>
      <c r="H517" s="167">
        <v>500000</v>
      </c>
      <c r="I517" s="168"/>
      <c r="J517" s="40">
        <f>K517-H517</f>
        <v>-500000</v>
      </c>
      <c r="K517" s="30">
        <v>0</v>
      </c>
      <c r="L517" s="167">
        <v>0</v>
      </c>
      <c r="M517" s="168"/>
      <c r="N517" s="167">
        <v>0</v>
      </c>
      <c r="O517" s="169"/>
    </row>
    <row r="518" spans="1:15" ht="18.75" customHeight="1" x14ac:dyDescent="0.25">
      <c r="A518" s="85"/>
      <c r="B518" s="164">
        <v>411</v>
      </c>
      <c r="C518" s="165"/>
      <c r="D518" s="166" t="s">
        <v>221</v>
      </c>
      <c r="E518" s="166"/>
      <c r="F518" s="167">
        <v>0</v>
      </c>
      <c r="G518" s="168"/>
      <c r="H518" s="167">
        <v>500000</v>
      </c>
      <c r="I518" s="168"/>
      <c r="J518" s="40"/>
      <c r="K518" s="30">
        <v>0</v>
      </c>
      <c r="L518" s="167"/>
      <c r="M518" s="168"/>
      <c r="N518" s="167"/>
      <c r="O518" s="169"/>
    </row>
    <row r="519" spans="1:15" ht="27" customHeight="1" x14ac:dyDescent="0.25">
      <c r="A519" s="85"/>
      <c r="B519" s="164">
        <v>42</v>
      </c>
      <c r="C519" s="165"/>
      <c r="D519" s="166" t="s">
        <v>54</v>
      </c>
      <c r="E519" s="166"/>
      <c r="F519" s="167">
        <v>0</v>
      </c>
      <c r="G519" s="168"/>
      <c r="H519" s="167">
        <v>200000</v>
      </c>
      <c r="I519" s="168"/>
      <c r="J519" s="40">
        <f>K519-H519</f>
        <v>-200000</v>
      </c>
      <c r="K519" s="30">
        <v>0</v>
      </c>
      <c r="L519" s="167">
        <v>10000000</v>
      </c>
      <c r="M519" s="168"/>
      <c r="N519" s="167">
        <v>20000000</v>
      </c>
      <c r="O519" s="169"/>
    </row>
    <row r="520" spans="1:15" ht="18.75" customHeight="1" x14ac:dyDescent="0.25">
      <c r="A520" s="85"/>
      <c r="B520" s="164">
        <v>421</v>
      </c>
      <c r="C520" s="165"/>
      <c r="D520" s="166" t="s">
        <v>400</v>
      </c>
      <c r="E520" s="166"/>
      <c r="F520" s="167">
        <v>0</v>
      </c>
      <c r="G520" s="168"/>
      <c r="H520" s="167">
        <v>200000</v>
      </c>
      <c r="I520" s="168"/>
      <c r="J520" s="40"/>
      <c r="K520" s="30">
        <v>0</v>
      </c>
      <c r="L520" s="167"/>
      <c r="M520" s="168"/>
      <c r="N520" s="167"/>
      <c r="O520" s="169"/>
    </row>
    <row r="521" spans="1:15" ht="32.25" customHeight="1" x14ac:dyDescent="0.25">
      <c r="A521" s="89"/>
      <c r="B521" s="179" t="s">
        <v>222</v>
      </c>
      <c r="C521" s="180"/>
      <c r="D521" s="181" t="s">
        <v>223</v>
      </c>
      <c r="E521" s="181"/>
      <c r="F521" s="182">
        <f>F522</f>
        <v>5000</v>
      </c>
      <c r="G521" s="183"/>
      <c r="H521" s="182">
        <f t="shared" ref="H521:K521" si="358">H522</f>
        <v>45000</v>
      </c>
      <c r="I521" s="183"/>
      <c r="J521" s="65">
        <f t="shared" si="358"/>
        <v>-10000</v>
      </c>
      <c r="K521" s="55">
        <f t="shared" si="358"/>
        <v>35000</v>
      </c>
      <c r="L521" s="182">
        <f t="shared" ref="L521" si="359">L522</f>
        <v>55000</v>
      </c>
      <c r="M521" s="183"/>
      <c r="N521" s="182">
        <f t="shared" ref="N521" si="360">N522</f>
        <v>55000</v>
      </c>
      <c r="O521" s="184"/>
    </row>
    <row r="522" spans="1:15" ht="27.75" customHeight="1" x14ac:dyDescent="0.25">
      <c r="A522" s="87"/>
      <c r="B522" s="185" t="s">
        <v>224</v>
      </c>
      <c r="C522" s="186"/>
      <c r="D522" s="187" t="s">
        <v>223</v>
      </c>
      <c r="E522" s="187"/>
      <c r="F522" s="188">
        <f>F524</f>
        <v>5000</v>
      </c>
      <c r="G522" s="189"/>
      <c r="H522" s="188">
        <f t="shared" ref="H522:J522" si="361">H524</f>
        <v>45000</v>
      </c>
      <c r="I522" s="189"/>
      <c r="J522" s="62">
        <f t="shared" si="361"/>
        <v>-10000</v>
      </c>
      <c r="K522" s="57">
        <f t="shared" ref="K522" si="362">K524</f>
        <v>35000</v>
      </c>
      <c r="L522" s="188">
        <f t="shared" ref="L522" si="363">L524</f>
        <v>55000</v>
      </c>
      <c r="M522" s="189"/>
      <c r="N522" s="188">
        <f t="shared" ref="N522" si="364">N524</f>
        <v>55000</v>
      </c>
      <c r="O522" s="190"/>
    </row>
    <row r="523" spans="1:15" ht="15" customHeight="1" x14ac:dyDescent="0.25">
      <c r="A523" s="87"/>
      <c r="B523" s="173" t="s">
        <v>115</v>
      </c>
      <c r="C523" s="174"/>
      <c r="D523" s="175" t="s">
        <v>27</v>
      </c>
      <c r="E523" s="175"/>
      <c r="F523" s="191">
        <v>5000</v>
      </c>
      <c r="G523" s="192"/>
      <c r="H523" s="191"/>
      <c r="I523" s="192"/>
      <c r="J523" s="42"/>
      <c r="K523" s="31">
        <v>35000</v>
      </c>
      <c r="L523" s="191"/>
      <c r="M523" s="192"/>
      <c r="N523" s="191"/>
      <c r="O523" s="193"/>
    </row>
    <row r="524" spans="1:15" ht="15" customHeight="1" x14ac:dyDescent="0.25">
      <c r="A524" s="86"/>
      <c r="B524" s="194">
        <v>3</v>
      </c>
      <c r="C524" s="195"/>
      <c r="D524" s="196" t="s">
        <v>42</v>
      </c>
      <c r="E524" s="196"/>
      <c r="F524" s="197">
        <f>F525+F527</f>
        <v>5000</v>
      </c>
      <c r="G524" s="198"/>
      <c r="H524" s="197">
        <f t="shared" ref="H524" si="365">H525+H527</f>
        <v>45000</v>
      </c>
      <c r="I524" s="198"/>
      <c r="J524" s="37">
        <f t="shared" ref="J524:K524" si="366">J525+J527</f>
        <v>-10000</v>
      </c>
      <c r="K524" s="37">
        <f t="shared" si="366"/>
        <v>35000</v>
      </c>
      <c r="L524" s="197">
        <f t="shared" ref="L524" si="367">L525+L527</f>
        <v>55000</v>
      </c>
      <c r="M524" s="198"/>
      <c r="N524" s="197">
        <f t="shared" ref="N524" si="368">N525+N527</f>
        <v>55000</v>
      </c>
      <c r="O524" s="199"/>
    </row>
    <row r="525" spans="1:15" ht="18" customHeight="1" x14ac:dyDescent="0.25">
      <c r="A525" s="85"/>
      <c r="B525" s="164">
        <v>32</v>
      </c>
      <c r="C525" s="165"/>
      <c r="D525" s="166" t="s">
        <v>44</v>
      </c>
      <c r="E525" s="166"/>
      <c r="F525" s="167">
        <v>0</v>
      </c>
      <c r="G525" s="168"/>
      <c r="H525" s="167">
        <v>25000</v>
      </c>
      <c r="I525" s="168"/>
      <c r="J525" s="40">
        <f t="shared" ref="J525:J527" si="369">K525-H525</f>
        <v>0</v>
      </c>
      <c r="K525" s="30">
        <v>25000</v>
      </c>
      <c r="L525" s="167">
        <v>25000</v>
      </c>
      <c r="M525" s="168"/>
      <c r="N525" s="167">
        <v>25000</v>
      </c>
      <c r="O525" s="169"/>
    </row>
    <row r="526" spans="1:15" ht="15.75" customHeight="1" x14ac:dyDescent="0.25">
      <c r="A526" s="85"/>
      <c r="B526" s="164">
        <v>322</v>
      </c>
      <c r="C526" s="165"/>
      <c r="D526" s="166" t="s">
        <v>128</v>
      </c>
      <c r="E526" s="166"/>
      <c r="F526" s="167">
        <v>0</v>
      </c>
      <c r="G526" s="168"/>
      <c r="H526" s="167">
        <v>25000</v>
      </c>
      <c r="I526" s="168"/>
      <c r="J526" s="40"/>
      <c r="K526" s="30">
        <v>25000</v>
      </c>
      <c r="L526" s="167"/>
      <c r="M526" s="168"/>
      <c r="N526" s="167"/>
      <c r="O526" s="169"/>
    </row>
    <row r="527" spans="1:15" ht="15.75" customHeight="1" x14ac:dyDescent="0.25">
      <c r="A527" s="85"/>
      <c r="B527" s="164">
        <v>38</v>
      </c>
      <c r="C527" s="165"/>
      <c r="D527" s="166" t="s">
        <v>48</v>
      </c>
      <c r="E527" s="166"/>
      <c r="F527" s="167">
        <v>5000</v>
      </c>
      <c r="G527" s="168"/>
      <c r="H527" s="167">
        <v>20000</v>
      </c>
      <c r="I527" s="168"/>
      <c r="J527" s="40">
        <f t="shared" si="369"/>
        <v>-10000</v>
      </c>
      <c r="K527" s="30">
        <v>10000</v>
      </c>
      <c r="L527" s="167">
        <v>30000</v>
      </c>
      <c r="M527" s="168"/>
      <c r="N527" s="167">
        <v>30000</v>
      </c>
      <c r="O527" s="169"/>
    </row>
    <row r="528" spans="1:15" ht="19.5" customHeight="1" x14ac:dyDescent="0.25">
      <c r="A528" s="85"/>
      <c r="B528" s="164">
        <v>381</v>
      </c>
      <c r="C528" s="165"/>
      <c r="D528" s="166" t="s">
        <v>396</v>
      </c>
      <c r="E528" s="166"/>
      <c r="F528" s="167">
        <v>5000</v>
      </c>
      <c r="G528" s="168"/>
      <c r="H528" s="167">
        <v>20000</v>
      </c>
      <c r="I528" s="168"/>
      <c r="J528" s="40"/>
      <c r="K528" s="30">
        <v>10000</v>
      </c>
      <c r="L528" s="167"/>
      <c r="M528" s="168"/>
      <c r="N528" s="167"/>
      <c r="O528" s="169"/>
    </row>
    <row r="529" spans="1:15" ht="29.25" customHeight="1" x14ac:dyDescent="0.25">
      <c r="A529" s="90"/>
      <c r="B529" s="170" t="s">
        <v>225</v>
      </c>
      <c r="C529" s="171"/>
      <c r="D529" s="172" t="s">
        <v>226</v>
      </c>
      <c r="E529" s="172"/>
      <c r="F529" s="176">
        <f>F530+F546+F552</f>
        <v>812951.73</v>
      </c>
      <c r="G529" s="177"/>
      <c r="H529" s="176">
        <f t="shared" ref="H529:J529" si="370">H530+H546+H552</f>
        <v>1161000</v>
      </c>
      <c r="I529" s="177"/>
      <c r="J529" s="63">
        <f t="shared" si="370"/>
        <v>155000</v>
      </c>
      <c r="K529" s="60">
        <f t="shared" ref="K529" si="371">K530+K546+K552</f>
        <v>1316000</v>
      </c>
      <c r="L529" s="176">
        <f t="shared" ref="L529" si="372">L530+L546+L552</f>
        <v>1323000</v>
      </c>
      <c r="M529" s="177"/>
      <c r="N529" s="176">
        <f t="shared" ref="N529" si="373">N530+N546+N552</f>
        <v>1423000</v>
      </c>
      <c r="O529" s="178"/>
    </row>
    <row r="530" spans="1:15" ht="33.75" customHeight="1" x14ac:dyDescent="0.25">
      <c r="A530" s="89"/>
      <c r="B530" s="179" t="s">
        <v>227</v>
      </c>
      <c r="C530" s="180"/>
      <c r="D530" s="181" t="s">
        <v>228</v>
      </c>
      <c r="E530" s="181"/>
      <c r="F530" s="182">
        <f>F531+F536+F541</f>
        <v>151086.31</v>
      </c>
      <c r="G530" s="183"/>
      <c r="H530" s="182">
        <f t="shared" ref="H530:J530" si="374">H531+H536+H541</f>
        <v>262000</v>
      </c>
      <c r="I530" s="183"/>
      <c r="J530" s="65">
        <f t="shared" si="374"/>
        <v>-79000</v>
      </c>
      <c r="K530" s="55">
        <f t="shared" ref="K530" si="375">K531+K536+K541</f>
        <v>183000</v>
      </c>
      <c r="L530" s="182">
        <f t="shared" ref="L530" si="376">L531+L536+L541</f>
        <v>262000</v>
      </c>
      <c r="M530" s="183"/>
      <c r="N530" s="182">
        <f t="shared" ref="N530" si="377">N531+N536+N541</f>
        <v>262000</v>
      </c>
      <c r="O530" s="184"/>
    </row>
    <row r="531" spans="1:15" ht="29.25" customHeight="1" x14ac:dyDescent="0.25">
      <c r="A531" s="87"/>
      <c r="B531" s="185" t="s">
        <v>229</v>
      </c>
      <c r="C531" s="186"/>
      <c r="D531" s="187" t="s">
        <v>230</v>
      </c>
      <c r="E531" s="187"/>
      <c r="F531" s="188">
        <f>F533</f>
        <v>117000</v>
      </c>
      <c r="G531" s="189"/>
      <c r="H531" s="188">
        <f t="shared" ref="H531:J531" si="378">H533</f>
        <v>212000</v>
      </c>
      <c r="I531" s="189"/>
      <c r="J531" s="62">
        <f t="shared" si="378"/>
        <v>-72000</v>
      </c>
      <c r="K531" s="57">
        <f t="shared" ref="K531" si="379">K533</f>
        <v>140000</v>
      </c>
      <c r="L531" s="188">
        <f t="shared" ref="L531" si="380">L533</f>
        <v>212000</v>
      </c>
      <c r="M531" s="189"/>
      <c r="N531" s="188">
        <f t="shared" ref="N531" si="381">N533</f>
        <v>212000</v>
      </c>
      <c r="O531" s="190"/>
    </row>
    <row r="532" spans="1:15" x14ac:dyDescent="0.25">
      <c r="A532" s="87"/>
      <c r="B532" s="173" t="s">
        <v>115</v>
      </c>
      <c r="C532" s="174"/>
      <c r="D532" s="175" t="s">
        <v>27</v>
      </c>
      <c r="E532" s="175"/>
      <c r="F532" s="191">
        <v>117000</v>
      </c>
      <c r="G532" s="192"/>
      <c r="H532" s="191"/>
      <c r="I532" s="192"/>
      <c r="J532" s="42"/>
      <c r="K532" s="31">
        <v>140000</v>
      </c>
      <c r="L532" s="191"/>
      <c r="M532" s="192"/>
      <c r="N532" s="191"/>
      <c r="O532" s="193"/>
    </row>
    <row r="533" spans="1:15" ht="17.25" customHeight="1" x14ac:dyDescent="0.25">
      <c r="A533" s="86"/>
      <c r="B533" s="194">
        <v>3</v>
      </c>
      <c r="C533" s="195"/>
      <c r="D533" s="196" t="s">
        <v>42</v>
      </c>
      <c r="E533" s="196"/>
      <c r="F533" s="197">
        <f>F534</f>
        <v>117000</v>
      </c>
      <c r="G533" s="198"/>
      <c r="H533" s="197">
        <f t="shared" ref="H533:K533" si="382">H534</f>
        <v>212000</v>
      </c>
      <c r="I533" s="198"/>
      <c r="J533" s="77">
        <f t="shared" si="382"/>
        <v>-72000</v>
      </c>
      <c r="K533" s="68">
        <f t="shared" si="382"/>
        <v>140000</v>
      </c>
      <c r="L533" s="197">
        <f t="shared" ref="L533" si="383">L534</f>
        <v>212000</v>
      </c>
      <c r="M533" s="198"/>
      <c r="N533" s="197">
        <f t="shared" ref="N533" si="384">N534</f>
        <v>212000</v>
      </c>
      <c r="O533" s="199"/>
    </row>
    <row r="534" spans="1:15" ht="18.75" customHeight="1" x14ac:dyDescent="0.25">
      <c r="A534" s="85"/>
      <c r="B534" s="164">
        <v>37</v>
      </c>
      <c r="C534" s="165"/>
      <c r="D534" s="166" t="s">
        <v>231</v>
      </c>
      <c r="E534" s="166"/>
      <c r="F534" s="167">
        <v>117000</v>
      </c>
      <c r="G534" s="168"/>
      <c r="H534" s="167">
        <v>212000</v>
      </c>
      <c r="I534" s="168"/>
      <c r="J534" s="40">
        <f>K534-H534</f>
        <v>-72000</v>
      </c>
      <c r="K534" s="30">
        <v>140000</v>
      </c>
      <c r="L534" s="167">
        <v>212000</v>
      </c>
      <c r="M534" s="168"/>
      <c r="N534" s="167">
        <v>212000</v>
      </c>
      <c r="O534" s="169"/>
    </row>
    <row r="535" spans="1:15" ht="29.25" customHeight="1" x14ac:dyDescent="0.25">
      <c r="A535" s="85"/>
      <c r="B535" s="164">
        <v>372</v>
      </c>
      <c r="C535" s="165"/>
      <c r="D535" s="166" t="s">
        <v>395</v>
      </c>
      <c r="E535" s="166"/>
      <c r="F535" s="167">
        <v>117000</v>
      </c>
      <c r="G535" s="168"/>
      <c r="H535" s="167">
        <v>212000</v>
      </c>
      <c r="I535" s="168"/>
      <c r="J535" s="40"/>
      <c r="K535" s="30">
        <v>140000</v>
      </c>
      <c r="L535" s="167"/>
      <c r="M535" s="168"/>
      <c r="N535" s="167"/>
      <c r="O535" s="169"/>
    </row>
    <row r="536" spans="1:15" ht="32.25" customHeight="1" x14ac:dyDescent="0.25">
      <c r="A536" s="87"/>
      <c r="B536" s="185" t="s">
        <v>232</v>
      </c>
      <c r="C536" s="186"/>
      <c r="D536" s="187" t="s">
        <v>233</v>
      </c>
      <c r="E536" s="187"/>
      <c r="F536" s="188">
        <f>F538</f>
        <v>34086.31</v>
      </c>
      <c r="G536" s="189"/>
      <c r="H536" s="188">
        <f t="shared" ref="H536:J536" si="385">H538</f>
        <v>30000</v>
      </c>
      <c r="I536" s="189"/>
      <c r="J536" s="62">
        <f t="shared" si="385"/>
        <v>13000</v>
      </c>
      <c r="K536" s="57">
        <f t="shared" ref="K536" si="386">K538</f>
        <v>43000</v>
      </c>
      <c r="L536" s="188">
        <f t="shared" ref="L536" si="387">L538</f>
        <v>30000</v>
      </c>
      <c r="M536" s="189"/>
      <c r="N536" s="188">
        <f t="shared" ref="N536" si="388">N538</f>
        <v>30000</v>
      </c>
      <c r="O536" s="190"/>
    </row>
    <row r="537" spans="1:15" ht="17.25" customHeight="1" x14ac:dyDescent="0.25">
      <c r="A537" s="87"/>
      <c r="B537" s="173" t="s">
        <v>115</v>
      </c>
      <c r="C537" s="174"/>
      <c r="D537" s="175" t="s">
        <v>27</v>
      </c>
      <c r="E537" s="175"/>
      <c r="F537" s="191">
        <v>34086.31</v>
      </c>
      <c r="G537" s="192"/>
      <c r="H537" s="191"/>
      <c r="I537" s="192"/>
      <c r="J537" s="42"/>
      <c r="K537" s="31">
        <v>43000</v>
      </c>
      <c r="L537" s="191"/>
      <c r="M537" s="192"/>
      <c r="N537" s="191"/>
      <c r="O537" s="193"/>
    </row>
    <row r="538" spans="1:15" ht="18" customHeight="1" x14ac:dyDescent="0.25">
      <c r="A538" s="86"/>
      <c r="B538" s="194">
        <v>3</v>
      </c>
      <c r="C538" s="195"/>
      <c r="D538" s="196" t="s">
        <v>42</v>
      </c>
      <c r="E538" s="196"/>
      <c r="F538" s="197">
        <f>F539</f>
        <v>34086.31</v>
      </c>
      <c r="G538" s="198"/>
      <c r="H538" s="197">
        <f t="shared" ref="H538:K538" si="389">H539</f>
        <v>30000</v>
      </c>
      <c r="I538" s="198"/>
      <c r="J538" s="77">
        <f t="shared" si="389"/>
        <v>13000</v>
      </c>
      <c r="K538" s="68">
        <f t="shared" si="389"/>
        <v>43000</v>
      </c>
      <c r="L538" s="197">
        <f t="shared" ref="L538" si="390">L539</f>
        <v>30000</v>
      </c>
      <c r="M538" s="198"/>
      <c r="N538" s="197">
        <f t="shared" ref="N538" si="391">N539</f>
        <v>30000</v>
      </c>
      <c r="O538" s="199"/>
    </row>
    <row r="539" spans="1:15" ht="18" customHeight="1" x14ac:dyDescent="0.25">
      <c r="A539" s="85"/>
      <c r="B539" s="164">
        <v>37</v>
      </c>
      <c r="C539" s="165"/>
      <c r="D539" s="166" t="s">
        <v>231</v>
      </c>
      <c r="E539" s="166"/>
      <c r="F539" s="167">
        <v>34086.31</v>
      </c>
      <c r="G539" s="168"/>
      <c r="H539" s="167">
        <v>30000</v>
      </c>
      <c r="I539" s="168"/>
      <c r="J539" s="40">
        <f>K539-H539</f>
        <v>13000</v>
      </c>
      <c r="K539" s="30">
        <v>43000</v>
      </c>
      <c r="L539" s="167">
        <v>30000</v>
      </c>
      <c r="M539" s="168"/>
      <c r="N539" s="167">
        <v>30000</v>
      </c>
      <c r="O539" s="169"/>
    </row>
    <row r="540" spans="1:15" ht="27.75" customHeight="1" x14ac:dyDescent="0.25">
      <c r="A540" s="85"/>
      <c r="B540" s="164">
        <v>372</v>
      </c>
      <c r="C540" s="165"/>
      <c r="D540" s="166" t="s">
        <v>395</v>
      </c>
      <c r="E540" s="166"/>
      <c r="F540" s="167">
        <v>34086.31</v>
      </c>
      <c r="G540" s="168"/>
      <c r="H540" s="167">
        <v>30000</v>
      </c>
      <c r="I540" s="168"/>
      <c r="J540" s="40"/>
      <c r="K540" s="30">
        <v>43000</v>
      </c>
      <c r="L540" s="167"/>
      <c r="M540" s="168"/>
      <c r="N540" s="167"/>
      <c r="O540" s="169"/>
    </row>
    <row r="541" spans="1:15" ht="27" customHeight="1" x14ac:dyDescent="0.25">
      <c r="A541" s="87"/>
      <c r="B541" s="185" t="s">
        <v>234</v>
      </c>
      <c r="C541" s="186"/>
      <c r="D541" s="187" t="s">
        <v>235</v>
      </c>
      <c r="E541" s="187"/>
      <c r="F541" s="188">
        <f>F543</f>
        <v>0</v>
      </c>
      <c r="G541" s="189"/>
      <c r="H541" s="188">
        <f t="shared" ref="H541:J541" si="392">H543</f>
        <v>20000</v>
      </c>
      <c r="I541" s="189"/>
      <c r="J541" s="62">
        <f t="shared" si="392"/>
        <v>-20000</v>
      </c>
      <c r="K541" s="57">
        <f t="shared" ref="K541" si="393">K543</f>
        <v>0</v>
      </c>
      <c r="L541" s="188">
        <f t="shared" ref="L541" si="394">L543</f>
        <v>20000</v>
      </c>
      <c r="M541" s="189"/>
      <c r="N541" s="188">
        <f t="shared" ref="N541" si="395">N543</f>
        <v>20000</v>
      </c>
      <c r="O541" s="190"/>
    </row>
    <row r="542" spans="1:15" x14ac:dyDescent="0.25">
      <c r="A542" s="87"/>
      <c r="B542" s="173" t="s">
        <v>115</v>
      </c>
      <c r="C542" s="174"/>
      <c r="D542" s="175" t="s">
        <v>27</v>
      </c>
      <c r="E542" s="175"/>
      <c r="F542" s="191">
        <v>0</v>
      </c>
      <c r="G542" s="192"/>
      <c r="H542" s="191"/>
      <c r="I542" s="192"/>
      <c r="J542" s="42"/>
      <c r="K542" s="31">
        <v>0</v>
      </c>
      <c r="L542" s="191"/>
      <c r="M542" s="192"/>
      <c r="N542" s="191"/>
      <c r="O542" s="193"/>
    </row>
    <row r="543" spans="1:15" ht="19.5" customHeight="1" x14ac:dyDescent="0.25">
      <c r="A543" s="86"/>
      <c r="B543" s="194">
        <v>3</v>
      </c>
      <c r="C543" s="195"/>
      <c r="D543" s="196" t="s">
        <v>42</v>
      </c>
      <c r="E543" s="196"/>
      <c r="F543" s="197">
        <f>F544</f>
        <v>0</v>
      </c>
      <c r="G543" s="198"/>
      <c r="H543" s="197">
        <f t="shared" ref="H543:K543" si="396">H544</f>
        <v>20000</v>
      </c>
      <c r="I543" s="198"/>
      <c r="J543" s="78">
        <f t="shared" si="396"/>
        <v>-20000</v>
      </c>
      <c r="K543" s="126">
        <f t="shared" si="396"/>
        <v>0</v>
      </c>
      <c r="L543" s="197">
        <f t="shared" ref="L543" si="397">L544</f>
        <v>20000</v>
      </c>
      <c r="M543" s="198"/>
      <c r="N543" s="197">
        <f t="shared" ref="N543" si="398">N544</f>
        <v>20000</v>
      </c>
      <c r="O543" s="199"/>
    </row>
    <row r="544" spans="1:15" ht="18.75" customHeight="1" x14ac:dyDescent="0.25">
      <c r="A544" s="85"/>
      <c r="B544" s="164">
        <v>38</v>
      </c>
      <c r="C544" s="165"/>
      <c r="D544" s="166" t="s">
        <v>48</v>
      </c>
      <c r="E544" s="166"/>
      <c r="F544" s="167">
        <v>0</v>
      </c>
      <c r="G544" s="168"/>
      <c r="H544" s="167">
        <v>20000</v>
      </c>
      <c r="I544" s="168"/>
      <c r="J544" s="40">
        <f>K544-H544</f>
        <v>-20000</v>
      </c>
      <c r="K544" s="30">
        <v>0</v>
      </c>
      <c r="L544" s="167">
        <v>20000</v>
      </c>
      <c r="M544" s="168"/>
      <c r="N544" s="167">
        <v>20000</v>
      </c>
      <c r="O544" s="169"/>
    </row>
    <row r="545" spans="1:15" ht="17.25" customHeight="1" x14ac:dyDescent="0.25">
      <c r="A545" s="85"/>
      <c r="B545" s="164">
        <v>381</v>
      </c>
      <c r="C545" s="165"/>
      <c r="D545" s="166" t="s">
        <v>396</v>
      </c>
      <c r="E545" s="166"/>
      <c r="F545" s="167">
        <v>0</v>
      </c>
      <c r="G545" s="168"/>
      <c r="H545" s="167">
        <v>20000</v>
      </c>
      <c r="I545" s="168"/>
      <c r="J545" s="40"/>
      <c r="K545" s="30">
        <v>0</v>
      </c>
      <c r="L545" s="167"/>
      <c r="M545" s="168"/>
      <c r="N545" s="167"/>
      <c r="O545" s="169"/>
    </row>
    <row r="546" spans="1:15" ht="45.75" customHeight="1" x14ac:dyDescent="0.25">
      <c r="A546" s="89"/>
      <c r="B546" s="179" t="s">
        <v>236</v>
      </c>
      <c r="C546" s="180"/>
      <c r="D546" s="181" t="s">
        <v>237</v>
      </c>
      <c r="E546" s="181"/>
      <c r="F546" s="182">
        <f>F547</f>
        <v>120000</v>
      </c>
      <c r="G546" s="183"/>
      <c r="H546" s="182">
        <f t="shared" ref="H546:K546" si="399">H547</f>
        <v>120000</v>
      </c>
      <c r="I546" s="183"/>
      <c r="J546" s="65">
        <f t="shared" si="399"/>
        <v>0</v>
      </c>
      <c r="K546" s="55">
        <f t="shared" si="399"/>
        <v>120000</v>
      </c>
      <c r="L546" s="182">
        <f t="shared" ref="L546" si="400">L547</f>
        <v>120000</v>
      </c>
      <c r="M546" s="183"/>
      <c r="N546" s="182">
        <f t="shared" ref="N546" si="401">N547</f>
        <v>120000</v>
      </c>
      <c r="O546" s="184"/>
    </row>
    <row r="547" spans="1:15" ht="41.25" customHeight="1" x14ac:dyDescent="0.25">
      <c r="A547" s="87"/>
      <c r="B547" s="185" t="s">
        <v>238</v>
      </c>
      <c r="C547" s="186"/>
      <c r="D547" s="187" t="s">
        <v>239</v>
      </c>
      <c r="E547" s="187"/>
      <c r="F547" s="188">
        <f>F549</f>
        <v>120000</v>
      </c>
      <c r="G547" s="189"/>
      <c r="H547" s="188">
        <f t="shared" ref="H547:J547" si="402">H549</f>
        <v>120000</v>
      </c>
      <c r="I547" s="189"/>
      <c r="J547" s="62">
        <f t="shared" si="402"/>
        <v>0</v>
      </c>
      <c r="K547" s="57">
        <f t="shared" ref="K547" si="403">K549</f>
        <v>120000</v>
      </c>
      <c r="L547" s="188">
        <f t="shared" ref="L547" si="404">L549</f>
        <v>120000</v>
      </c>
      <c r="M547" s="189"/>
      <c r="N547" s="188">
        <f t="shared" ref="N547" si="405">N549</f>
        <v>120000</v>
      </c>
      <c r="O547" s="190"/>
    </row>
    <row r="548" spans="1:15" x14ac:dyDescent="0.25">
      <c r="A548" s="87"/>
      <c r="B548" s="173" t="s">
        <v>115</v>
      </c>
      <c r="C548" s="174"/>
      <c r="D548" s="175" t="s">
        <v>27</v>
      </c>
      <c r="E548" s="175"/>
      <c r="F548" s="191">
        <v>120000</v>
      </c>
      <c r="G548" s="192"/>
      <c r="H548" s="191"/>
      <c r="I548" s="192"/>
      <c r="J548" s="42"/>
      <c r="K548" s="31">
        <v>120000</v>
      </c>
      <c r="L548" s="191"/>
      <c r="M548" s="192"/>
      <c r="N548" s="191"/>
      <c r="O548" s="193"/>
    </row>
    <row r="549" spans="1:15" ht="13.5" customHeight="1" x14ac:dyDescent="0.25">
      <c r="A549" s="86"/>
      <c r="B549" s="194">
        <v>3</v>
      </c>
      <c r="C549" s="195"/>
      <c r="D549" s="196" t="s">
        <v>42</v>
      </c>
      <c r="E549" s="196"/>
      <c r="F549" s="197">
        <f>F550</f>
        <v>120000</v>
      </c>
      <c r="G549" s="198"/>
      <c r="H549" s="197">
        <f t="shared" ref="H549:K549" si="406">H550</f>
        <v>120000</v>
      </c>
      <c r="I549" s="198"/>
      <c r="J549" s="77">
        <f t="shared" si="406"/>
        <v>0</v>
      </c>
      <c r="K549" s="68">
        <f t="shared" si="406"/>
        <v>120000</v>
      </c>
      <c r="L549" s="197">
        <f t="shared" ref="L549" si="407">L550</f>
        <v>120000</v>
      </c>
      <c r="M549" s="198"/>
      <c r="N549" s="197">
        <f t="shared" ref="N549" si="408">N550</f>
        <v>120000</v>
      </c>
      <c r="O549" s="199"/>
    </row>
    <row r="550" spans="1:15" ht="15.75" customHeight="1" x14ac:dyDescent="0.25">
      <c r="A550" s="85"/>
      <c r="B550" s="164">
        <v>38</v>
      </c>
      <c r="C550" s="165"/>
      <c r="D550" s="166" t="s">
        <v>48</v>
      </c>
      <c r="E550" s="166"/>
      <c r="F550" s="167">
        <v>120000</v>
      </c>
      <c r="G550" s="168"/>
      <c r="H550" s="167">
        <v>120000</v>
      </c>
      <c r="I550" s="168"/>
      <c r="J550" s="40">
        <f>K550-H550</f>
        <v>0</v>
      </c>
      <c r="K550" s="30">
        <v>120000</v>
      </c>
      <c r="L550" s="167">
        <v>120000</v>
      </c>
      <c r="M550" s="168"/>
      <c r="N550" s="167">
        <v>120000</v>
      </c>
      <c r="O550" s="169"/>
    </row>
    <row r="551" spans="1:15" ht="16.5" customHeight="1" x14ac:dyDescent="0.25">
      <c r="A551" s="85"/>
      <c r="B551" s="164">
        <v>381</v>
      </c>
      <c r="C551" s="165"/>
      <c r="D551" s="166" t="s">
        <v>396</v>
      </c>
      <c r="E551" s="166"/>
      <c r="F551" s="167">
        <v>120000</v>
      </c>
      <c r="G551" s="168"/>
      <c r="H551" s="167">
        <v>120000</v>
      </c>
      <c r="I551" s="168"/>
      <c r="J551" s="40"/>
      <c r="K551" s="30">
        <v>120000</v>
      </c>
      <c r="L551" s="167"/>
      <c r="M551" s="168"/>
      <c r="N551" s="167"/>
      <c r="O551" s="169"/>
    </row>
    <row r="552" spans="1:15" ht="33.75" customHeight="1" x14ac:dyDescent="0.25">
      <c r="A552" s="89"/>
      <c r="B552" s="179" t="s">
        <v>240</v>
      </c>
      <c r="C552" s="180"/>
      <c r="D552" s="181" t="s">
        <v>241</v>
      </c>
      <c r="E552" s="181"/>
      <c r="F552" s="182">
        <f>F553+F558+F564+F569</f>
        <v>541865.41999999993</v>
      </c>
      <c r="G552" s="183"/>
      <c r="H552" s="182">
        <f t="shared" ref="H552" si="409">H553+H558+H564+H569</f>
        <v>779000</v>
      </c>
      <c r="I552" s="183"/>
      <c r="J552" s="65">
        <f t="shared" ref="J552" si="410">J553+J558+J564+J569</f>
        <v>234000</v>
      </c>
      <c r="K552" s="55">
        <f t="shared" ref="K552" si="411">K553+K558+K564+K569</f>
        <v>1013000</v>
      </c>
      <c r="L552" s="182">
        <f t="shared" ref="L552" si="412">L553+L558+L564+L569</f>
        <v>941000</v>
      </c>
      <c r="M552" s="183"/>
      <c r="N552" s="182">
        <f t="shared" ref="N552" si="413">N553+N558+N564+N569</f>
        <v>1041000</v>
      </c>
      <c r="O552" s="184"/>
    </row>
    <row r="553" spans="1:15" ht="27.75" customHeight="1" x14ac:dyDescent="0.25">
      <c r="A553" s="87"/>
      <c r="B553" s="185" t="s">
        <v>242</v>
      </c>
      <c r="C553" s="186"/>
      <c r="D553" s="187" t="s">
        <v>243</v>
      </c>
      <c r="E553" s="187"/>
      <c r="F553" s="188">
        <f>F555</f>
        <v>3008.73</v>
      </c>
      <c r="G553" s="189"/>
      <c r="H553" s="188">
        <f t="shared" ref="H553" si="414">H555</f>
        <v>10000</v>
      </c>
      <c r="I553" s="189"/>
      <c r="J553" s="62">
        <f t="shared" ref="J553" si="415">J555</f>
        <v>0</v>
      </c>
      <c r="K553" s="57">
        <f t="shared" ref="K553" si="416">K555</f>
        <v>10000</v>
      </c>
      <c r="L553" s="188">
        <f t="shared" ref="L553" si="417">L555</f>
        <v>10000</v>
      </c>
      <c r="M553" s="189"/>
      <c r="N553" s="188">
        <f t="shared" ref="N553" si="418">N555</f>
        <v>10000</v>
      </c>
      <c r="O553" s="190"/>
    </row>
    <row r="554" spans="1:15" ht="18" customHeight="1" x14ac:dyDescent="0.25">
      <c r="A554" s="87"/>
      <c r="B554" s="173" t="s">
        <v>115</v>
      </c>
      <c r="C554" s="174"/>
      <c r="D554" s="175" t="s">
        <v>27</v>
      </c>
      <c r="E554" s="175"/>
      <c r="F554" s="191">
        <v>3008.73</v>
      </c>
      <c r="G554" s="192"/>
      <c r="H554" s="191"/>
      <c r="I554" s="192"/>
      <c r="J554" s="42"/>
      <c r="K554" s="31">
        <v>10000</v>
      </c>
      <c r="L554" s="191"/>
      <c r="M554" s="192"/>
      <c r="N554" s="191"/>
      <c r="O554" s="193"/>
    </row>
    <row r="555" spans="1:15" ht="17.25" customHeight="1" x14ac:dyDescent="0.25">
      <c r="A555" s="86"/>
      <c r="B555" s="194">
        <v>3</v>
      </c>
      <c r="C555" s="195"/>
      <c r="D555" s="196" t="s">
        <v>42</v>
      </c>
      <c r="E555" s="196"/>
      <c r="F555" s="197">
        <f>F556</f>
        <v>3008.73</v>
      </c>
      <c r="G555" s="198"/>
      <c r="H555" s="197">
        <f t="shared" ref="H555:K555" si="419">H556</f>
        <v>10000</v>
      </c>
      <c r="I555" s="198"/>
      <c r="J555" s="77">
        <f t="shared" si="419"/>
        <v>0</v>
      </c>
      <c r="K555" s="68">
        <f t="shared" si="419"/>
        <v>10000</v>
      </c>
      <c r="L555" s="197">
        <f t="shared" ref="L555" si="420">L556</f>
        <v>10000</v>
      </c>
      <c r="M555" s="198"/>
      <c r="N555" s="197">
        <f t="shared" ref="N555" si="421">N556</f>
        <v>10000</v>
      </c>
      <c r="O555" s="199"/>
    </row>
    <row r="556" spans="1:15" ht="18.75" customHeight="1" x14ac:dyDescent="0.25">
      <c r="A556" s="85"/>
      <c r="B556" s="164">
        <v>37</v>
      </c>
      <c r="C556" s="165"/>
      <c r="D556" s="166" t="s">
        <v>231</v>
      </c>
      <c r="E556" s="166"/>
      <c r="F556" s="167">
        <v>3008.73</v>
      </c>
      <c r="G556" s="168"/>
      <c r="H556" s="167">
        <v>10000</v>
      </c>
      <c r="I556" s="168"/>
      <c r="J556" s="40">
        <f>K556-H556</f>
        <v>0</v>
      </c>
      <c r="K556" s="30">
        <v>10000</v>
      </c>
      <c r="L556" s="167">
        <v>10000</v>
      </c>
      <c r="M556" s="168"/>
      <c r="N556" s="167">
        <v>10000</v>
      </c>
      <c r="O556" s="169"/>
    </row>
    <row r="557" spans="1:15" ht="29.25" customHeight="1" x14ac:dyDescent="0.25">
      <c r="A557" s="85"/>
      <c r="B557" s="164">
        <v>372</v>
      </c>
      <c r="C557" s="165"/>
      <c r="D557" s="166" t="s">
        <v>395</v>
      </c>
      <c r="E557" s="166"/>
      <c r="F557" s="167">
        <v>3008.73</v>
      </c>
      <c r="G557" s="168"/>
      <c r="H557" s="167">
        <v>10000</v>
      </c>
      <c r="I557" s="168"/>
      <c r="J557" s="40"/>
      <c r="K557" s="30">
        <v>10000</v>
      </c>
      <c r="L557" s="167"/>
      <c r="M557" s="168"/>
      <c r="N557" s="167"/>
      <c r="O557" s="169"/>
    </row>
    <row r="558" spans="1:15" ht="31.5" customHeight="1" x14ac:dyDescent="0.25">
      <c r="A558" s="87"/>
      <c r="B558" s="185" t="s">
        <v>244</v>
      </c>
      <c r="C558" s="186"/>
      <c r="D558" s="187" t="s">
        <v>245</v>
      </c>
      <c r="E558" s="187"/>
      <c r="F558" s="188">
        <f>F561</f>
        <v>2100</v>
      </c>
      <c r="G558" s="189"/>
      <c r="H558" s="188">
        <f t="shared" ref="H558:K558" si="422">H561</f>
        <v>3000</v>
      </c>
      <c r="I558" s="189"/>
      <c r="J558" s="62">
        <f t="shared" si="422"/>
        <v>0</v>
      </c>
      <c r="K558" s="62">
        <f t="shared" si="422"/>
        <v>3000</v>
      </c>
      <c r="L558" s="188">
        <f t="shared" ref="L558" si="423">L561</f>
        <v>5000</v>
      </c>
      <c r="M558" s="189"/>
      <c r="N558" s="188">
        <f t="shared" ref="N558" si="424">N561</f>
        <v>5000</v>
      </c>
      <c r="O558" s="190"/>
    </row>
    <row r="559" spans="1:15" x14ac:dyDescent="0.25">
      <c r="A559" s="87"/>
      <c r="B559" s="173" t="s">
        <v>115</v>
      </c>
      <c r="C559" s="174"/>
      <c r="D559" s="175" t="s">
        <v>27</v>
      </c>
      <c r="E559" s="175"/>
      <c r="F559" s="191">
        <v>0</v>
      </c>
      <c r="G559" s="192"/>
      <c r="H559" s="191"/>
      <c r="I559" s="192"/>
      <c r="J559" s="42"/>
      <c r="K559" s="31">
        <v>3000</v>
      </c>
      <c r="L559" s="191"/>
      <c r="M559" s="192"/>
      <c r="N559" s="191"/>
      <c r="O559" s="193"/>
    </row>
    <row r="560" spans="1:15" ht="18.75" customHeight="1" x14ac:dyDescent="0.25">
      <c r="A560" s="87"/>
      <c r="B560" s="173" t="s">
        <v>116</v>
      </c>
      <c r="C560" s="174"/>
      <c r="D560" s="175" t="s">
        <v>30</v>
      </c>
      <c r="E560" s="175"/>
      <c r="F560" s="191">
        <v>2100</v>
      </c>
      <c r="G560" s="192"/>
      <c r="H560" s="191"/>
      <c r="I560" s="192"/>
      <c r="J560" s="42"/>
      <c r="K560" s="31">
        <v>0</v>
      </c>
      <c r="L560" s="191"/>
      <c r="M560" s="192"/>
      <c r="N560" s="191"/>
      <c r="O560" s="193"/>
    </row>
    <row r="561" spans="1:15" ht="20.25" customHeight="1" x14ac:dyDescent="0.25">
      <c r="A561" s="86"/>
      <c r="B561" s="194">
        <v>3</v>
      </c>
      <c r="C561" s="195"/>
      <c r="D561" s="196" t="s">
        <v>42</v>
      </c>
      <c r="E561" s="196"/>
      <c r="F561" s="197">
        <f>F562</f>
        <v>2100</v>
      </c>
      <c r="G561" s="198"/>
      <c r="H561" s="197">
        <f t="shared" ref="H561:K561" si="425">H562</f>
        <v>3000</v>
      </c>
      <c r="I561" s="198"/>
      <c r="J561" s="37">
        <f t="shared" si="425"/>
        <v>0</v>
      </c>
      <c r="K561" s="37">
        <f t="shared" si="425"/>
        <v>3000</v>
      </c>
      <c r="L561" s="197">
        <f t="shared" ref="L561" si="426">L562</f>
        <v>5000</v>
      </c>
      <c r="M561" s="198"/>
      <c r="N561" s="197">
        <f t="shared" ref="N561" si="427">N562</f>
        <v>5000</v>
      </c>
      <c r="O561" s="199"/>
    </row>
    <row r="562" spans="1:15" ht="17.25" customHeight="1" x14ac:dyDescent="0.25">
      <c r="A562" s="85"/>
      <c r="B562" s="164">
        <v>37</v>
      </c>
      <c r="C562" s="165"/>
      <c r="D562" s="166" t="s">
        <v>231</v>
      </c>
      <c r="E562" s="166"/>
      <c r="F562" s="167">
        <v>2100</v>
      </c>
      <c r="G562" s="168"/>
      <c r="H562" s="167">
        <v>3000</v>
      </c>
      <c r="I562" s="168"/>
      <c r="J562" s="40">
        <f>K562-H562</f>
        <v>0</v>
      </c>
      <c r="K562" s="30">
        <v>3000</v>
      </c>
      <c r="L562" s="167">
        <v>5000</v>
      </c>
      <c r="M562" s="168"/>
      <c r="N562" s="167">
        <v>5000</v>
      </c>
      <c r="O562" s="169"/>
    </row>
    <row r="563" spans="1:15" ht="30" customHeight="1" x14ac:dyDescent="0.25">
      <c r="A563" s="85"/>
      <c r="B563" s="164">
        <v>372</v>
      </c>
      <c r="C563" s="165"/>
      <c r="D563" s="166" t="s">
        <v>395</v>
      </c>
      <c r="E563" s="166"/>
      <c r="F563" s="167">
        <v>2100</v>
      </c>
      <c r="G563" s="168"/>
      <c r="H563" s="167">
        <v>3000</v>
      </c>
      <c r="I563" s="168"/>
      <c r="J563" s="40"/>
      <c r="K563" s="30">
        <v>3000</v>
      </c>
      <c r="L563" s="167"/>
      <c r="M563" s="168"/>
      <c r="N563" s="167"/>
      <c r="O563" s="169"/>
    </row>
    <row r="564" spans="1:15" ht="28.5" customHeight="1" x14ac:dyDescent="0.25">
      <c r="A564" s="87"/>
      <c r="B564" s="185" t="s">
        <v>246</v>
      </c>
      <c r="C564" s="186"/>
      <c r="D564" s="187" t="s">
        <v>247</v>
      </c>
      <c r="E564" s="187"/>
      <c r="F564" s="188">
        <f>F566</f>
        <v>273008.44</v>
      </c>
      <c r="G564" s="189"/>
      <c r="H564" s="188">
        <f t="shared" ref="H564:J564" si="428">H566</f>
        <v>440000</v>
      </c>
      <c r="I564" s="189"/>
      <c r="J564" s="62">
        <f t="shared" si="428"/>
        <v>300000</v>
      </c>
      <c r="K564" s="57">
        <f t="shared" ref="K564" si="429">K566</f>
        <v>740000</v>
      </c>
      <c r="L564" s="188">
        <f t="shared" ref="L564" si="430">L566</f>
        <v>600000</v>
      </c>
      <c r="M564" s="189"/>
      <c r="N564" s="188">
        <f t="shared" ref="N564" si="431">N566</f>
        <v>700000</v>
      </c>
      <c r="O564" s="190"/>
    </row>
    <row r="565" spans="1:15" ht="18.75" customHeight="1" x14ac:dyDescent="0.25">
      <c r="A565" s="87"/>
      <c r="B565" s="173" t="s">
        <v>115</v>
      </c>
      <c r="C565" s="174"/>
      <c r="D565" s="175" t="s">
        <v>27</v>
      </c>
      <c r="E565" s="175"/>
      <c r="F565" s="191">
        <v>273008.44</v>
      </c>
      <c r="G565" s="192"/>
      <c r="H565" s="191"/>
      <c r="I565" s="192"/>
      <c r="J565" s="42"/>
      <c r="K565" s="31">
        <v>740000</v>
      </c>
      <c r="L565" s="191"/>
      <c r="M565" s="192"/>
      <c r="N565" s="191"/>
      <c r="O565" s="193"/>
    </row>
    <row r="566" spans="1:15" ht="19.5" customHeight="1" x14ac:dyDescent="0.25">
      <c r="A566" s="86"/>
      <c r="B566" s="194">
        <v>3</v>
      </c>
      <c r="C566" s="195"/>
      <c r="D566" s="196" t="s">
        <v>42</v>
      </c>
      <c r="E566" s="196"/>
      <c r="F566" s="197">
        <f>F567</f>
        <v>273008.44</v>
      </c>
      <c r="G566" s="198"/>
      <c r="H566" s="197">
        <f t="shared" ref="H566:K566" si="432">H567</f>
        <v>440000</v>
      </c>
      <c r="I566" s="198"/>
      <c r="J566" s="77">
        <f t="shared" si="432"/>
        <v>300000</v>
      </c>
      <c r="K566" s="68">
        <f t="shared" si="432"/>
        <v>740000</v>
      </c>
      <c r="L566" s="197">
        <f t="shared" ref="L566" si="433">L567</f>
        <v>600000</v>
      </c>
      <c r="M566" s="198"/>
      <c r="N566" s="197">
        <f t="shared" ref="N566" si="434">N567</f>
        <v>700000</v>
      </c>
      <c r="O566" s="199"/>
    </row>
    <row r="567" spans="1:15" ht="16.5" customHeight="1" x14ac:dyDescent="0.25">
      <c r="A567" s="85"/>
      <c r="B567" s="164">
        <v>37</v>
      </c>
      <c r="C567" s="165"/>
      <c r="D567" s="166" t="s">
        <v>231</v>
      </c>
      <c r="E567" s="166"/>
      <c r="F567" s="167">
        <v>273008.44</v>
      </c>
      <c r="G567" s="168"/>
      <c r="H567" s="167">
        <v>440000</v>
      </c>
      <c r="I567" s="168"/>
      <c r="J567" s="40">
        <f>K567-H567</f>
        <v>300000</v>
      </c>
      <c r="K567" s="30">
        <v>740000</v>
      </c>
      <c r="L567" s="167">
        <v>600000</v>
      </c>
      <c r="M567" s="168"/>
      <c r="N567" s="167">
        <v>700000</v>
      </c>
      <c r="O567" s="169"/>
    </row>
    <row r="568" spans="1:15" ht="27" customHeight="1" x14ac:dyDescent="0.25">
      <c r="A568" s="85"/>
      <c r="B568" s="164">
        <v>372</v>
      </c>
      <c r="C568" s="165"/>
      <c r="D568" s="166" t="s">
        <v>395</v>
      </c>
      <c r="E568" s="166"/>
      <c r="F568" s="167">
        <v>273008.44</v>
      </c>
      <c r="G568" s="168"/>
      <c r="H568" s="167">
        <v>440000</v>
      </c>
      <c r="I568" s="168"/>
      <c r="J568" s="40"/>
      <c r="K568" s="30">
        <v>740000</v>
      </c>
      <c r="L568" s="167"/>
      <c r="M568" s="168"/>
      <c r="N568" s="167"/>
      <c r="O568" s="169"/>
    </row>
    <row r="569" spans="1:15" ht="26.25" customHeight="1" x14ac:dyDescent="0.25">
      <c r="A569" s="87"/>
      <c r="B569" s="185" t="s">
        <v>248</v>
      </c>
      <c r="C569" s="186"/>
      <c r="D569" s="187" t="s">
        <v>249</v>
      </c>
      <c r="E569" s="187"/>
      <c r="F569" s="188">
        <f>F571</f>
        <v>263748.25</v>
      </c>
      <c r="G569" s="189"/>
      <c r="H569" s="188">
        <f t="shared" ref="H569:J569" si="435">H571</f>
        <v>326000</v>
      </c>
      <c r="I569" s="189"/>
      <c r="J569" s="62">
        <f t="shared" si="435"/>
        <v>-66000</v>
      </c>
      <c r="K569" s="57">
        <f t="shared" ref="K569" si="436">K571</f>
        <v>260000</v>
      </c>
      <c r="L569" s="188">
        <f t="shared" ref="L569" si="437">L571</f>
        <v>326000</v>
      </c>
      <c r="M569" s="189"/>
      <c r="N569" s="188">
        <f t="shared" ref="N569" si="438">N571</f>
        <v>326000</v>
      </c>
      <c r="O569" s="190"/>
    </row>
    <row r="570" spans="1:15" ht="18.75" customHeight="1" x14ac:dyDescent="0.25">
      <c r="A570" s="87"/>
      <c r="B570" s="173" t="s">
        <v>115</v>
      </c>
      <c r="C570" s="174"/>
      <c r="D570" s="175" t="s">
        <v>27</v>
      </c>
      <c r="E570" s="175"/>
      <c r="F570" s="191">
        <v>263748.25</v>
      </c>
      <c r="G570" s="192"/>
      <c r="H570" s="191"/>
      <c r="I570" s="192"/>
      <c r="J570" s="42"/>
      <c r="K570" s="31">
        <v>260000</v>
      </c>
      <c r="L570" s="191"/>
      <c r="M570" s="192"/>
      <c r="N570" s="191"/>
      <c r="O570" s="193"/>
    </row>
    <row r="571" spans="1:15" x14ac:dyDescent="0.25">
      <c r="A571" s="86"/>
      <c r="B571" s="194">
        <v>3</v>
      </c>
      <c r="C571" s="195"/>
      <c r="D571" s="196" t="s">
        <v>42</v>
      </c>
      <c r="E571" s="196"/>
      <c r="F571" s="197">
        <f>F572+F574</f>
        <v>263748.25</v>
      </c>
      <c r="G571" s="198"/>
      <c r="H571" s="197">
        <f t="shared" ref="H571" si="439">H572+H574</f>
        <v>326000</v>
      </c>
      <c r="I571" s="198"/>
      <c r="J571" s="37">
        <f t="shared" ref="J571:K571" si="440">J572+J574</f>
        <v>-66000</v>
      </c>
      <c r="K571" s="37">
        <f t="shared" si="440"/>
        <v>260000</v>
      </c>
      <c r="L571" s="197">
        <f t="shared" ref="L571" si="441">L572+L574</f>
        <v>326000</v>
      </c>
      <c r="M571" s="198"/>
      <c r="N571" s="197">
        <f t="shared" ref="N571" si="442">N572+N574</f>
        <v>326000</v>
      </c>
      <c r="O571" s="199"/>
    </row>
    <row r="572" spans="1:15" ht="19.5" customHeight="1" x14ac:dyDescent="0.25">
      <c r="A572" s="85"/>
      <c r="B572" s="164">
        <v>37</v>
      </c>
      <c r="C572" s="165"/>
      <c r="D572" s="166" t="s">
        <v>231</v>
      </c>
      <c r="E572" s="166"/>
      <c r="F572" s="167">
        <v>235100</v>
      </c>
      <c r="G572" s="168"/>
      <c r="H572" s="167">
        <v>296000</v>
      </c>
      <c r="I572" s="168"/>
      <c r="J572" s="40">
        <f t="shared" ref="J572:J574" si="443">K572-H572</f>
        <v>-46000</v>
      </c>
      <c r="K572" s="30">
        <v>250000</v>
      </c>
      <c r="L572" s="167">
        <v>296000</v>
      </c>
      <c r="M572" s="168"/>
      <c r="N572" s="167">
        <v>296000</v>
      </c>
      <c r="O572" s="169"/>
    </row>
    <row r="573" spans="1:15" ht="27.75" customHeight="1" x14ac:dyDescent="0.25">
      <c r="A573" s="85"/>
      <c r="B573" s="164">
        <v>372</v>
      </c>
      <c r="C573" s="165"/>
      <c r="D573" s="166" t="s">
        <v>395</v>
      </c>
      <c r="E573" s="166"/>
      <c r="F573" s="167">
        <v>235100</v>
      </c>
      <c r="G573" s="168"/>
      <c r="H573" s="167">
        <v>296000</v>
      </c>
      <c r="I573" s="168"/>
      <c r="J573" s="40"/>
      <c r="K573" s="30">
        <v>250000</v>
      </c>
      <c r="L573" s="167"/>
      <c r="M573" s="168"/>
      <c r="N573" s="167"/>
      <c r="O573" s="169"/>
    </row>
    <row r="574" spans="1:15" ht="20.25" customHeight="1" x14ac:dyDescent="0.25">
      <c r="A574" s="85"/>
      <c r="B574" s="164">
        <v>38</v>
      </c>
      <c r="C574" s="165"/>
      <c r="D574" s="166" t="s">
        <v>48</v>
      </c>
      <c r="E574" s="166"/>
      <c r="F574" s="167">
        <v>28648.25</v>
      </c>
      <c r="G574" s="168"/>
      <c r="H574" s="167">
        <v>30000</v>
      </c>
      <c r="I574" s="168"/>
      <c r="J574" s="40">
        <f t="shared" si="443"/>
        <v>-20000</v>
      </c>
      <c r="K574" s="30">
        <v>10000</v>
      </c>
      <c r="L574" s="167">
        <v>30000</v>
      </c>
      <c r="M574" s="168"/>
      <c r="N574" s="167">
        <v>30000</v>
      </c>
      <c r="O574" s="169"/>
    </row>
    <row r="575" spans="1:15" ht="18.75" customHeight="1" x14ac:dyDescent="0.25">
      <c r="A575" s="85"/>
      <c r="B575" s="164">
        <v>381</v>
      </c>
      <c r="C575" s="165"/>
      <c r="D575" s="166" t="s">
        <v>396</v>
      </c>
      <c r="E575" s="166"/>
      <c r="F575" s="167">
        <v>28648.25</v>
      </c>
      <c r="G575" s="168"/>
      <c r="H575" s="167">
        <v>30000</v>
      </c>
      <c r="I575" s="168"/>
      <c r="J575" s="40"/>
      <c r="K575" s="30">
        <v>10000</v>
      </c>
      <c r="L575" s="167"/>
      <c r="M575" s="168"/>
      <c r="N575" s="167"/>
      <c r="O575" s="169"/>
    </row>
    <row r="576" spans="1:15" ht="29.25" customHeight="1" x14ac:dyDescent="0.25">
      <c r="A576" s="90"/>
      <c r="B576" s="170" t="s">
        <v>250</v>
      </c>
      <c r="C576" s="171"/>
      <c r="D576" s="172" t="s">
        <v>251</v>
      </c>
      <c r="E576" s="172"/>
      <c r="F576" s="176">
        <f>F577+F602+F618</f>
        <v>140077.38</v>
      </c>
      <c r="G576" s="177"/>
      <c r="H576" s="176">
        <f>H577+H602+H618</f>
        <v>2160000</v>
      </c>
      <c r="I576" s="177"/>
      <c r="J576" s="63">
        <f>J577+J602+J618</f>
        <v>-1954000</v>
      </c>
      <c r="K576" s="60">
        <f>K577+K602+K618</f>
        <v>206000</v>
      </c>
      <c r="L576" s="176">
        <f t="shared" ref="L576" si="444">L577+L602+L618</f>
        <v>6350000</v>
      </c>
      <c r="M576" s="177"/>
      <c r="N576" s="176">
        <f t="shared" ref="N576" si="445">N577+N602+N618</f>
        <v>11550000</v>
      </c>
      <c r="O576" s="178"/>
    </row>
    <row r="577" spans="1:15" ht="34.5" customHeight="1" x14ac:dyDescent="0.25">
      <c r="A577" s="89"/>
      <c r="B577" s="179" t="s">
        <v>252</v>
      </c>
      <c r="C577" s="180"/>
      <c r="D577" s="181" t="s">
        <v>253</v>
      </c>
      <c r="E577" s="181"/>
      <c r="F577" s="182">
        <f>F578+F586+F592+F597</f>
        <v>9600</v>
      </c>
      <c r="G577" s="183"/>
      <c r="H577" s="182">
        <f t="shared" ref="H577:J577" si="446">H578+H586+H592+H597</f>
        <v>330000</v>
      </c>
      <c r="I577" s="183"/>
      <c r="J577" s="65">
        <f t="shared" si="446"/>
        <v>-235000</v>
      </c>
      <c r="K577" s="55">
        <f t="shared" ref="K577" si="447">K578+K586+K592+K597</f>
        <v>95000</v>
      </c>
      <c r="L577" s="182">
        <f t="shared" ref="L577" si="448">L578+L586+L592+L597</f>
        <v>650000</v>
      </c>
      <c r="M577" s="183"/>
      <c r="N577" s="182">
        <f t="shared" ref="N577" si="449">N578+N586+N592+N597</f>
        <v>1150000</v>
      </c>
      <c r="O577" s="184"/>
    </row>
    <row r="578" spans="1:15" ht="29.25" customHeight="1" x14ac:dyDescent="0.25">
      <c r="A578" s="87"/>
      <c r="B578" s="185" t="s">
        <v>254</v>
      </c>
      <c r="C578" s="186"/>
      <c r="D578" s="187" t="s">
        <v>255</v>
      </c>
      <c r="E578" s="187"/>
      <c r="F578" s="188">
        <f>F581</f>
        <v>8400</v>
      </c>
      <c r="G578" s="189"/>
      <c r="H578" s="188">
        <f t="shared" ref="H578:J578" si="450">H581</f>
        <v>90000</v>
      </c>
      <c r="I578" s="189"/>
      <c r="J578" s="62">
        <f t="shared" si="450"/>
        <v>0</v>
      </c>
      <c r="K578" s="57">
        <f t="shared" ref="K578" si="451">K581</f>
        <v>90000</v>
      </c>
      <c r="L578" s="188">
        <f t="shared" ref="L578" si="452">L581</f>
        <v>90000</v>
      </c>
      <c r="M578" s="189"/>
      <c r="N578" s="188">
        <f t="shared" ref="N578" si="453">N581</f>
        <v>90000</v>
      </c>
      <c r="O578" s="190"/>
    </row>
    <row r="579" spans="1:15" x14ac:dyDescent="0.25">
      <c r="A579" s="87"/>
      <c r="B579" s="173" t="s">
        <v>115</v>
      </c>
      <c r="C579" s="174"/>
      <c r="D579" s="175" t="s">
        <v>27</v>
      </c>
      <c r="E579" s="175"/>
      <c r="F579" s="191">
        <v>8400</v>
      </c>
      <c r="G579" s="192"/>
      <c r="H579" s="191"/>
      <c r="I579" s="192"/>
      <c r="J579" s="42"/>
      <c r="K579" s="31">
        <v>90000</v>
      </c>
      <c r="L579" s="191"/>
      <c r="M579" s="192"/>
      <c r="N579" s="191"/>
      <c r="O579" s="193"/>
    </row>
    <row r="580" spans="1:15" x14ac:dyDescent="0.25">
      <c r="A580" s="87"/>
      <c r="B580" s="173" t="s">
        <v>116</v>
      </c>
      <c r="C580" s="174"/>
      <c r="D580" s="175" t="s">
        <v>30</v>
      </c>
      <c r="E580" s="175"/>
      <c r="F580" s="191">
        <v>0</v>
      </c>
      <c r="G580" s="192"/>
      <c r="H580" s="191"/>
      <c r="I580" s="192"/>
      <c r="J580" s="42"/>
      <c r="K580" s="31">
        <v>0</v>
      </c>
      <c r="L580" s="191"/>
      <c r="M580" s="192"/>
      <c r="N580" s="191"/>
      <c r="O580" s="193"/>
    </row>
    <row r="581" spans="1:15" x14ac:dyDescent="0.25">
      <c r="A581" s="86"/>
      <c r="B581" s="194">
        <v>3</v>
      </c>
      <c r="C581" s="195"/>
      <c r="D581" s="196" t="s">
        <v>42</v>
      </c>
      <c r="E581" s="196"/>
      <c r="F581" s="197">
        <f>F582+F584</f>
        <v>8400</v>
      </c>
      <c r="G581" s="198"/>
      <c r="H581" s="197">
        <f t="shared" ref="H581" si="454">H582+H584</f>
        <v>90000</v>
      </c>
      <c r="I581" s="198"/>
      <c r="J581" s="37">
        <f t="shared" ref="J581:K581" si="455">J582+J584</f>
        <v>0</v>
      </c>
      <c r="K581" s="37">
        <f t="shared" si="455"/>
        <v>90000</v>
      </c>
      <c r="L581" s="197">
        <f t="shared" ref="L581" si="456">L582+L584</f>
        <v>90000</v>
      </c>
      <c r="M581" s="198"/>
      <c r="N581" s="197">
        <f t="shared" ref="N581" si="457">N582+N584</f>
        <v>90000</v>
      </c>
      <c r="O581" s="199"/>
    </row>
    <row r="582" spans="1:15" ht="15.75" customHeight="1" x14ac:dyDescent="0.25">
      <c r="A582" s="85"/>
      <c r="B582" s="164">
        <v>32</v>
      </c>
      <c r="C582" s="165"/>
      <c r="D582" s="166" t="s">
        <v>44</v>
      </c>
      <c r="E582" s="166"/>
      <c r="F582" s="167">
        <v>8062.5</v>
      </c>
      <c r="G582" s="168"/>
      <c r="H582" s="167">
        <v>20000</v>
      </c>
      <c r="I582" s="168"/>
      <c r="J582" s="40">
        <f t="shared" ref="J582:J584" si="458">K582-H582</f>
        <v>0</v>
      </c>
      <c r="K582" s="30">
        <v>20000</v>
      </c>
      <c r="L582" s="167">
        <v>20000</v>
      </c>
      <c r="M582" s="168"/>
      <c r="N582" s="167">
        <v>20000</v>
      </c>
      <c r="O582" s="169"/>
    </row>
    <row r="583" spans="1:15" ht="15.75" customHeight="1" x14ac:dyDescent="0.25">
      <c r="A583" s="85"/>
      <c r="B583" s="164">
        <v>323</v>
      </c>
      <c r="C583" s="165"/>
      <c r="D583" s="166" t="s">
        <v>130</v>
      </c>
      <c r="E583" s="166"/>
      <c r="F583" s="167">
        <v>8062.5</v>
      </c>
      <c r="G583" s="168"/>
      <c r="H583" s="167">
        <v>20000</v>
      </c>
      <c r="I583" s="168"/>
      <c r="J583" s="40"/>
      <c r="K583" s="30">
        <v>20000</v>
      </c>
      <c r="L583" s="167"/>
      <c r="M583" s="168"/>
      <c r="N583" s="167"/>
      <c r="O583" s="169"/>
    </row>
    <row r="584" spans="1:15" ht="20.25" customHeight="1" x14ac:dyDescent="0.25">
      <c r="A584" s="85"/>
      <c r="B584" s="164">
        <v>38</v>
      </c>
      <c r="C584" s="165"/>
      <c r="D584" s="166" t="s">
        <v>48</v>
      </c>
      <c r="E584" s="166"/>
      <c r="F584" s="167">
        <v>337.5</v>
      </c>
      <c r="G584" s="168"/>
      <c r="H584" s="167">
        <v>70000</v>
      </c>
      <c r="I584" s="168"/>
      <c r="J584" s="40">
        <f t="shared" si="458"/>
        <v>0</v>
      </c>
      <c r="K584" s="30">
        <v>70000</v>
      </c>
      <c r="L584" s="167">
        <v>70000</v>
      </c>
      <c r="M584" s="168"/>
      <c r="N584" s="167">
        <v>70000</v>
      </c>
      <c r="O584" s="169"/>
    </row>
    <row r="585" spans="1:15" ht="20.25" customHeight="1" x14ac:dyDescent="0.25">
      <c r="A585" s="85"/>
      <c r="B585" s="164">
        <v>381</v>
      </c>
      <c r="C585" s="165"/>
      <c r="D585" s="166" t="s">
        <v>396</v>
      </c>
      <c r="E585" s="166"/>
      <c r="F585" s="167">
        <v>337.5</v>
      </c>
      <c r="G585" s="168"/>
      <c r="H585" s="167">
        <v>70000</v>
      </c>
      <c r="I585" s="168"/>
      <c r="J585" s="40"/>
      <c r="K585" s="30">
        <v>70000</v>
      </c>
      <c r="L585" s="167"/>
      <c r="M585" s="168"/>
      <c r="N585" s="167"/>
      <c r="O585" s="169"/>
    </row>
    <row r="586" spans="1:15" ht="28.5" customHeight="1" x14ac:dyDescent="0.25">
      <c r="A586" s="87"/>
      <c r="B586" s="185" t="s">
        <v>256</v>
      </c>
      <c r="C586" s="186"/>
      <c r="D586" s="187" t="s">
        <v>257</v>
      </c>
      <c r="E586" s="187"/>
      <c r="F586" s="188">
        <f>F589</f>
        <v>0</v>
      </c>
      <c r="G586" s="189"/>
      <c r="H586" s="188">
        <f t="shared" ref="H586:J586" si="459">H589</f>
        <v>30000</v>
      </c>
      <c r="I586" s="189"/>
      <c r="J586" s="62">
        <f t="shared" si="459"/>
        <v>-25000</v>
      </c>
      <c r="K586" s="57">
        <f t="shared" ref="K586" si="460">K589</f>
        <v>5000</v>
      </c>
      <c r="L586" s="188">
        <f t="shared" ref="L586" si="461">L589</f>
        <v>50000</v>
      </c>
      <c r="M586" s="189"/>
      <c r="N586" s="188">
        <f t="shared" ref="N586" si="462">N589</f>
        <v>50000</v>
      </c>
      <c r="O586" s="190"/>
    </row>
    <row r="587" spans="1:15" x14ac:dyDescent="0.25">
      <c r="A587" s="87"/>
      <c r="B587" s="173" t="s">
        <v>115</v>
      </c>
      <c r="C587" s="174"/>
      <c r="D587" s="175" t="s">
        <v>27</v>
      </c>
      <c r="E587" s="175"/>
      <c r="F587" s="191">
        <v>0</v>
      </c>
      <c r="G587" s="192"/>
      <c r="H587" s="191"/>
      <c r="I587" s="192"/>
      <c r="J587" s="42"/>
      <c r="K587" s="31">
        <v>5000</v>
      </c>
      <c r="L587" s="191"/>
      <c r="M587" s="192"/>
      <c r="N587" s="191"/>
      <c r="O587" s="193"/>
    </row>
    <row r="588" spans="1:15" x14ac:dyDescent="0.25">
      <c r="A588" s="87"/>
      <c r="B588" s="173" t="s">
        <v>116</v>
      </c>
      <c r="C588" s="174"/>
      <c r="D588" s="175" t="s">
        <v>30</v>
      </c>
      <c r="E588" s="175"/>
      <c r="F588" s="191">
        <v>0</v>
      </c>
      <c r="G588" s="192"/>
      <c r="H588" s="191"/>
      <c r="I588" s="192"/>
      <c r="J588" s="42"/>
      <c r="K588" s="31">
        <v>0</v>
      </c>
      <c r="L588" s="191"/>
      <c r="M588" s="192"/>
      <c r="N588" s="191"/>
      <c r="O588" s="193"/>
    </row>
    <row r="589" spans="1:15" ht="19.5" customHeight="1" x14ac:dyDescent="0.25">
      <c r="A589" s="86"/>
      <c r="B589" s="194">
        <v>3</v>
      </c>
      <c r="C589" s="195"/>
      <c r="D589" s="196" t="s">
        <v>42</v>
      </c>
      <c r="E589" s="196"/>
      <c r="F589" s="197">
        <f>F590</f>
        <v>0</v>
      </c>
      <c r="G589" s="198"/>
      <c r="H589" s="197">
        <f t="shared" ref="H589:K589" si="463">H590</f>
        <v>30000</v>
      </c>
      <c r="I589" s="198"/>
      <c r="J589" s="77">
        <f t="shared" si="463"/>
        <v>-25000</v>
      </c>
      <c r="K589" s="68">
        <f t="shared" si="463"/>
        <v>5000</v>
      </c>
      <c r="L589" s="197">
        <f t="shared" ref="L589" si="464">L590</f>
        <v>50000</v>
      </c>
      <c r="M589" s="198"/>
      <c r="N589" s="197">
        <f t="shared" ref="N589" si="465">N590</f>
        <v>50000</v>
      </c>
      <c r="O589" s="199"/>
    </row>
    <row r="590" spans="1:15" ht="19.5" customHeight="1" x14ac:dyDescent="0.25">
      <c r="A590" s="85"/>
      <c r="B590" s="164">
        <v>38</v>
      </c>
      <c r="C590" s="165"/>
      <c r="D590" s="166" t="s">
        <v>48</v>
      </c>
      <c r="E590" s="166"/>
      <c r="F590" s="167">
        <v>0</v>
      </c>
      <c r="G590" s="168"/>
      <c r="H590" s="167">
        <v>30000</v>
      </c>
      <c r="I590" s="168"/>
      <c r="J590" s="40">
        <f>K590-H590</f>
        <v>-25000</v>
      </c>
      <c r="K590" s="30">
        <v>5000</v>
      </c>
      <c r="L590" s="167">
        <v>50000</v>
      </c>
      <c r="M590" s="168"/>
      <c r="N590" s="167">
        <v>50000</v>
      </c>
      <c r="O590" s="169"/>
    </row>
    <row r="591" spans="1:15" ht="17.25" customHeight="1" x14ac:dyDescent="0.25">
      <c r="A591" s="85"/>
      <c r="B591" s="164">
        <v>381</v>
      </c>
      <c r="C591" s="165"/>
      <c r="D591" s="166" t="s">
        <v>396</v>
      </c>
      <c r="E591" s="166"/>
      <c r="F591" s="167">
        <v>0</v>
      </c>
      <c r="G591" s="168"/>
      <c r="H591" s="167">
        <v>30000</v>
      </c>
      <c r="I591" s="168"/>
      <c r="J591" s="40"/>
      <c r="K591" s="30">
        <v>5000</v>
      </c>
      <c r="L591" s="167"/>
      <c r="M591" s="168"/>
      <c r="N591" s="167"/>
      <c r="O591" s="169"/>
    </row>
    <row r="592" spans="1:15" ht="29.25" customHeight="1" x14ac:dyDescent="0.25">
      <c r="A592" s="87"/>
      <c r="B592" s="185" t="s">
        <v>258</v>
      </c>
      <c r="C592" s="186"/>
      <c r="D592" s="187" t="s">
        <v>259</v>
      </c>
      <c r="E592" s="187"/>
      <c r="F592" s="188">
        <f>F594</f>
        <v>1200</v>
      </c>
      <c r="G592" s="189"/>
      <c r="H592" s="188">
        <f t="shared" ref="H592:J592" si="466">H594</f>
        <v>10000</v>
      </c>
      <c r="I592" s="189"/>
      <c r="J592" s="62">
        <f t="shared" si="466"/>
        <v>-10000</v>
      </c>
      <c r="K592" s="57">
        <f t="shared" ref="K592" si="467">K594</f>
        <v>0</v>
      </c>
      <c r="L592" s="188">
        <f t="shared" ref="L592" si="468">L594</f>
        <v>10000</v>
      </c>
      <c r="M592" s="189"/>
      <c r="N592" s="188">
        <f t="shared" ref="N592" si="469">N594</f>
        <v>10000</v>
      </c>
      <c r="O592" s="190"/>
    </row>
    <row r="593" spans="1:15" x14ac:dyDescent="0.25">
      <c r="A593" s="87"/>
      <c r="B593" s="173" t="s">
        <v>115</v>
      </c>
      <c r="C593" s="174"/>
      <c r="D593" s="175" t="s">
        <v>27</v>
      </c>
      <c r="E593" s="175"/>
      <c r="F593" s="191">
        <v>1200</v>
      </c>
      <c r="G593" s="192"/>
      <c r="H593" s="191"/>
      <c r="I593" s="192"/>
      <c r="J593" s="42"/>
      <c r="K593" s="31">
        <v>0</v>
      </c>
      <c r="L593" s="191"/>
      <c r="M593" s="192"/>
      <c r="N593" s="191"/>
      <c r="O593" s="193"/>
    </row>
    <row r="594" spans="1:15" ht="20.25" customHeight="1" x14ac:dyDescent="0.25">
      <c r="A594" s="86"/>
      <c r="B594" s="194">
        <v>3</v>
      </c>
      <c r="C594" s="195"/>
      <c r="D594" s="196" t="s">
        <v>42</v>
      </c>
      <c r="E594" s="196"/>
      <c r="F594" s="197">
        <f>F595</f>
        <v>1200</v>
      </c>
      <c r="G594" s="198"/>
      <c r="H594" s="197">
        <f t="shared" ref="H594:K594" si="470">H595</f>
        <v>10000</v>
      </c>
      <c r="I594" s="198"/>
      <c r="J594" s="77">
        <f t="shared" si="470"/>
        <v>-10000</v>
      </c>
      <c r="K594" s="68">
        <f t="shared" si="470"/>
        <v>0</v>
      </c>
      <c r="L594" s="197">
        <f t="shared" ref="L594" si="471">L595</f>
        <v>10000</v>
      </c>
      <c r="M594" s="198"/>
      <c r="N594" s="197">
        <f t="shared" ref="N594" si="472">N595</f>
        <v>10000</v>
      </c>
      <c r="O594" s="199"/>
    </row>
    <row r="595" spans="1:15" ht="16.5" customHeight="1" x14ac:dyDescent="0.25">
      <c r="A595" s="85"/>
      <c r="B595" s="164">
        <v>38</v>
      </c>
      <c r="C595" s="165"/>
      <c r="D595" s="166" t="s">
        <v>48</v>
      </c>
      <c r="E595" s="166"/>
      <c r="F595" s="167">
        <v>1200</v>
      </c>
      <c r="G595" s="168"/>
      <c r="H595" s="167">
        <v>10000</v>
      </c>
      <c r="I595" s="168"/>
      <c r="J595" s="40">
        <f>K595-H595</f>
        <v>-10000</v>
      </c>
      <c r="K595" s="30">
        <v>0</v>
      </c>
      <c r="L595" s="167">
        <v>10000</v>
      </c>
      <c r="M595" s="168"/>
      <c r="N595" s="167">
        <v>10000</v>
      </c>
      <c r="O595" s="169"/>
    </row>
    <row r="596" spans="1:15" ht="18" customHeight="1" x14ac:dyDescent="0.25">
      <c r="A596" s="85"/>
      <c r="B596" s="164">
        <v>381</v>
      </c>
      <c r="C596" s="165"/>
      <c r="D596" s="166" t="s">
        <v>396</v>
      </c>
      <c r="E596" s="166"/>
      <c r="F596" s="167">
        <v>1200</v>
      </c>
      <c r="G596" s="168"/>
      <c r="H596" s="167">
        <v>10000</v>
      </c>
      <c r="I596" s="168"/>
      <c r="J596" s="40"/>
      <c r="K596" s="30">
        <v>0</v>
      </c>
      <c r="L596" s="167"/>
      <c r="M596" s="168"/>
      <c r="N596" s="167"/>
      <c r="O596" s="169"/>
    </row>
    <row r="597" spans="1:15" ht="43.5" customHeight="1" x14ac:dyDescent="0.25">
      <c r="A597" s="87"/>
      <c r="B597" s="185" t="s">
        <v>260</v>
      </c>
      <c r="C597" s="186"/>
      <c r="D597" s="187" t="s">
        <v>261</v>
      </c>
      <c r="E597" s="187"/>
      <c r="F597" s="188">
        <f>F599</f>
        <v>0</v>
      </c>
      <c r="G597" s="189"/>
      <c r="H597" s="188">
        <f t="shared" ref="H597:J597" si="473">H599</f>
        <v>200000</v>
      </c>
      <c r="I597" s="189"/>
      <c r="J597" s="62">
        <f t="shared" si="473"/>
        <v>-200000</v>
      </c>
      <c r="K597" s="57">
        <f t="shared" ref="K597" si="474">K599</f>
        <v>0</v>
      </c>
      <c r="L597" s="188">
        <f t="shared" ref="L597" si="475">L599</f>
        <v>500000</v>
      </c>
      <c r="M597" s="189"/>
      <c r="N597" s="188">
        <f t="shared" ref="N597" si="476">N599</f>
        <v>1000000</v>
      </c>
      <c r="O597" s="190"/>
    </row>
    <row r="598" spans="1:15" ht="18" customHeight="1" x14ac:dyDescent="0.25">
      <c r="A598" s="87"/>
      <c r="B598" s="173" t="s">
        <v>116</v>
      </c>
      <c r="C598" s="174"/>
      <c r="D598" s="175" t="s">
        <v>30</v>
      </c>
      <c r="E598" s="175"/>
      <c r="F598" s="191">
        <v>0</v>
      </c>
      <c r="G598" s="192"/>
      <c r="H598" s="191"/>
      <c r="I598" s="192"/>
      <c r="J598" s="42"/>
      <c r="K598" s="31">
        <v>0</v>
      </c>
      <c r="L598" s="191"/>
      <c r="M598" s="192"/>
      <c r="N598" s="191"/>
      <c r="O598" s="193"/>
    </row>
    <row r="599" spans="1:15" ht="27" customHeight="1" x14ac:dyDescent="0.25">
      <c r="A599" s="86"/>
      <c r="B599" s="194">
        <v>4</v>
      </c>
      <c r="C599" s="195"/>
      <c r="D599" s="196" t="s">
        <v>49</v>
      </c>
      <c r="E599" s="196"/>
      <c r="F599" s="197">
        <f>F600</f>
        <v>0</v>
      </c>
      <c r="G599" s="198"/>
      <c r="H599" s="197">
        <f t="shared" ref="H599:K599" si="477">H600</f>
        <v>200000</v>
      </c>
      <c r="I599" s="198"/>
      <c r="J599" s="77">
        <f t="shared" si="477"/>
        <v>-200000</v>
      </c>
      <c r="K599" s="68">
        <f t="shared" si="477"/>
        <v>0</v>
      </c>
      <c r="L599" s="197">
        <f t="shared" ref="L599" si="478">L600</f>
        <v>500000</v>
      </c>
      <c r="M599" s="198"/>
      <c r="N599" s="197">
        <f t="shared" ref="N599" si="479">N600</f>
        <v>1000000</v>
      </c>
      <c r="O599" s="199"/>
    </row>
    <row r="600" spans="1:15" ht="28.5" customHeight="1" x14ac:dyDescent="0.25">
      <c r="A600" s="85"/>
      <c r="B600" s="164">
        <v>42</v>
      </c>
      <c r="C600" s="165"/>
      <c r="D600" s="166" t="s">
        <v>54</v>
      </c>
      <c r="E600" s="166"/>
      <c r="F600" s="167">
        <v>0</v>
      </c>
      <c r="G600" s="168"/>
      <c r="H600" s="167">
        <v>200000</v>
      </c>
      <c r="I600" s="168"/>
      <c r="J600" s="40">
        <f>K600-H600</f>
        <v>-200000</v>
      </c>
      <c r="K600" s="30">
        <v>0</v>
      </c>
      <c r="L600" s="167">
        <v>500000</v>
      </c>
      <c r="M600" s="168"/>
      <c r="N600" s="167">
        <v>1000000</v>
      </c>
      <c r="O600" s="169"/>
    </row>
    <row r="601" spans="1:15" ht="18" customHeight="1" x14ac:dyDescent="0.25">
      <c r="A601" s="85"/>
      <c r="B601" s="164">
        <v>421</v>
      </c>
      <c r="C601" s="165"/>
      <c r="D601" s="166" t="s">
        <v>400</v>
      </c>
      <c r="E601" s="166"/>
      <c r="F601" s="167">
        <v>0</v>
      </c>
      <c r="G601" s="168"/>
      <c r="H601" s="167">
        <v>200000</v>
      </c>
      <c r="I601" s="168"/>
      <c r="J601" s="40"/>
      <c r="K601" s="30">
        <v>0</v>
      </c>
      <c r="L601" s="167"/>
      <c r="M601" s="168"/>
      <c r="N601" s="167"/>
      <c r="O601" s="169"/>
    </row>
    <row r="602" spans="1:15" ht="33" customHeight="1" x14ac:dyDescent="0.25">
      <c r="A602" s="89"/>
      <c r="B602" s="179" t="s">
        <v>262</v>
      </c>
      <c r="C602" s="180"/>
      <c r="D602" s="181" t="s">
        <v>263</v>
      </c>
      <c r="E602" s="181"/>
      <c r="F602" s="182">
        <f>F603+F612</f>
        <v>16035</v>
      </c>
      <c r="G602" s="183"/>
      <c r="H602" s="182">
        <f t="shared" ref="H602:J602" si="480">H603+H612</f>
        <v>1510000</v>
      </c>
      <c r="I602" s="183"/>
      <c r="J602" s="65">
        <f t="shared" si="480"/>
        <v>-1399000</v>
      </c>
      <c r="K602" s="55">
        <f t="shared" ref="K602" si="481">K603+K612</f>
        <v>111000</v>
      </c>
      <c r="L602" s="182">
        <f t="shared" ref="L602" si="482">L603+L612</f>
        <v>5600000</v>
      </c>
      <c r="M602" s="183"/>
      <c r="N602" s="182">
        <f t="shared" ref="N602" si="483">N603+N612</f>
        <v>10300000</v>
      </c>
      <c r="O602" s="184"/>
    </row>
    <row r="603" spans="1:15" ht="31.5" customHeight="1" x14ac:dyDescent="0.25">
      <c r="A603" s="87"/>
      <c r="B603" s="185" t="s">
        <v>264</v>
      </c>
      <c r="C603" s="186"/>
      <c r="D603" s="187" t="s">
        <v>265</v>
      </c>
      <c r="E603" s="187"/>
      <c r="F603" s="188">
        <f>F606+F609</f>
        <v>16035</v>
      </c>
      <c r="G603" s="189"/>
      <c r="H603" s="188">
        <f t="shared" ref="H603:J603" si="484">H606+H609</f>
        <v>1110000</v>
      </c>
      <c r="I603" s="189"/>
      <c r="J603" s="62">
        <f t="shared" si="484"/>
        <v>-999000</v>
      </c>
      <c r="K603" s="57">
        <f t="shared" ref="K603" si="485">K606+K609</f>
        <v>111000</v>
      </c>
      <c r="L603" s="188">
        <f t="shared" ref="L603" si="486">L606+L609</f>
        <v>600000</v>
      </c>
      <c r="M603" s="189"/>
      <c r="N603" s="188">
        <f t="shared" ref="N603" si="487">N606+N609</f>
        <v>300000</v>
      </c>
      <c r="O603" s="190"/>
    </row>
    <row r="604" spans="1:15" x14ac:dyDescent="0.25">
      <c r="A604" s="87"/>
      <c r="B604" s="173" t="s">
        <v>115</v>
      </c>
      <c r="C604" s="174"/>
      <c r="D604" s="175" t="s">
        <v>27</v>
      </c>
      <c r="E604" s="175"/>
      <c r="F604" s="191">
        <v>16035</v>
      </c>
      <c r="G604" s="192"/>
      <c r="H604" s="191"/>
      <c r="I604" s="192"/>
      <c r="J604" s="42"/>
      <c r="K604" s="31">
        <v>111000</v>
      </c>
      <c r="L604" s="191"/>
      <c r="M604" s="192"/>
      <c r="N604" s="191"/>
      <c r="O604" s="193"/>
    </row>
    <row r="605" spans="1:15" x14ac:dyDescent="0.25">
      <c r="A605" s="87"/>
      <c r="B605" s="173" t="s">
        <v>116</v>
      </c>
      <c r="C605" s="174"/>
      <c r="D605" s="175" t="s">
        <v>30</v>
      </c>
      <c r="E605" s="175"/>
      <c r="F605" s="191">
        <v>0</v>
      </c>
      <c r="G605" s="192"/>
      <c r="H605" s="191"/>
      <c r="I605" s="192"/>
      <c r="J605" s="42"/>
      <c r="K605" s="31">
        <v>0</v>
      </c>
      <c r="L605" s="191"/>
      <c r="M605" s="192"/>
      <c r="N605" s="191"/>
      <c r="O605" s="193"/>
    </row>
    <row r="606" spans="1:15" ht="15.75" customHeight="1" x14ac:dyDescent="0.25">
      <c r="A606" s="86"/>
      <c r="B606" s="194">
        <v>3</v>
      </c>
      <c r="C606" s="195"/>
      <c r="D606" s="196" t="s">
        <v>42</v>
      </c>
      <c r="E606" s="196"/>
      <c r="F606" s="197">
        <f>F607</f>
        <v>16035</v>
      </c>
      <c r="G606" s="198"/>
      <c r="H606" s="197">
        <f t="shared" ref="H606:K606" si="488">H607</f>
        <v>110000</v>
      </c>
      <c r="I606" s="198"/>
      <c r="J606" s="78">
        <f t="shared" si="488"/>
        <v>-10000</v>
      </c>
      <c r="K606" s="126">
        <f t="shared" si="488"/>
        <v>100000</v>
      </c>
      <c r="L606" s="197">
        <f t="shared" ref="L606" si="489">L607</f>
        <v>100000</v>
      </c>
      <c r="M606" s="198"/>
      <c r="N606" s="197">
        <f t="shared" ref="N606" si="490">N607</f>
        <v>100000</v>
      </c>
      <c r="O606" s="199"/>
    </row>
    <row r="607" spans="1:15" ht="13.5" customHeight="1" x14ac:dyDescent="0.25">
      <c r="A607" s="85"/>
      <c r="B607" s="164">
        <v>38</v>
      </c>
      <c r="C607" s="165"/>
      <c r="D607" s="166" t="s">
        <v>48</v>
      </c>
      <c r="E607" s="166"/>
      <c r="F607" s="167">
        <v>16035</v>
      </c>
      <c r="G607" s="168"/>
      <c r="H607" s="167">
        <v>110000</v>
      </c>
      <c r="I607" s="168"/>
      <c r="J607" s="40">
        <f>K607-H607</f>
        <v>-10000</v>
      </c>
      <c r="K607" s="30">
        <v>100000</v>
      </c>
      <c r="L607" s="167">
        <v>100000</v>
      </c>
      <c r="M607" s="168"/>
      <c r="N607" s="167">
        <v>100000</v>
      </c>
      <c r="O607" s="169"/>
    </row>
    <row r="608" spans="1:15" ht="18" customHeight="1" x14ac:dyDescent="0.25">
      <c r="A608" s="85"/>
      <c r="B608" s="164">
        <v>381</v>
      </c>
      <c r="C608" s="165"/>
      <c r="D608" s="166" t="s">
        <v>396</v>
      </c>
      <c r="E608" s="166"/>
      <c r="F608" s="167">
        <v>16035</v>
      </c>
      <c r="G608" s="168"/>
      <c r="H608" s="167">
        <v>110000</v>
      </c>
      <c r="I608" s="168"/>
      <c r="J608" s="40"/>
      <c r="K608" s="30">
        <v>100000</v>
      </c>
      <c r="L608" s="167"/>
      <c r="M608" s="168"/>
      <c r="N608" s="167"/>
      <c r="O608" s="169"/>
    </row>
    <row r="609" spans="1:15" ht="28.5" customHeight="1" x14ac:dyDescent="0.25">
      <c r="A609" s="86"/>
      <c r="B609" s="194">
        <v>4</v>
      </c>
      <c r="C609" s="195"/>
      <c r="D609" s="196" t="s">
        <v>49</v>
      </c>
      <c r="E609" s="196"/>
      <c r="F609" s="197">
        <f>F610</f>
        <v>0</v>
      </c>
      <c r="G609" s="198"/>
      <c r="H609" s="197">
        <f t="shared" ref="H609:K609" si="491">H610</f>
        <v>1000000</v>
      </c>
      <c r="I609" s="198"/>
      <c r="J609" s="77">
        <f t="shared" si="491"/>
        <v>-989000</v>
      </c>
      <c r="K609" s="68">
        <f t="shared" si="491"/>
        <v>11000</v>
      </c>
      <c r="L609" s="197">
        <f t="shared" ref="L609" si="492">L610</f>
        <v>500000</v>
      </c>
      <c r="M609" s="198"/>
      <c r="N609" s="197">
        <f t="shared" ref="N609" si="493">N610</f>
        <v>200000</v>
      </c>
      <c r="O609" s="199"/>
    </row>
    <row r="610" spans="1:15" ht="25.5" customHeight="1" x14ac:dyDescent="0.25">
      <c r="A610" s="85"/>
      <c r="B610" s="164">
        <v>45</v>
      </c>
      <c r="C610" s="165"/>
      <c r="D610" s="166" t="s">
        <v>135</v>
      </c>
      <c r="E610" s="166"/>
      <c r="F610" s="167">
        <v>0</v>
      </c>
      <c r="G610" s="168"/>
      <c r="H610" s="167">
        <v>1000000</v>
      </c>
      <c r="I610" s="168"/>
      <c r="J610" s="40">
        <f>K610-H610</f>
        <v>-989000</v>
      </c>
      <c r="K610" s="30">
        <v>11000</v>
      </c>
      <c r="L610" s="167">
        <v>500000</v>
      </c>
      <c r="M610" s="168"/>
      <c r="N610" s="167">
        <v>200000</v>
      </c>
      <c r="O610" s="169"/>
    </row>
    <row r="611" spans="1:15" ht="30" customHeight="1" x14ac:dyDescent="0.25">
      <c r="A611" s="85"/>
      <c r="B611" s="164">
        <v>451</v>
      </c>
      <c r="C611" s="165"/>
      <c r="D611" s="166" t="s">
        <v>404</v>
      </c>
      <c r="E611" s="166"/>
      <c r="F611" s="167">
        <v>0</v>
      </c>
      <c r="G611" s="168"/>
      <c r="H611" s="167">
        <v>1000000</v>
      </c>
      <c r="I611" s="168"/>
      <c r="J611" s="40"/>
      <c r="K611" s="30">
        <v>11000</v>
      </c>
      <c r="L611" s="167"/>
      <c r="M611" s="168"/>
      <c r="N611" s="167"/>
      <c r="O611" s="169"/>
    </row>
    <row r="612" spans="1:15" ht="41.25" customHeight="1" x14ac:dyDescent="0.25">
      <c r="A612" s="87"/>
      <c r="B612" s="185" t="s">
        <v>266</v>
      </c>
      <c r="C612" s="186"/>
      <c r="D612" s="187" t="s">
        <v>267</v>
      </c>
      <c r="E612" s="187"/>
      <c r="F612" s="188">
        <f>F615</f>
        <v>0</v>
      </c>
      <c r="G612" s="189"/>
      <c r="H612" s="188">
        <f t="shared" ref="H612:J612" si="494">H615</f>
        <v>400000</v>
      </c>
      <c r="I612" s="189"/>
      <c r="J612" s="62">
        <f t="shared" si="494"/>
        <v>-400000</v>
      </c>
      <c r="K612" s="57">
        <f t="shared" ref="K612" si="495">K615</f>
        <v>0</v>
      </c>
      <c r="L612" s="188">
        <f t="shared" ref="L612" si="496">L615</f>
        <v>5000000</v>
      </c>
      <c r="M612" s="189"/>
      <c r="N612" s="188">
        <f t="shared" ref="N612" si="497">N615</f>
        <v>10000000</v>
      </c>
      <c r="O612" s="190"/>
    </row>
    <row r="613" spans="1:15" ht="18.75" customHeight="1" x14ac:dyDescent="0.25">
      <c r="A613" s="85"/>
      <c r="B613" s="173" t="s">
        <v>117</v>
      </c>
      <c r="C613" s="174"/>
      <c r="D613" s="175" t="s">
        <v>33</v>
      </c>
      <c r="E613" s="175"/>
      <c r="F613" s="191">
        <v>0</v>
      </c>
      <c r="G613" s="192"/>
      <c r="H613" s="191"/>
      <c r="I613" s="192"/>
      <c r="J613" s="42"/>
      <c r="K613" s="31">
        <v>0</v>
      </c>
      <c r="L613" s="191"/>
      <c r="M613" s="192"/>
      <c r="N613" s="191"/>
      <c r="O613" s="193"/>
    </row>
    <row r="614" spans="1:15" ht="17.25" customHeight="1" x14ac:dyDescent="0.25">
      <c r="A614" s="87"/>
      <c r="B614" s="173" t="s">
        <v>116</v>
      </c>
      <c r="C614" s="174"/>
      <c r="D614" s="175" t="s">
        <v>30</v>
      </c>
      <c r="E614" s="175"/>
      <c r="F614" s="191">
        <v>0</v>
      </c>
      <c r="G614" s="192"/>
      <c r="H614" s="191"/>
      <c r="I614" s="192"/>
      <c r="J614" s="42"/>
      <c r="K614" s="31">
        <v>0</v>
      </c>
      <c r="L614" s="191"/>
      <c r="M614" s="192"/>
      <c r="N614" s="191"/>
      <c r="O614" s="193"/>
    </row>
    <row r="615" spans="1:15" ht="28.5" customHeight="1" x14ac:dyDescent="0.25">
      <c r="A615" s="86"/>
      <c r="B615" s="194">
        <v>4</v>
      </c>
      <c r="C615" s="195"/>
      <c r="D615" s="196" t="s">
        <v>49</v>
      </c>
      <c r="E615" s="196"/>
      <c r="F615" s="197">
        <f>F616</f>
        <v>0</v>
      </c>
      <c r="G615" s="198"/>
      <c r="H615" s="197">
        <f t="shared" ref="H615:K615" si="498">H616</f>
        <v>400000</v>
      </c>
      <c r="I615" s="198"/>
      <c r="J615" s="77">
        <f t="shared" si="498"/>
        <v>-400000</v>
      </c>
      <c r="K615" s="68">
        <f t="shared" si="498"/>
        <v>0</v>
      </c>
      <c r="L615" s="197">
        <f t="shared" ref="L615" si="499">L616</f>
        <v>5000000</v>
      </c>
      <c r="M615" s="198"/>
      <c r="N615" s="197">
        <f t="shared" ref="N615" si="500">N616</f>
        <v>10000000</v>
      </c>
      <c r="O615" s="199"/>
    </row>
    <row r="616" spans="1:15" ht="29.25" customHeight="1" x14ac:dyDescent="0.25">
      <c r="A616" s="85"/>
      <c r="B616" s="164">
        <v>42</v>
      </c>
      <c r="C616" s="165"/>
      <c r="D616" s="166" t="s">
        <v>54</v>
      </c>
      <c r="E616" s="166"/>
      <c r="F616" s="167">
        <v>0</v>
      </c>
      <c r="G616" s="168"/>
      <c r="H616" s="167">
        <v>400000</v>
      </c>
      <c r="I616" s="168"/>
      <c r="J616" s="40">
        <f>K616-H616</f>
        <v>-400000</v>
      </c>
      <c r="K616" s="30">
        <v>0</v>
      </c>
      <c r="L616" s="167">
        <v>5000000</v>
      </c>
      <c r="M616" s="168"/>
      <c r="N616" s="167">
        <v>10000000</v>
      </c>
      <c r="O616" s="169"/>
    </row>
    <row r="617" spans="1:15" ht="29.25" customHeight="1" x14ac:dyDescent="0.25">
      <c r="A617" s="85"/>
      <c r="B617" s="164">
        <v>421</v>
      </c>
      <c r="C617" s="165"/>
      <c r="D617" s="166" t="s">
        <v>400</v>
      </c>
      <c r="E617" s="166"/>
      <c r="F617" s="167">
        <v>0</v>
      </c>
      <c r="G617" s="168"/>
      <c r="H617" s="167">
        <v>400000</v>
      </c>
      <c r="I617" s="168"/>
      <c r="J617" s="40"/>
      <c r="K617" s="30">
        <v>0</v>
      </c>
      <c r="L617" s="167"/>
      <c r="M617" s="168"/>
      <c r="N617" s="167"/>
      <c r="O617" s="169"/>
    </row>
    <row r="618" spans="1:15" ht="30" customHeight="1" x14ac:dyDescent="0.25">
      <c r="A618" s="89"/>
      <c r="B618" s="179" t="s">
        <v>268</v>
      </c>
      <c r="C618" s="180"/>
      <c r="D618" s="181" t="s">
        <v>269</v>
      </c>
      <c r="E618" s="181"/>
      <c r="F618" s="182">
        <f>F619</f>
        <v>114442.38</v>
      </c>
      <c r="G618" s="183"/>
      <c r="H618" s="182">
        <f t="shared" ref="H618:K618" si="501">H619</f>
        <v>320000</v>
      </c>
      <c r="I618" s="183"/>
      <c r="J618" s="65">
        <f t="shared" si="501"/>
        <v>-320000</v>
      </c>
      <c r="K618" s="55">
        <f t="shared" si="501"/>
        <v>0</v>
      </c>
      <c r="L618" s="182">
        <f t="shared" ref="L618" si="502">L619</f>
        <v>100000</v>
      </c>
      <c r="M618" s="183"/>
      <c r="N618" s="182">
        <f t="shared" ref="N618" si="503">N619</f>
        <v>100000</v>
      </c>
      <c r="O618" s="184"/>
    </row>
    <row r="619" spans="1:15" ht="29.25" customHeight="1" x14ac:dyDescent="0.25">
      <c r="A619" s="87"/>
      <c r="B619" s="185" t="s">
        <v>270</v>
      </c>
      <c r="C619" s="186"/>
      <c r="D619" s="187" t="s">
        <v>271</v>
      </c>
      <c r="E619" s="187"/>
      <c r="F619" s="188">
        <f>F623</f>
        <v>114442.38</v>
      </c>
      <c r="G619" s="189"/>
      <c r="H619" s="188">
        <f t="shared" ref="H619:J619" si="504">H623</f>
        <v>320000</v>
      </c>
      <c r="I619" s="189"/>
      <c r="J619" s="62">
        <f t="shared" si="504"/>
        <v>-320000</v>
      </c>
      <c r="K619" s="57">
        <f t="shared" ref="K619" si="505">K623</f>
        <v>0</v>
      </c>
      <c r="L619" s="188">
        <f t="shared" ref="L619" si="506">L623</f>
        <v>100000</v>
      </c>
      <c r="M619" s="189"/>
      <c r="N619" s="188">
        <f t="shared" ref="N619" si="507">N623</f>
        <v>100000</v>
      </c>
      <c r="O619" s="190"/>
    </row>
    <row r="620" spans="1:15" x14ac:dyDescent="0.25">
      <c r="A620" s="87"/>
      <c r="B620" s="173" t="s">
        <v>115</v>
      </c>
      <c r="C620" s="174"/>
      <c r="D620" s="175" t="s">
        <v>27</v>
      </c>
      <c r="E620" s="175"/>
      <c r="F620" s="191">
        <v>106442.38</v>
      </c>
      <c r="G620" s="192"/>
      <c r="H620" s="191"/>
      <c r="I620" s="192"/>
      <c r="J620" s="42"/>
      <c r="K620" s="31">
        <v>0</v>
      </c>
      <c r="L620" s="191"/>
      <c r="M620" s="192"/>
      <c r="N620" s="191"/>
      <c r="O620" s="193"/>
    </row>
    <row r="621" spans="1:15" x14ac:dyDescent="0.25">
      <c r="A621" s="87"/>
      <c r="B621" s="173" t="s">
        <v>116</v>
      </c>
      <c r="C621" s="174"/>
      <c r="D621" s="175" t="s">
        <v>30</v>
      </c>
      <c r="E621" s="175"/>
      <c r="F621" s="191">
        <v>8000</v>
      </c>
      <c r="G621" s="192"/>
      <c r="H621" s="191"/>
      <c r="I621" s="192"/>
      <c r="J621" s="42"/>
      <c r="K621" s="31">
        <v>0</v>
      </c>
      <c r="L621" s="191"/>
      <c r="M621" s="192"/>
      <c r="N621" s="191"/>
      <c r="O621" s="193"/>
    </row>
    <row r="622" spans="1:15" x14ac:dyDescent="0.25">
      <c r="A622" s="87"/>
      <c r="B622" s="173" t="s">
        <v>159</v>
      </c>
      <c r="C622" s="174"/>
      <c r="D622" s="175" t="s">
        <v>37</v>
      </c>
      <c r="E622" s="175"/>
      <c r="F622" s="191">
        <v>0</v>
      </c>
      <c r="G622" s="192"/>
      <c r="H622" s="191"/>
      <c r="I622" s="192"/>
      <c r="J622" s="42"/>
      <c r="K622" s="31">
        <v>0</v>
      </c>
      <c r="L622" s="191"/>
      <c r="M622" s="192"/>
      <c r="N622" s="191"/>
      <c r="O622" s="193"/>
    </row>
    <row r="623" spans="1:15" ht="19.5" customHeight="1" x14ac:dyDescent="0.25">
      <c r="A623" s="86"/>
      <c r="B623" s="194">
        <v>3</v>
      </c>
      <c r="C623" s="195"/>
      <c r="D623" s="196" t="s">
        <v>42</v>
      </c>
      <c r="E623" s="196"/>
      <c r="F623" s="197">
        <f>F624</f>
        <v>114442.38</v>
      </c>
      <c r="G623" s="198"/>
      <c r="H623" s="197">
        <f t="shared" ref="H623:K623" si="508">H624</f>
        <v>320000</v>
      </c>
      <c r="I623" s="198"/>
      <c r="J623" s="77">
        <f t="shared" si="508"/>
        <v>-320000</v>
      </c>
      <c r="K623" s="68">
        <f t="shared" si="508"/>
        <v>0</v>
      </c>
      <c r="L623" s="197">
        <f t="shared" ref="L623" si="509">L624</f>
        <v>100000</v>
      </c>
      <c r="M623" s="198"/>
      <c r="N623" s="197">
        <f t="shared" ref="N623" si="510">N624</f>
        <v>100000</v>
      </c>
      <c r="O623" s="199"/>
    </row>
    <row r="624" spans="1:15" ht="18.75" customHeight="1" x14ac:dyDescent="0.25">
      <c r="A624" s="85"/>
      <c r="B624" s="164">
        <v>38</v>
      </c>
      <c r="C624" s="165"/>
      <c r="D624" s="166" t="s">
        <v>48</v>
      </c>
      <c r="E624" s="166"/>
      <c r="F624" s="167">
        <v>114442.38</v>
      </c>
      <c r="G624" s="168"/>
      <c r="H624" s="167">
        <v>320000</v>
      </c>
      <c r="I624" s="168"/>
      <c r="J624" s="40">
        <f>K624-H624</f>
        <v>-320000</v>
      </c>
      <c r="K624" s="30">
        <v>0</v>
      </c>
      <c r="L624" s="167">
        <v>100000</v>
      </c>
      <c r="M624" s="168"/>
      <c r="N624" s="167">
        <v>100000</v>
      </c>
      <c r="O624" s="169"/>
    </row>
    <row r="625" spans="1:15" ht="17.25" customHeight="1" x14ac:dyDescent="0.25">
      <c r="A625" s="85"/>
      <c r="B625" s="164">
        <v>381</v>
      </c>
      <c r="C625" s="165"/>
      <c r="D625" s="166" t="s">
        <v>396</v>
      </c>
      <c r="E625" s="166"/>
      <c r="F625" s="167">
        <v>2269.9899999999998</v>
      </c>
      <c r="G625" s="168"/>
      <c r="H625" s="167">
        <v>20000</v>
      </c>
      <c r="I625" s="168"/>
      <c r="J625" s="40"/>
      <c r="K625" s="30">
        <v>0</v>
      </c>
      <c r="L625" s="167"/>
      <c r="M625" s="168"/>
      <c r="N625" s="167"/>
      <c r="O625" s="169"/>
    </row>
    <row r="626" spans="1:15" ht="17.25" customHeight="1" x14ac:dyDescent="0.25">
      <c r="A626" s="85"/>
      <c r="B626" s="164">
        <v>382</v>
      </c>
      <c r="C626" s="165"/>
      <c r="D626" s="166" t="s">
        <v>397</v>
      </c>
      <c r="E626" s="166"/>
      <c r="F626" s="167">
        <v>112172.39</v>
      </c>
      <c r="G626" s="168"/>
      <c r="H626" s="167">
        <v>300000</v>
      </c>
      <c r="I626" s="168"/>
      <c r="J626" s="40"/>
      <c r="K626" s="30">
        <v>0</v>
      </c>
      <c r="L626" s="167"/>
      <c r="M626" s="168"/>
      <c r="N626" s="167"/>
      <c r="O626" s="169"/>
    </row>
    <row r="627" spans="1:15" ht="32.25" customHeight="1" x14ac:dyDescent="0.25">
      <c r="A627" s="90"/>
      <c r="B627" s="170" t="s">
        <v>272</v>
      </c>
      <c r="C627" s="171"/>
      <c r="D627" s="172" t="s">
        <v>273</v>
      </c>
      <c r="E627" s="172"/>
      <c r="F627" s="176">
        <f>F628+F634+F646</f>
        <v>51348.37</v>
      </c>
      <c r="G627" s="177"/>
      <c r="H627" s="176">
        <f>H628+H634+H646</f>
        <v>315000</v>
      </c>
      <c r="I627" s="177"/>
      <c r="J627" s="63">
        <f>J628+J634+J646</f>
        <v>-239000</v>
      </c>
      <c r="K627" s="60">
        <f>K628+K634+K646</f>
        <v>76000</v>
      </c>
      <c r="L627" s="176">
        <f t="shared" ref="L627" si="511">L628+L634+L646</f>
        <v>75000</v>
      </c>
      <c r="M627" s="177"/>
      <c r="N627" s="176">
        <f t="shared" ref="N627" si="512">N628+N634+N646</f>
        <v>75000</v>
      </c>
      <c r="O627" s="178"/>
    </row>
    <row r="628" spans="1:15" ht="31.5" customHeight="1" x14ac:dyDescent="0.25">
      <c r="A628" s="89"/>
      <c r="B628" s="179" t="s">
        <v>274</v>
      </c>
      <c r="C628" s="180"/>
      <c r="D628" s="181" t="s">
        <v>275</v>
      </c>
      <c r="E628" s="181"/>
      <c r="F628" s="182">
        <f>F629</f>
        <v>10598.37</v>
      </c>
      <c r="G628" s="183"/>
      <c r="H628" s="182">
        <f t="shared" ref="H628:K628" si="513">H629</f>
        <v>25000</v>
      </c>
      <c r="I628" s="183"/>
      <c r="J628" s="65">
        <f t="shared" si="513"/>
        <v>-5000</v>
      </c>
      <c r="K628" s="55">
        <f t="shared" si="513"/>
        <v>20000</v>
      </c>
      <c r="L628" s="182">
        <f t="shared" ref="L628" si="514">L629</f>
        <v>25000</v>
      </c>
      <c r="M628" s="183"/>
      <c r="N628" s="182">
        <f t="shared" ref="N628" si="515">N629</f>
        <v>25000</v>
      </c>
      <c r="O628" s="184"/>
    </row>
    <row r="629" spans="1:15" ht="31.5" customHeight="1" x14ac:dyDescent="0.25">
      <c r="A629" s="87"/>
      <c r="B629" s="185" t="s">
        <v>276</v>
      </c>
      <c r="C629" s="186"/>
      <c r="D629" s="187" t="s">
        <v>277</v>
      </c>
      <c r="E629" s="187"/>
      <c r="F629" s="188">
        <f>F631</f>
        <v>10598.37</v>
      </c>
      <c r="G629" s="189"/>
      <c r="H629" s="188">
        <f t="shared" ref="H629:J629" si="516">H631</f>
        <v>25000</v>
      </c>
      <c r="I629" s="189"/>
      <c r="J629" s="62">
        <f t="shared" si="516"/>
        <v>-5000</v>
      </c>
      <c r="K629" s="57">
        <f t="shared" ref="K629" si="517">K631</f>
        <v>20000</v>
      </c>
      <c r="L629" s="188">
        <f t="shared" ref="L629" si="518">L631</f>
        <v>25000</v>
      </c>
      <c r="M629" s="189"/>
      <c r="N629" s="188">
        <f t="shared" ref="N629" si="519">N631</f>
        <v>25000</v>
      </c>
      <c r="O629" s="190"/>
    </row>
    <row r="630" spans="1:15" x14ac:dyDescent="0.25">
      <c r="A630" s="87"/>
      <c r="B630" s="173" t="s">
        <v>115</v>
      </c>
      <c r="C630" s="174"/>
      <c r="D630" s="175" t="s">
        <v>27</v>
      </c>
      <c r="E630" s="175"/>
      <c r="F630" s="191">
        <v>10598.37</v>
      </c>
      <c r="G630" s="192"/>
      <c r="H630" s="191"/>
      <c r="I630" s="192"/>
      <c r="J630" s="42"/>
      <c r="K630" s="31">
        <v>20000</v>
      </c>
      <c r="L630" s="191"/>
      <c r="M630" s="192"/>
      <c r="N630" s="191"/>
      <c r="O630" s="193"/>
    </row>
    <row r="631" spans="1:15" ht="15.75" customHeight="1" x14ac:dyDescent="0.25">
      <c r="A631" s="86"/>
      <c r="B631" s="194">
        <v>3</v>
      </c>
      <c r="C631" s="195"/>
      <c r="D631" s="196" t="s">
        <v>42</v>
      </c>
      <c r="E631" s="196"/>
      <c r="F631" s="197">
        <f>F632</f>
        <v>10598.37</v>
      </c>
      <c r="G631" s="198"/>
      <c r="H631" s="197">
        <f t="shared" ref="H631:K631" si="520">H632</f>
        <v>25000</v>
      </c>
      <c r="I631" s="198"/>
      <c r="J631" s="77">
        <f t="shared" si="520"/>
        <v>-5000</v>
      </c>
      <c r="K631" s="68">
        <f t="shared" si="520"/>
        <v>20000</v>
      </c>
      <c r="L631" s="197">
        <f t="shared" ref="L631" si="521">L632</f>
        <v>25000</v>
      </c>
      <c r="M631" s="198"/>
      <c r="N631" s="197">
        <f t="shared" ref="N631" si="522">N632</f>
        <v>25000</v>
      </c>
      <c r="O631" s="199"/>
    </row>
    <row r="632" spans="1:15" ht="14.25" customHeight="1" x14ac:dyDescent="0.25">
      <c r="A632" s="85"/>
      <c r="B632" s="164">
        <v>35</v>
      </c>
      <c r="C632" s="165"/>
      <c r="D632" s="166" t="s">
        <v>46</v>
      </c>
      <c r="E632" s="166"/>
      <c r="F632" s="167">
        <v>10598.37</v>
      </c>
      <c r="G632" s="168"/>
      <c r="H632" s="167">
        <v>25000</v>
      </c>
      <c r="I632" s="168"/>
      <c r="J632" s="40">
        <f>K632-H632</f>
        <v>-5000</v>
      </c>
      <c r="K632" s="30">
        <v>20000</v>
      </c>
      <c r="L632" s="167">
        <v>25000</v>
      </c>
      <c r="M632" s="168"/>
      <c r="N632" s="167">
        <v>25000</v>
      </c>
      <c r="O632" s="169"/>
    </row>
    <row r="633" spans="1:15" ht="42.75" customHeight="1" x14ac:dyDescent="0.25">
      <c r="A633" s="85"/>
      <c r="B633" s="164">
        <v>352</v>
      </c>
      <c r="C633" s="165"/>
      <c r="D633" s="166" t="s">
        <v>394</v>
      </c>
      <c r="E633" s="166"/>
      <c r="F633" s="167">
        <v>10598.37</v>
      </c>
      <c r="G633" s="168"/>
      <c r="H633" s="167">
        <v>25000</v>
      </c>
      <c r="I633" s="168"/>
      <c r="J633" s="40"/>
      <c r="K633" s="30">
        <v>20000</v>
      </c>
      <c r="L633" s="167"/>
      <c r="M633" s="168"/>
      <c r="N633" s="167"/>
      <c r="O633" s="169"/>
    </row>
    <row r="634" spans="1:15" ht="31.5" customHeight="1" x14ac:dyDescent="0.25">
      <c r="A634" s="89"/>
      <c r="B634" s="179" t="s">
        <v>278</v>
      </c>
      <c r="C634" s="180"/>
      <c r="D634" s="181" t="s">
        <v>279</v>
      </c>
      <c r="E634" s="181"/>
      <c r="F634" s="182">
        <f>F635+F640</f>
        <v>40750</v>
      </c>
      <c r="G634" s="183"/>
      <c r="H634" s="182">
        <f>H635+H640</f>
        <v>90000</v>
      </c>
      <c r="I634" s="183"/>
      <c r="J634" s="65">
        <f>J635+J640</f>
        <v>-49000</v>
      </c>
      <c r="K634" s="55">
        <f>K635+K640</f>
        <v>41000</v>
      </c>
      <c r="L634" s="182">
        <f t="shared" ref="L634" si="523">L635+L640</f>
        <v>0</v>
      </c>
      <c r="M634" s="183"/>
      <c r="N634" s="182">
        <f t="shared" ref="N634" si="524">N635+N640</f>
        <v>0</v>
      </c>
      <c r="O634" s="184"/>
    </row>
    <row r="635" spans="1:15" ht="29.25" customHeight="1" x14ac:dyDescent="0.25">
      <c r="A635" s="87"/>
      <c r="B635" s="185" t="s">
        <v>280</v>
      </c>
      <c r="C635" s="186"/>
      <c r="D635" s="187" t="s">
        <v>281</v>
      </c>
      <c r="E635" s="187"/>
      <c r="F635" s="188">
        <f>F637</f>
        <v>0</v>
      </c>
      <c r="G635" s="189"/>
      <c r="H635" s="188">
        <f t="shared" ref="H635:J635" si="525">H637</f>
        <v>90000</v>
      </c>
      <c r="I635" s="189"/>
      <c r="J635" s="62">
        <f t="shared" si="525"/>
        <v>-90000</v>
      </c>
      <c r="K635" s="57">
        <f t="shared" ref="K635" si="526">K637</f>
        <v>0</v>
      </c>
      <c r="L635" s="188">
        <f t="shared" ref="L635" si="527">L637</f>
        <v>0</v>
      </c>
      <c r="M635" s="189"/>
      <c r="N635" s="188">
        <f t="shared" ref="N635" si="528">N637</f>
        <v>0</v>
      </c>
      <c r="O635" s="190"/>
    </row>
    <row r="636" spans="1:15" x14ac:dyDescent="0.25">
      <c r="A636" s="87"/>
      <c r="B636" s="173" t="s">
        <v>116</v>
      </c>
      <c r="C636" s="174"/>
      <c r="D636" s="175" t="s">
        <v>30</v>
      </c>
      <c r="E636" s="175"/>
      <c r="F636" s="191">
        <v>0</v>
      </c>
      <c r="G636" s="192"/>
      <c r="H636" s="191"/>
      <c r="I636" s="192"/>
      <c r="J636" s="42"/>
      <c r="K636" s="31">
        <v>0</v>
      </c>
      <c r="L636" s="191"/>
      <c r="M636" s="192"/>
      <c r="N636" s="191"/>
      <c r="O636" s="193"/>
    </row>
    <row r="637" spans="1:15" ht="15.75" customHeight="1" x14ac:dyDescent="0.25">
      <c r="A637" s="86"/>
      <c r="B637" s="194">
        <v>3</v>
      </c>
      <c r="C637" s="195"/>
      <c r="D637" s="196" t="s">
        <v>42</v>
      </c>
      <c r="E637" s="196"/>
      <c r="F637" s="197">
        <f>F638</f>
        <v>0</v>
      </c>
      <c r="G637" s="198"/>
      <c r="H637" s="197">
        <f t="shared" ref="H637:K637" si="529">H638</f>
        <v>90000</v>
      </c>
      <c r="I637" s="198"/>
      <c r="J637" s="78">
        <f t="shared" si="529"/>
        <v>-90000</v>
      </c>
      <c r="K637" s="126">
        <f t="shared" si="529"/>
        <v>0</v>
      </c>
      <c r="L637" s="197">
        <f t="shared" ref="L637" si="530">L638</f>
        <v>0</v>
      </c>
      <c r="M637" s="198"/>
      <c r="N637" s="197">
        <f t="shared" ref="N637" si="531">N638</f>
        <v>0</v>
      </c>
      <c r="O637" s="199"/>
    </row>
    <row r="638" spans="1:15" ht="17.25" customHeight="1" x14ac:dyDescent="0.25">
      <c r="A638" s="85"/>
      <c r="B638" s="164">
        <v>32</v>
      </c>
      <c r="C638" s="165"/>
      <c r="D638" s="166" t="s">
        <v>44</v>
      </c>
      <c r="E638" s="166"/>
      <c r="F638" s="167">
        <v>0</v>
      </c>
      <c r="G638" s="168"/>
      <c r="H638" s="167">
        <v>90000</v>
      </c>
      <c r="I638" s="168"/>
      <c r="J638" s="40">
        <f>K638-H638</f>
        <v>-90000</v>
      </c>
      <c r="K638" s="30">
        <v>0</v>
      </c>
      <c r="L638" s="167">
        <v>0</v>
      </c>
      <c r="M638" s="168"/>
      <c r="N638" s="167">
        <v>0</v>
      </c>
      <c r="O638" s="169"/>
    </row>
    <row r="639" spans="1:15" ht="18" customHeight="1" x14ac:dyDescent="0.25">
      <c r="A639" s="85"/>
      <c r="B639" s="164">
        <v>323</v>
      </c>
      <c r="C639" s="165"/>
      <c r="D639" s="166" t="s">
        <v>130</v>
      </c>
      <c r="E639" s="166"/>
      <c r="F639" s="167">
        <v>0</v>
      </c>
      <c r="G639" s="168"/>
      <c r="H639" s="167">
        <v>90000</v>
      </c>
      <c r="I639" s="168"/>
      <c r="J639" s="40"/>
      <c r="K639" s="30">
        <v>0</v>
      </c>
      <c r="L639" s="167"/>
      <c r="M639" s="168"/>
      <c r="N639" s="167"/>
      <c r="O639" s="169"/>
    </row>
    <row r="640" spans="1:15" ht="42" customHeight="1" x14ac:dyDescent="0.25">
      <c r="A640" s="87"/>
      <c r="B640" s="185" t="s">
        <v>354</v>
      </c>
      <c r="C640" s="186"/>
      <c r="D640" s="187" t="s">
        <v>355</v>
      </c>
      <c r="E640" s="187"/>
      <c r="F640" s="188">
        <f>F643</f>
        <v>40750</v>
      </c>
      <c r="G640" s="189"/>
      <c r="H640" s="188">
        <f t="shared" ref="H640:J640" si="532">H643</f>
        <v>0</v>
      </c>
      <c r="I640" s="189"/>
      <c r="J640" s="62">
        <f t="shared" si="532"/>
        <v>41000</v>
      </c>
      <c r="K640" s="57">
        <f t="shared" ref="K640" si="533">K643</f>
        <v>41000</v>
      </c>
      <c r="L640" s="188">
        <f t="shared" ref="L640" si="534">L643</f>
        <v>0</v>
      </c>
      <c r="M640" s="189"/>
      <c r="N640" s="188">
        <f t="shared" ref="N640" si="535">N643</f>
        <v>0</v>
      </c>
      <c r="O640" s="190"/>
    </row>
    <row r="641" spans="1:15" x14ac:dyDescent="0.25">
      <c r="A641" s="87"/>
      <c r="B641" s="173" t="s">
        <v>117</v>
      </c>
      <c r="C641" s="174"/>
      <c r="D641" s="175" t="s">
        <v>33</v>
      </c>
      <c r="E641" s="175"/>
      <c r="F641" s="191">
        <v>40750</v>
      </c>
      <c r="G641" s="192"/>
      <c r="H641" s="191"/>
      <c r="I641" s="192"/>
      <c r="J641" s="42"/>
      <c r="K641" s="31">
        <v>0</v>
      </c>
      <c r="L641" s="191"/>
      <c r="M641" s="192"/>
      <c r="N641" s="191"/>
      <c r="O641" s="193"/>
    </row>
    <row r="642" spans="1:15" ht="15" customHeight="1" x14ac:dyDescent="0.25">
      <c r="A642" s="87"/>
      <c r="B642" s="173" t="s">
        <v>116</v>
      </c>
      <c r="C642" s="174"/>
      <c r="D642" s="175" t="s">
        <v>30</v>
      </c>
      <c r="E642" s="175"/>
      <c r="F642" s="191">
        <v>0</v>
      </c>
      <c r="G642" s="192"/>
      <c r="H642" s="191"/>
      <c r="I642" s="192"/>
      <c r="J642" s="42"/>
      <c r="K642" s="31">
        <v>41000</v>
      </c>
      <c r="L642" s="191"/>
      <c r="M642" s="192"/>
      <c r="N642" s="191"/>
      <c r="O642" s="193"/>
    </row>
    <row r="643" spans="1:15" ht="16.5" customHeight="1" x14ac:dyDescent="0.25">
      <c r="A643" s="86"/>
      <c r="B643" s="194">
        <v>3</v>
      </c>
      <c r="C643" s="195"/>
      <c r="D643" s="196" t="s">
        <v>42</v>
      </c>
      <c r="E643" s="196"/>
      <c r="F643" s="197">
        <f>F644</f>
        <v>40750</v>
      </c>
      <c r="G643" s="198"/>
      <c r="H643" s="197">
        <f t="shared" ref="H643:K643" si="536">H644</f>
        <v>0</v>
      </c>
      <c r="I643" s="198"/>
      <c r="J643" s="77">
        <f t="shared" si="536"/>
        <v>41000</v>
      </c>
      <c r="K643" s="68">
        <f t="shared" si="536"/>
        <v>41000</v>
      </c>
      <c r="L643" s="197">
        <f t="shared" ref="L643" si="537">L644</f>
        <v>0</v>
      </c>
      <c r="M643" s="198"/>
      <c r="N643" s="197">
        <f t="shared" ref="N643" si="538">N644</f>
        <v>0</v>
      </c>
      <c r="O643" s="199"/>
    </row>
    <row r="644" spans="1:15" ht="17.25" customHeight="1" x14ac:dyDescent="0.25">
      <c r="A644" s="85"/>
      <c r="B644" s="164">
        <v>32</v>
      </c>
      <c r="C644" s="165"/>
      <c r="D644" s="166" t="s">
        <v>44</v>
      </c>
      <c r="E644" s="166"/>
      <c r="F644" s="167">
        <v>40750</v>
      </c>
      <c r="G644" s="168"/>
      <c r="H644" s="167">
        <v>0</v>
      </c>
      <c r="I644" s="168"/>
      <c r="J644" s="40">
        <f>K644-H644</f>
        <v>41000</v>
      </c>
      <c r="K644" s="30">
        <v>41000</v>
      </c>
      <c r="L644" s="167">
        <v>0</v>
      </c>
      <c r="M644" s="168"/>
      <c r="N644" s="167">
        <v>0</v>
      </c>
      <c r="O644" s="169"/>
    </row>
    <row r="645" spans="1:15" ht="15.75" customHeight="1" x14ac:dyDescent="0.25">
      <c r="A645" s="85"/>
      <c r="B645" s="164">
        <v>323</v>
      </c>
      <c r="C645" s="165"/>
      <c r="D645" s="166" t="s">
        <v>130</v>
      </c>
      <c r="E645" s="166"/>
      <c r="F645" s="167">
        <v>40750</v>
      </c>
      <c r="G645" s="168"/>
      <c r="H645" s="167">
        <v>0</v>
      </c>
      <c r="I645" s="168"/>
      <c r="J645" s="40"/>
      <c r="K645" s="30">
        <v>41000</v>
      </c>
      <c r="L645" s="167"/>
      <c r="M645" s="168"/>
      <c r="N645" s="167"/>
      <c r="O645" s="169"/>
    </row>
    <row r="646" spans="1:15" ht="27" customHeight="1" x14ac:dyDescent="0.25">
      <c r="A646" s="89"/>
      <c r="B646" s="179" t="s">
        <v>282</v>
      </c>
      <c r="C646" s="180"/>
      <c r="D646" s="181" t="s">
        <v>283</v>
      </c>
      <c r="E646" s="181"/>
      <c r="F646" s="182">
        <f>F647+F653</f>
        <v>0</v>
      </c>
      <c r="G646" s="183"/>
      <c r="H646" s="182">
        <f>H647+H653</f>
        <v>200000</v>
      </c>
      <c r="I646" s="183"/>
      <c r="J646" s="65">
        <f>J647+J653</f>
        <v>-185000</v>
      </c>
      <c r="K646" s="55">
        <f>K647+K653</f>
        <v>15000</v>
      </c>
      <c r="L646" s="182">
        <f t="shared" ref="L646" si="539">L647+L653</f>
        <v>50000</v>
      </c>
      <c r="M646" s="183"/>
      <c r="N646" s="182">
        <f t="shared" ref="N646" si="540">N647+N653</f>
        <v>50000</v>
      </c>
      <c r="O646" s="184"/>
    </row>
    <row r="647" spans="1:15" ht="44.25" customHeight="1" x14ac:dyDescent="0.25">
      <c r="A647" s="87"/>
      <c r="B647" s="185" t="s">
        <v>285</v>
      </c>
      <c r="C647" s="186"/>
      <c r="D647" s="187" t="s">
        <v>286</v>
      </c>
      <c r="E647" s="187"/>
      <c r="F647" s="188">
        <f>F650</f>
        <v>0</v>
      </c>
      <c r="G647" s="189"/>
      <c r="H647" s="188">
        <f t="shared" ref="H647:J647" si="541">H650</f>
        <v>200000</v>
      </c>
      <c r="I647" s="189"/>
      <c r="J647" s="62">
        <f t="shared" si="541"/>
        <v>-200000</v>
      </c>
      <c r="K647" s="57">
        <f t="shared" ref="K647" si="542">K650</f>
        <v>0</v>
      </c>
      <c r="L647" s="188">
        <f t="shared" ref="L647" si="543">L650</f>
        <v>0</v>
      </c>
      <c r="M647" s="189"/>
      <c r="N647" s="188">
        <f t="shared" ref="N647" si="544">N650</f>
        <v>0</v>
      </c>
      <c r="O647" s="190"/>
    </row>
    <row r="648" spans="1:15" ht="18" customHeight="1" x14ac:dyDescent="0.25">
      <c r="A648" s="87"/>
      <c r="B648" s="173" t="s">
        <v>115</v>
      </c>
      <c r="C648" s="174"/>
      <c r="D648" s="175" t="s">
        <v>27</v>
      </c>
      <c r="E648" s="175"/>
      <c r="F648" s="191"/>
      <c r="G648" s="192"/>
      <c r="H648" s="191"/>
      <c r="I648" s="192"/>
      <c r="J648" s="42"/>
      <c r="K648" s="31">
        <v>0</v>
      </c>
      <c r="L648" s="191"/>
      <c r="M648" s="192"/>
      <c r="N648" s="191"/>
      <c r="O648" s="193"/>
    </row>
    <row r="649" spans="1:15" ht="15.75" customHeight="1" x14ac:dyDescent="0.25">
      <c r="A649" s="87"/>
      <c r="B649" s="173" t="s">
        <v>116</v>
      </c>
      <c r="C649" s="174"/>
      <c r="D649" s="175" t="s">
        <v>30</v>
      </c>
      <c r="E649" s="175"/>
      <c r="F649" s="191"/>
      <c r="G649" s="192"/>
      <c r="H649" s="191"/>
      <c r="I649" s="192"/>
      <c r="J649" s="42"/>
      <c r="K649" s="31">
        <v>0</v>
      </c>
      <c r="L649" s="191"/>
      <c r="M649" s="192"/>
      <c r="N649" s="191"/>
      <c r="O649" s="193"/>
    </row>
    <row r="650" spans="1:15" ht="28.5" customHeight="1" x14ac:dyDescent="0.25">
      <c r="A650" s="86"/>
      <c r="B650" s="194">
        <v>4</v>
      </c>
      <c r="C650" s="195"/>
      <c r="D650" s="196" t="s">
        <v>49</v>
      </c>
      <c r="E650" s="196"/>
      <c r="F650" s="197">
        <f>F651</f>
        <v>0</v>
      </c>
      <c r="G650" s="198"/>
      <c r="H650" s="197">
        <f t="shared" ref="H650:K650" si="545">H651</f>
        <v>200000</v>
      </c>
      <c r="I650" s="198"/>
      <c r="J650" s="77">
        <f t="shared" si="545"/>
        <v>-200000</v>
      </c>
      <c r="K650" s="68">
        <f t="shared" si="545"/>
        <v>0</v>
      </c>
      <c r="L650" s="197">
        <f t="shared" ref="L650" si="546">L651</f>
        <v>0</v>
      </c>
      <c r="M650" s="198"/>
      <c r="N650" s="197">
        <f t="shared" ref="N650" si="547">N651</f>
        <v>0</v>
      </c>
      <c r="O650" s="199"/>
    </row>
    <row r="651" spans="1:15" ht="27" customHeight="1" x14ac:dyDescent="0.25">
      <c r="A651" s="85"/>
      <c r="B651" s="164">
        <v>42</v>
      </c>
      <c r="C651" s="165"/>
      <c r="D651" s="166" t="s">
        <v>54</v>
      </c>
      <c r="E651" s="166"/>
      <c r="F651" s="167">
        <v>0</v>
      </c>
      <c r="G651" s="168"/>
      <c r="H651" s="167">
        <v>200000</v>
      </c>
      <c r="I651" s="168"/>
      <c r="J651" s="40">
        <f>K651-H651</f>
        <v>-200000</v>
      </c>
      <c r="K651" s="30">
        <v>0</v>
      </c>
      <c r="L651" s="167">
        <v>0</v>
      </c>
      <c r="M651" s="168"/>
      <c r="N651" s="167">
        <v>0</v>
      </c>
      <c r="O651" s="169"/>
    </row>
    <row r="652" spans="1:15" ht="18" customHeight="1" x14ac:dyDescent="0.25">
      <c r="A652" s="85"/>
      <c r="B652" s="164">
        <v>421</v>
      </c>
      <c r="C652" s="165"/>
      <c r="D652" s="166" t="s">
        <v>400</v>
      </c>
      <c r="E652" s="166"/>
      <c r="F652" s="167">
        <v>0</v>
      </c>
      <c r="G652" s="168"/>
      <c r="H652" s="167">
        <v>200000</v>
      </c>
      <c r="I652" s="168"/>
      <c r="J652" s="40"/>
      <c r="K652" s="30">
        <v>0</v>
      </c>
      <c r="L652" s="167"/>
      <c r="M652" s="168"/>
      <c r="N652" s="167"/>
      <c r="O652" s="169"/>
    </row>
    <row r="653" spans="1:15" ht="30" customHeight="1" x14ac:dyDescent="0.25">
      <c r="A653" s="87"/>
      <c r="B653" s="185" t="s">
        <v>284</v>
      </c>
      <c r="C653" s="186"/>
      <c r="D653" s="187" t="s">
        <v>283</v>
      </c>
      <c r="E653" s="187"/>
      <c r="F653" s="188">
        <f>F655</f>
        <v>0</v>
      </c>
      <c r="G653" s="189"/>
      <c r="H653" s="188">
        <f t="shared" ref="H653:J653" si="548">H655</f>
        <v>0</v>
      </c>
      <c r="I653" s="189"/>
      <c r="J653" s="62">
        <f t="shared" si="548"/>
        <v>15000</v>
      </c>
      <c r="K653" s="57">
        <f t="shared" ref="K653" si="549">K655</f>
        <v>15000</v>
      </c>
      <c r="L653" s="188">
        <f t="shared" ref="L653" si="550">L655</f>
        <v>50000</v>
      </c>
      <c r="M653" s="189"/>
      <c r="N653" s="188">
        <f t="shared" ref="N653" si="551">N655</f>
        <v>50000</v>
      </c>
      <c r="O653" s="190"/>
    </row>
    <row r="654" spans="1:15" ht="15" customHeight="1" x14ac:dyDescent="0.25">
      <c r="A654" s="87"/>
      <c r="B654" s="173" t="s">
        <v>115</v>
      </c>
      <c r="C654" s="174"/>
      <c r="D654" s="175" t="s">
        <v>27</v>
      </c>
      <c r="E654" s="175"/>
      <c r="F654" s="191">
        <v>0</v>
      </c>
      <c r="G654" s="192"/>
      <c r="H654" s="191"/>
      <c r="I654" s="192"/>
      <c r="J654" s="42"/>
      <c r="K654" s="31">
        <v>15000</v>
      </c>
      <c r="L654" s="191"/>
      <c r="M654" s="192"/>
      <c r="N654" s="191"/>
      <c r="O654" s="193"/>
    </row>
    <row r="655" spans="1:15" ht="15" customHeight="1" x14ac:dyDescent="0.25">
      <c r="A655" s="86"/>
      <c r="B655" s="194">
        <v>3</v>
      </c>
      <c r="C655" s="195"/>
      <c r="D655" s="196" t="s">
        <v>42</v>
      </c>
      <c r="E655" s="196"/>
      <c r="F655" s="197">
        <f>F656+F658</f>
        <v>0</v>
      </c>
      <c r="G655" s="198"/>
      <c r="H655" s="197">
        <f t="shared" ref="H655" si="552">H656+H658</f>
        <v>0</v>
      </c>
      <c r="I655" s="198"/>
      <c r="J655" s="37">
        <f t="shared" ref="J655:K655" si="553">J656+J658</f>
        <v>15000</v>
      </c>
      <c r="K655" s="37">
        <f t="shared" si="553"/>
        <v>15000</v>
      </c>
      <c r="L655" s="197">
        <f t="shared" ref="L655" si="554">L656+L658</f>
        <v>50000</v>
      </c>
      <c r="M655" s="198"/>
      <c r="N655" s="197">
        <f t="shared" ref="N655" si="555">N656+N658</f>
        <v>50000</v>
      </c>
      <c r="O655" s="199"/>
    </row>
    <row r="656" spans="1:15" ht="15" customHeight="1" x14ac:dyDescent="0.25">
      <c r="A656" s="85"/>
      <c r="B656" s="164">
        <v>32</v>
      </c>
      <c r="C656" s="165"/>
      <c r="D656" s="166" t="s">
        <v>44</v>
      </c>
      <c r="E656" s="166"/>
      <c r="F656" s="167">
        <v>0</v>
      </c>
      <c r="G656" s="168"/>
      <c r="H656" s="167">
        <v>0</v>
      </c>
      <c r="I656" s="168"/>
      <c r="J656" s="40">
        <f t="shared" ref="J656:J658" si="556">K656-H656</f>
        <v>15000</v>
      </c>
      <c r="K656" s="30">
        <v>15000</v>
      </c>
      <c r="L656" s="167">
        <v>50000</v>
      </c>
      <c r="M656" s="168"/>
      <c r="N656" s="167">
        <v>50000</v>
      </c>
      <c r="O656" s="169"/>
    </row>
    <row r="657" spans="1:15" ht="15" customHeight="1" x14ac:dyDescent="0.25">
      <c r="A657" s="85"/>
      <c r="B657" s="164">
        <v>323</v>
      </c>
      <c r="C657" s="165"/>
      <c r="D657" s="166" t="s">
        <v>130</v>
      </c>
      <c r="E657" s="166"/>
      <c r="F657" s="167">
        <v>0</v>
      </c>
      <c r="G657" s="168"/>
      <c r="H657" s="167">
        <v>0</v>
      </c>
      <c r="I657" s="168"/>
      <c r="J657" s="40"/>
      <c r="K657" s="30">
        <v>15000</v>
      </c>
      <c r="L657" s="167"/>
      <c r="M657" s="168"/>
      <c r="N657" s="167"/>
      <c r="O657" s="169"/>
    </row>
    <row r="658" spans="1:15" ht="15" customHeight="1" x14ac:dyDescent="0.25">
      <c r="A658" s="85"/>
      <c r="B658" s="164">
        <v>38</v>
      </c>
      <c r="C658" s="165"/>
      <c r="D658" s="206" t="s">
        <v>48</v>
      </c>
      <c r="E658" s="207"/>
      <c r="F658" s="167">
        <v>0</v>
      </c>
      <c r="G658" s="168"/>
      <c r="H658" s="167">
        <v>0</v>
      </c>
      <c r="I658" s="168"/>
      <c r="J658" s="40">
        <f t="shared" si="556"/>
        <v>0</v>
      </c>
      <c r="K658" s="48">
        <v>0</v>
      </c>
      <c r="L658" s="167">
        <v>0</v>
      </c>
      <c r="M658" s="168"/>
      <c r="N658" s="167">
        <v>0</v>
      </c>
      <c r="O658" s="169"/>
    </row>
    <row r="659" spans="1:15" ht="18.75" customHeight="1" x14ac:dyDescent="0.25">
      <c r="A659" s="85"/>
      <c r="B659" s="164">
        <v>381</v>
      </c>
      <c r="C659" s="165"/>
      <c r="D659" s="166" t="s">
        <v>396</v>
      </c>
      <c r="E659" s="166"/>
      <c r="F659" s="167">
        <v>0</v>
      </c>
      <c r="G659" s="168"/>
      <c r="H659" s="167">
        <v>0</v>
      </c>
      <c r="I659" s="168"/>
      <c r="J659" s="40"/>
      <c r="K659" s="30">
        <v>0</v>
      </c>
      <c r="L659" s="167"/>
      <c r="M659" s="168"/>
      <c r="N659" s="167"/>
      <c r="O659" s="169"/>
    </row>
    <row r="660" spans="1:15" ht="31.5" customHeight="1" x14ac:dyDescent="0.25">
      <c r="A660" s="90"/>
      <c r="B660" s="170" t="s">
        <v>287</v>
      </c>
      <c r="C660" s="171"/>
      <c r="D660" s="172" t="s">
        <v>288</v>
      </c>
      <c r="E660" s="172"/>
      <c r="F660" s="176">
        <f>F661+F667+F674</f>
        <v>40742.92</v>
      </c>
      <c r="G660" s="177"/>
      <c r="H660" s="176">
        <f>H661+H667+H674</f>
        <v>340000</v>
      </c>
      <c r="I660" s="177"/>
      <c r="J660" s="63">
        <f>J661+J667+J674</f>
        <v>-240000</v>
      </c>
      <c r="K660" s="60">
        <f>K661+K667+K674</f>
        <v>100000</v>
      </c>
      <c r="L660" s="176">
        <f t="shared" ref="L660" si="557">L661+L667+L674</f>
        <v>40000</v>
      </c>
      <c r="M660" s="177"/>
      <c r="N660" s="176">
        <f t="shared" ref="N660" si="558">N661+N667+N674</f>
        <v>40000</v>
      </c>
      <c r="O660" s="178"/>
    </row>
    <row r="661" spans="1:15" ht="43.5" customHeight="1" x14ac:dyDescent="0.25">
      <c r="A661" s="89"/>
      <c r="B661" s="179" t="s">
        <v>289</v>
      </c>
      <c r="C661" s="180"/>
      <c r="D661" s="181" t="s">
        <v>290</v>
      </c>
      <c r="E661" s="181"/>
      <c r="F661" s="182">
        <f>F662</f>
        <v>10674.17</v>
      </c>
      <c r="G661" s="183"/>
      <c r="H661" s="182">
        <f t="shared" ref="H661:K661" si="559">H662</f>
        <v>40000</v>
      </c>
      <c r="I661" s="183"/>
      <c r="J661" s="65">
        <f t="shared" si="559"/>
        <v>60000</v>
      </c>
      <c r="K661" s="55">
        <f t="shared" si="559"/>
        <v>100000</v>
      </c>
      <c r="L661" s="182">
        <f t="shared" ref="L661" si="560">L662</f>
        <v>40000</v>
      </c>
      <c r="M661" s="183"/>
      <c r="N661" s="182">
        <f t="shared" ref="N661" si="561">N662</f>
        <v>40000</v>
      </c>
      <c r="O661" s="184"/>
    </row>
    <row r="662" spans="1:15" ht="27" customHeight="1" x14ac:dyDescent="0.25">
      <c r="A662" s="87"/>
      <c r="B662" s="185" t="s">
        <v>291</v>
      </c>
      <c r="C662" s="186"/>
      <c r="D662" s="187" t="s">
        <v>365</v>
      </c>
      <c r="E662" s="187"/>
      <c r="F662" s="188">
        <f>F664</f>
        <v>10674.17</v>
      </c>
      <c r="G662" s="189"/>
      <c r="H662" s="188">
        <f t="shared" ref="H662:J662" si="562">H664</f>
        <v>40000</v>
      </c>
      <c r="I662" s="189"/>
      <c r="J662" s="62">
        <f t="shared" si="562"/>
        <v>60000</v>
      </c>
      <c r="K662" s="57">
        <f t="shared" ref="K662" si="563">K664</f>
        <v>100000</v>
      </c>
      <c r="L662" s="188">
        <f t="shared" ref="L662" si="564">L664</f>
        <v>40000</v>
      </c>
      <c r="M662" s="189"/>
      <c r="N662" s="188">
        <f t="shared" ref="N662" si="565">N664</f>
        <v>40000</v>
      </c>
      <c r="O662" s="190"/>
    </row>
    <row r="663" spans="1:15" x14ac:dyDescent="0.25">
      <c r="A663" s="87"/>
      <c r="B663" s="173" t="s">
        <v>115</v>
      </c>
      <c r="C663" s="174"/>
      <c r="D663" s="175" t="s">
        <v>27</v>
      </c>
      <c r="E663" s="175"/>
      <c r="F663" s="191">
        <v>10674.17</v>
      </c>
      <c r="G663" s="192"/>
      <c r="H663" s="191"/>
      <c r="I663" s="192"/>
      <c r="J663" s="42"/>
      <c r="K663" s="31">
        <v>100000</v>
      </c>
      <c r="L663" s="191"/>
      <c r="M663" s="192"/>
      <c r="N663" s="191"/>
      <c r="O663" s="193"/>
    </row>
    <row r="664" spans="1:15" ht="18.75" customHeight="1" x14ac:dyDescent="0.25">
      <c r="A664" s="86"/>
      <c r="B664" s="194">
        <v>3</v>
      </c>
      <c r="C664" s="195"/>
      <c r="D664" s="196" t="s">
        <v>42</v>
      </c>
      <c r="E664" s="196"/>
      <c r="F664" s="197">
        <f>F665</f>
        <v>10674.17</v>
      </c>
      <c r="G664" s="198"/>
      <c r="H664" s="197">
        <f t="shared" ref="H664:K664" si="566">H665</f>
        <v>40000</v>
      </c>
      <c r="I664" s="198"/>
      <c r="J664" s="77">
        <f t="shared" si="566"/>
        <v>60000</v>
      </c>
      <c r="K664" s="68">
        <f t="shared" si="566"/>
        <v>100000</v>
      </c>
      <c r="L664" s="197">
        <f t="shared" ref="L664" si="567">L665</f>
        <v>40000</v>
      </c>
      <c r="M664" s="198"/>
      <c r="N664" s="197">
        <f t="shared" ref="N664" si="568">N665</f>
        <v>40000</v>
      </c>
      <c r="O664" s="199"/>
    </row>
    <row r="665" spans="1:15" ht="16.5" customHeight="1" x14ac:dyDescent="0.25">
      <c r="A665" s="85"/>
      <c r="B665" s="164">
        <v>35</v>
      </c>
      <c r="C665" s="165"/>
      <c r="D665" s="166" t="s">
        <v>46</v>
      </c>
      <c r="E665" s="166"/>
      <c r="F665" s="167">
        <v>10674.17</v>
      </c>
      <c r="G665" s="168"/>
      <c r="H665" s="167">
        <v>40000</v>
      </c>
      <c r="I665" s="168"/>
      <c r="J665" s="40">
        <f>K665-H665</f>
        <v>60000</v>
      </c>
      <c r="K665" s="30">
        <v>100000</v>
      </c>
      <c r="L665" s="167">
        <v>40000</v>
      </c>
      <c r="M665" s="168"/>
      <c r="N665" s="167">
        <v>40000</v>
      </c>
      <c r="O665" s="169"/>
    </row>
    <row r="666" spans="1:15" ht="29.25" customHeight="1" x14ac:dyDescent="0.25">
      <c r="A666" s="85"/>
      <c r="B666" s="164">
        <v>351</v>
      </c>
      <c r="C666" s="165"/>
      <c r="D666" s="166" t="s">
        <v>393</v>
      </c>
      <c r="E666" s="166"/>
      <c r="F666" s="167">
        <v>10674.17</v>
      </c>
      <c r="G666" s="168"/>
      <c r="H666" s="167">
        <v>40000</v>
      </c>
      <c r="I666" s="168"/>
      <c r="J666" s="40"/>
      <c r="K666" s="30">
        <v>100000</v>
      </c>
      <c r="L666" s="167"/>
      <c r="M666" s="168"/>
      <c r="N666" s="167"/>
      <c r="O666" s="169"/>
    </row>
    <row r="667" spans="1:15" ht="27.75" customHeight="1" x14ac:dyDescent="0.25">
      <c r="A667" s="89"/>
      <c r="B667" s="179" t="s">
        <v>292</v>
      </c>
      <c r="C667" s="180"/>
      <c r="D667" s="181" t="s">
        <v>293</v>
      </c>
      <c r="E667" s="181"/>
      <c r="F667" s="182">
        <f>F668</f>
        <v>0</v>
      </c>
      <c r="G667" s="183"/>
      <c r="H667" s="182">
        <f>H668</f>
        <v>300000</v>
      </c>
      <c r="I667" s="183"/>
      <c r="J667" s="65">
        <f>J668</f>
        <v>-300000</v>
      </c>
      <c r="K667" s="55">
        <f>K668</f>
        <v>0</v>
      </c>
      <c r="L667" s="182">
        <f t="shared" ref="L667" si="569">L668</f>
        <v>0</v>
      </c>
      <c r="M667" s="183"/>
      <c r="N667" s="182">
        <f t="shared" ref="N667" si="570">N668</f>
        <v>0</v>
      </c>
      <c r="O667" s="184"/>
    </row>
    <row r="668" spans="1:15" ht="45.75" customHeight="1" x14ac:dyDescent="0.25">
      <c r="A668" s="87"/>
      <c r="B668" s="185" t="s">
        <v>294</v>
      </c>
      <c r="C668" s="186"/>
      <c r="D668" s="185" t="s">
        <v>293</v>
      </c>
      <c r="E668" s="186"/>
      <c r="F668" s="188">
        <f>F671</f>
        <v>0</v>
      </c>
      <c r="G668" s="189"/>
      <c r="H668" s="188">
        <f t="shared" ref="H668:J668" si="571">H671</f>
        <v>300000</v>
      </c>
      <c r="I668" s="189"/>
      <c r="J668" s="62">
        <f t="shared" si="571"/>
        <v>-300000</v>
      </c>
      <c r="K668" s="57">
        <f t="shared" ref="K668" si="572">K671</f>
        <v>0</v>
      </c>
      <c r="L668" s="188">
        <f t="shared" ref="L668" si="573">L671</f>
        <v>0</v>
      </c>
      <c r="M668" s="189"/>
      <c r="N668" s="188">
        <f t="shared" ref="N668" si="574">N671</f>
        <v>0</v>
      </c>
      <c r="O668" s="190"/>
    </row>
    <row r="669" spans="1:15" ht="15" customHeight="1" x14ac:dyDescent="0.25">
      <c r="A669" s="87"/>
      <c r="B669" s="173" t="s">
        <v>115</v>
      </c>
      <c r="C669" s="174"/>
      <c r="D669" s="173" t="s">
        <v>27</v>
      </c>
      <c r="E669" s="174"/>
      <c r="F669" s="191"/>
      <c r="G669" s="192"/>
      <c r="H669" s="191"/>
      <c r="I669" s="192"/>
      <c r="J669" s="42"/>
      <c r="K669" s="31">
        <v>0</v>
      </c>
      <c r="L669" s="191"/>
      <c r="M669" s="192"/>
      <c r="N669" s="191"/>
      <c r="O669" s="193"/>
    </row>
    <row r="670" spans="1:15" ht="13.5" customHeight="1" x14ac:dyDescent="0.25">
      <c r="A670" s="87"/>
      <c r="B670" s="173" t="s">
        <v>116</v>
      </c>
      <c r="C670" s="174"/>
      <c r="D670" s="173" t="s">
        <v>30</v>
      </c>
      <c r="E670" s="174"/>
      <c r="F670" s="191"/>
      <c r="G670" s="192"/>
      <c r="H670" s="191"/>
      <c r="I670" s="192"/>
      <c r="J670" s="42"/>
      <c r="K670" s="31">
        <v>0</v>
      </c>
      <c r="L670" s="191"/>
      <c r="M670" s="192"/>
      <c r="N670" s="191"/>
      <c r="O670" s="193"/>
    </row>
    <row r="671" spans="1:15" ht="27.75" customHeight="1" x14ac:dyDescent="0.25">
      <c r="A671" s="86"/>
      <c r="B671" s="206">
        <v>4</v>
      </c>
      <c r="C671" s="207"/>
      <c r="D671" s="206" t="s">
        <v>49</v>
      </c>
      <c r="E671" s="207"/>
      <c r="F671" s="167">
        <f>F672</f>
        <v>0</v>
      </c>
      <c r="G671" s="168"/>
      <c r="H671" s="167">
        <f t="shared" ref="H671:K671" si="575">H672</f>
        <v>300000</v>
      </c>
      <c r="I671" s="168"/>
      <c r="J671" s="47">
        <f t="shared" si="575"/>
        <v>-300000</v>
      </c>
      <c r="K671" s="48">
        <f t="shared" si="575"/>
        <v>0</v>
      </c>
      <c r="L671" s="167">
        <f t="shared" ref="L671" si="576">L672</f>
        <v>0</v>
      </c>
      <c r="M671" s="168"/>
      <c r="N671" s="167">
        <f t="shared" ref="N671" si="577">N672</f>
        <v>0</v>
      </c>
      <c r="O671" s="169"/>
    </row>
    <row r="672" spans="1:15" ht="33" customHeight="1" x14ac:dyDescent="0.25">
      <c r="A672" s="85"/>
      <c r="B672" s="164">
        <v>42</v>
      </c>
      <c r="C672" s="165"/>
      <c r="D672" s="166" t="s">
        <v>54</v>
      </c>
      <c r="E672" s="166"/>
      <c r="F672" s="167">
        <v>0</v>
      </c>
      <c r="G672" s="168"/>
      <c r="H672" s="167">
        <v>300000</v>
      </c>
      <c r="I672" s="168"/>
      <c r="J672" s="40">
        <f>K672-H672</f>
        <v>-300000</v>
      </c>
      <c r="K672" s="30">
        <v>0</v>
      </c>
      <c r="L672" s="167">
        <v>0</v>
      </c>
      <c r="M672" s="168"/>
      <c r="N672" s="167">
        <v>0</v>
      </c>
      <c r="O672" s="169"/>
    </row>
    <row r="673" spans="1:15" ht="18" customHeight="1" x14ac:dyDescent="0.25">
      <c r="A673" s="85"/>
      <c r="B673" s="164">
        <v>422</v>
      </c>
      <c r="C673" s="165"/>
      <c r="D673" s="166" t="s">
        <v>401</v>
      </c>
      <c r="E673" s="166"/>
      <c r="F673" s="167">
        <v>0</v>
      </c>
      <c r="G673" s="168"/>
      <c r="H673" s="167">
        <v>300000</v>
      </c>
      <c r="I673" s="168"/>
      <c r="J673" s="40"/>
      <c r="K673" s="30">
        <v>0</v>
      </c>
      <c r="L673" s="167"/>
      <c r="M673" s="168"/>
      <c r="N673" s="167"/>
      <c r="O673" s="169"/>
    </row>
    <row r="674" spans="1:15" ht="42" customHeight="1" x14ac:dyDescent="0.25">
      <c r="A674" s="89"/>
      <c r="B674" s="179" t="s">
        <v>292</v>
      </c>
      <c r="C674" s="180"/>
      <c r="D674" s="179" t="s">
        <v>356</v>
      </c>
      <c r="E674" s="180"/>
      <c r="F674" s="182">
        <f>F675</f>
        <v>30068.75</v>
      </c>
      <c r="G674" s="183"/>
      <c r="H674" s="182">
        <f>H675</f>
        <v>0</v>
      </c>
      <c r="I674" s="183"/>
      <c r="J674" s="65">
        <f>J675</f>
        <v>0</v>
      </c>
      <c r="K674" s="55">
        <f>K675</f>
        <v>0</v>
      </c>
      <c r="L674" s="182">
        <f t="shared" ref="L674" si="578">L675</f>
        <v>0</v>
      </c>
      <c r="M674" s="183"/>
      <c r="N674" s="182">
        <f t="shared" ref="N674" si="579">N675</f>
        <v>0</v>
      </c>
      <c r="O674" s="184"/>
    </row>
    <row r="675" spans="1:15" ht="29.25" customHeight="1" x14ac:dyDescent="0.25">
      <c r="A675" s="87"/>
      <c r="B675" s="185" t="s">
        <v>294</v>
      </c>
      <c r="C675" s="186"/>
      <c r="D675" s="185" t="s">
        <v>357</v>
      </c>
      <c r="E675" s="186"/>
      <c r="F675" s="188">
        <f>F677</f>
        <v>30068.75</v>
      </c>
      <c r="G675" s="189"/>
      <c r="H675" s="188">
        <f t="shared" ref="H675" si="580">H677</f>
        <v>0</v>
      </c>
      <c r="I675" s="189"/>
      <c r="J675" s="62">
        <f t="shared" ref="J675" si="581">J677</f>
        <v>0</v>
      </c>
      <c r="K675" s="57">
        <f t="shared" ref="K675" si="582">K677</f>
        <v>0</v>
      </c>
      <c r="L675" s="188">
        <f t="shared" ref="L675" si="583">L677</f>
        <v>0</v>
      </c>
      <c r="M675" s="189"/>
      <c r="N675" s="188">
        <f t="shared" ref="N675" si="584">N677</f>
        <v>0</v>
      </c>
      <c r="O675" s="190"/>
    </row>
    <row r="676" spans="1:15" x14ac:dyDescent="0.25">
      <c r="A676" s="87"/>
      <c r="B676" s="173" t="s">
        <v>116</v>
      </c>
      <c r="C676" s="174"/>
      <c r="D676" s="173" t="s">
        <v>30</v>
      </c>
      <c r="E676" s="174"/>
      <c r="F676" s="191">
        <v>30068.75</v>
      </c>
      <c r="G676" s="192"/>
      <c r="H676" s="191"/>
      <c r="I676" s="192"/>
      <c r="J676" s="42"/>
      <c r="K676" s="31">
        <v>0</v>
      </c>
      <c r="L676" s="191"/>
      <c r="M676" s="192"/>
      <c r="N676" s="191"/>
      <c r="O676" s="193"/>
    </row>
    <row r="677" spans="1:15" ht="18.75" customHeight="1" x14ac:dyDescent="0.25">
      <c r="A677" s="86"/>
      <c r="B677" s="206">
        <v>3</v>
      </c>
      <c r="C677" s="207"/>
      <c r="D677" s="206" t="s">
        <v>42</v>
      </c>
      <c r="E677" s="207"/>
      <c r="F677" s="167">
        <f>F678</f>
        <v>30068.75</v>
      </c>
      <c r="G677" s="168"/>
      <c r="H677" s="167">
        <f t="shared" ref="H677:K677" si="585">H678</f>
        <v>0</v>
      </c>
      <c r="I677" s="168"/>
      <c r="J677" s="47">
        <f t="shared" si="585"/>
        <v>0</v>
      </c>
      <c r="K677" s="48">
        <f t="shared" si="585"/>
        <v>0</v>
      </c>
      <c r="L677" s="167">
        <f t="shared" ref="L677" si="586">L678</f>
        <v>0</v>
      </c>
      <c r="M677" s="168"/>
      <c r="N677" s="167">
        <f t="shared" ref="N677" si="587">N678</f>
        <v>0</v>
      </c>
      <c r="O677" s="169"/>
    </row>
    <row r="678" spans="1:15" ht="17.25" customHeight="1" x14ac:dyDescent="0.25">
      <c r="A678" s="85"/>
      <c r="B678" s="164">
        <v>32</v>
      </c>
      <c r="C678" s="165"/>
      <c r="D678" s="166" t="s">
        <v>44</v>
      </c>
      <c r="E678" s="166"/>
      <c r="F678" s="167">
        <v>30068.75</v>
      </c>
      <c r="G678" s="168"/>
      <c r="H678" s="167">
        <v>0</v>
      </c>
      <c r="I678" s="168"/>
      <c r="J678" s="40">
        <f>K678-H678</f>
        <v>0</v>
      </c>
      <c r="K678" s="30">
        <v>0</v>
      </c>
      <c r="L678" s="167"/>
      <c r="M678" s="168"/>
      <c r="N678" s="167"/>
      <c r="O678" s="169"/>
    </row>
    <row r="679" spans="1:15" ht="19.5" customHeight="1" x14ac:dyDescent="0.25">
      <c r="A679" s="85"/>
      <c r="B679" s="164">
        <v>323</v>
      </c>
      <c r="C679" s="165"/>
      <c r="D679" s="166" t="s">
        <v>130</v>
      </c>
      <c r="E679" s="166"/>
      <c r="F679" s="167">
        <v>30068.75</v>
      </c>
      <c r="G679" s="168"/>
      <c r="H679" s="167">
        <v>0</v>
      </c>
      <c r="I679" s="168"/>
      <c r="J679" s="40"/>
      <c r="K679" s="30">
        <v>0</v>
      </c>
      <c r="L679" s="167"/>
      <c r="M679" s="168"/>
      <c r="N679" s="167"/>
      <c r="O679" s="169"/>
    </row>
    <row r="680" spans="1:15" ht="31.5" customHeight="1" x14ac:dyDescent="0.25">
      <c r="A680" s="88"/>
      <c r="B680" s="247" t="s">
        <v>295</v>
      </c>
      <c r="C680" s="248"/>
      <c r="D680" s="249" t="s">
        <v>296</v>
      </c>
      <c r="E680" s="249"/>
      <c r="F680" s="250">
        <f>F681+F738</f>
        <v>2355383.77</v>
      </c>
      <c r="G680" s="251"/>
      <c r="H680" s="250">
        <f>H681+H738</f>
        <v>1166000</v>
      </c>
      <c r="I680" s="251"/>
      <c r="J680" s="73">
        <f>J681+J738</f>
        <v>507000</v>
      </c>
      <c r="K680" s="53">
        <f>K681+K738</f>
        <v>1673000</v>
      </c>
      <c r="L680" s="250">
        <f>L681+L738</f>
        <v>1056000</v>
      </c>
      <c r="M680" s="251"/>
      <c r="N680" s="250">
        <f>N681+N738</f>
        <v>1056000</v>
      </c>
      <c r="O680" s="252"/>
    </row>
    <row r="681" spans="1:15" ht="28.5" customHeight="1" x14ac:dyDescent="0.25">
      <c r="A681" s="90"/>
      <c r="B681" s="170" t="s">
        <v>297</v>
      </c>
      <c r="C681" s="171"/>
      <c r="D681" s="172" t="s">
        <v>319</v>
      </c>
      <c r="E681" s="172"/>
      <c r="F681" s="176">
        <f>F682+F716+F728</f>
        <v>2355383.77</v>
      </c>
      <c r="G681" s="177"/>
      <c r="H681" s="176">
        <f>H682+H716+H728</f>
        <v>1141000</v>
      </c>
      <c r="I681" s="177"/>
      <c r="J681" s="63">
        <f>J682+J716+J728</f>
        <v>520000</v>
      </c>
      <c r="K681" s="60">
        <f>K682+K716+K728</f>
        <v>1661000</v>
      </c>
      <c r="L681" s="176">
        <f>L682+L716+L728</f>
        <v>1041000</v>
      </c>
      <c r="M681" s="177"/>
      <c r="N681" s="176">
        <f>N682+N716+N728</f>
        <v>1041000</v>
      </c>
      <c r="O681" s="178"/>
    </row>
    <row r="682" spans="1:15" ht="27.75" customHeight="1" x14ac:dyDescent="0.25">
      <c r="A682" s="89"/>
      <c r="B682" s="179" t="s">
        <v>298</v>
      </c>
      <c r="C682" s="180"/>
      <c r="D682" s="181" t="s">
        <v>299</v>
      </c>
      <c r="E682" s="181"/>
      <c r="F682" s="182">
        <f>F683+F694+F704+F710</f>
        <v>686859.45</v>
      </c>
      <c r="G682" s="183"/>
      <c r="H682" s="182">
        <f t="shared" ref="H682:J682" si="588">H683+H694+H704+H710</f>
        <v>923000</v>
      </c>
      <c r="I682" s="183"/>
      <c r="J682" s="65">
        <f t="shared" si="588"/>
        <v>-100000</v>
      </c>
      <c r="K682" s="55">
        <f t="shared" ref="K682" si="589">K683+K694+K704+K710</f>
        <v>823000</v>
      </c>
      <c r="L682" s="182">
        <f t="shared" ref="L682" si="590">L683+L694+L704+L710</f>
        <v>923000</v>
      </c>
      <c r="M682" s="183"/>
      <c r="N682" s="182">
        <f t="shared" ref="N682" si="591">N683+N694+N704+N710</f>
        <v>923000</v>
      </c>
      <c r="O682" s="184"/>
    </row>
    <row r="683" spans="1:15" ht="31.5" customHeight="1" x14ac:dyDescent="0.25">
      <c r="A683" s="87"/>
      <c r="B683" s="185" t="s">
        <v>300</v>
      </c>
      <c r="C683" s="186"/>
      <c r="D683" s="187" t="s">
        <v>43</v>
      </c>
      <c r="E683" s="187"/>
      <c r="F683" s="188">
        <f>F687</f>
        <v>609063.49</v>
      </c>
      <c r="G683" s="189"/>
      <c r="H683" s="188">
        <f t="shared" ref="H683:J683" si="592">H687</f>
        <v>580000</v>
      </c>
      <c r="I683" s="189"/>
      <c r="J683" s="62">
        <f t="shared" si="592"/>
        <v>0</v>
      </c>
      <c r="K683" s="57">
        <f t="shared" ref="K683" si="593">K687</f>
        <v>580000</v>
      </c>
      <c r="L683" s="188">
        <f t="shared" ref="L683" si="594">L687</f>
        <v>580000</v>
      </c>
      <c r="M683" s="189"/>
      <c r="N683" s="188">
        <f t="shared" ref="N683" si="595">N687</f>
        <v>580000</v>
      </c>
      <c r="O683" s="190"/>
    </row>
    <row r="684" spans="1:15" x14ac:dyDescent="0.25">
      <c r="A684" s="87"/>
      <c r="B684" s="173" t="s">
        <v>115</v>
      </c>
      <c r="C684" s="174"/>
      <c r="D684" s="175" t="s">
        <v>27</v>
      </c>
      <c r="E684" s="175"/>
      <c r="F684" s="191">
        <v>519715.5</v>
      </c>
      <c r="G684" s="192"/>
      <c r="H684" s="191"/>
      <c r="I684" s="192"/>
      <c r="J684" s="42"/>
      <c r="K684" s="31">
        <v>558000</v>
      </c>
      <c r="L684" s="191"/>
      <c r="M684" s="192"/>
      <c r="N684" s="191"/>
      <c r="O684" s="193"/>
    </row>
    <row r="685" spans="1:15" x14ac:dyDescent="0.25">
      <c r="A685" s="87"/>
      <c r="B685" s="173" t="s">
        <v>301</v>
      </c>
      <c r="C685" s="174"/>
      <c r="D685" s="175" t="s">
        <v>36</v>
      </c>
      <c r="E685" s="175"/>
      <c r="F685" s="191">
        <v>15579</v>
      </c>
      <c r="G685" s="192"/>
      <c r="H685" s="191"/>
      <c r="I685" s="192"/>
      <c r="J685" s="42"/>
      <c r="K685" s="31">
        <v>22000</v>
      </c>
      <c r="L685" s="191"/>
      <c r="M685" s="192"/>
      <c r="N685" s="191"/>
      <c r="O685" s="193"/>
    </row>
    <row r="686" spans="1:15" x14ac:dyDescent="0.25">
      <c r="A686" s="87"/>
      <c r="B686" s="173" t="s">
        <v>116</v>
      </c>
      <c r="C686" s="174"/>
      <c r="D686" s="173" t="s">
        <v>30</v>
      </c>
      <c r="E686" s="174"/>
      <c r="F686" s="191">
        <v>73768.990000000005</v>
      </c>
      <c r="G686" s="192"/>
      <c r="H686" s="191"/>
      <c r="I686" s="192"/>
      <c r="J686" s="42"/>
      <c r="K686" s="31">
        <v>0</v>
      </c>
      <c r="L686" s="191"/>
      <c r="M686" s="192"/>
      <c r="N686" s="191"/>
      <c r="O686" s="193"/>
    </row>
    <row r="687" spans="1:15" x14ac:dyDescent="0.25">
      <c r="A687" s="86"/>
      <c r="B687" s="194">
        <v>3</v>
      </c>
      <c r="C687" s="195"/>
      <c r="D687" s="196" t="s">
        <v>42</v>
      </c>
      <c r="E687" s="196"/>
      <c r="F687" s="197">
        <f>F688+F692</f>
        <v>609063.49</v>
      </c>
      <c r="G687" s="198"/>
      <c r="H687" s="197">
        <f t="shared" ref="H687" si="596">H688+H692</f>
        <v>580000</v>
      </c>
      <c r="I687" s="198"/>
      <c r="J687" s="37">
        <f t="shared" ref="J687:K687" si="597">J688+J692</f>
        <v>0</v>
      </c>
      <c r="K687" s="37">
        <f t="shared" si="597"/>
        <v>580000</v>
      </c>
      <c r="L687" s="197">
        <f t="shared" ref="L687" si="598">L688+L692</f>
        <v>580000</v>
      </c>
      <c r="M687" s="198"/>
      <c r="N687" s="197">
        <f t="shared" ref="N687" si="599">N688+N692</f>
        <v>580000</v>
      </c>
      <c r="O687" s="199"/>
    </row>
    <row r="688" spans="1:15" ht="16.5" customHeight="1" x14ac:dyDescent="0.25">
      <c r="A688" s="85"/>
      <c r="B688" s="164">
        <v>31</v>
      </c>
      <c r="C688" s="165"/>
      <c r="D688" s="166" t="s">
        <v>43</v>
      </c>
      <c r="E688" s="166"/>
      <c r="F688" s="167">
        <v>593484.49</v>
      </c>
      <c r="G688" s="168"/>
      <c r="H688" s="167">
        <v>558000</v>
      </c>
      <c r="I688" s="168"/>
      <c r="J688" s="40">
        <f t="shared" ref="J688:J692" si="600">K688-H688</f>
        <v>0</v>
      </c>
      <c r="K688" s="30">
        <v>558000</v>
      </c>
      <c r="L688" s="167">
        <v>558000</v>
      </c>
      <c r="M688" s="168"/>
      <c r="N688" s="167">
        <v>558000</v>
      </c>
      <c r="O688" s="169"/>
    </row>
    <row r="689" spans="1:15" ht="16.5" customHeight="1" x14ac:dyDescent="0.25">
      <c r="A689" s="85"/>
      <c r="B689" s="164">
        <v>311</v>
      </c>
      <c r="C689" s="165"/>
      <c r="D689" s="166" t="s">
        <v>386</v>
      </c>
      <c r="E689" s="166"/>
      <c r="F689" s="167">
        <v>505773.49</v>
      </c>
      <c r="G689" s="168"/>
      <c r="H689" s="167">
        <v>370000</v>
      </c>
      <c r="I689" s="168"/>
      <c r="J689" s="40"/>
      <c r="K689" s="30">
        <v>370000</v>
      </c>
      <c r="L689" s="167"/>
      <c r="M689" s="168"/>
      <c r="N689" s="167"/>
      <c r="O689" s="169"/>
    </row>
    <row r="690" spans="1:15" ht="16.5" customHeight="1" x14ac:dyDescent="0.25">
      <c r="A690" s="85"/>
      <c r="B690" s="164">
        <v>312</v>
      </c>
      <c r="C690" s="165"/>
      <c r="D690" s="166" t="s">
        <v>387</v>
      </c>
      <c r="E690" s="166"/>
      <c r="F690" s="167">
        <v>10800</v>
      </c>
      <c r="G690" s="168"/>
      <c r="H690" s="167">
        <v>18000</v>
      </c>
      <c r="I690" s="168"/>
      <c r="J690" s="40"/>
      <c r="K690" s="30">
        <v>18000</v>
      </c>
      <c r="L690" s="167"/>
      <c r="M690" s="168"/>
      <c r="N690" s="167"/>
      <c r="O690" s="169"/>
    </row>
    <row r="691" spans="1:15" ht="16.5" customHeight="1" x14ac:dyDescent="0.25">
      <c r="A691" s="85"/>
      <c r="B691" s="164">
        <v>313</v>
      </c>
      <c r="C691" s="165"/>
      <c r="D691" s="166" t="s">
        <v>388</v>
      </c>
      <c r="E691" s="166"/>
      <c r="F691" s="167">
        <v>76911</v>
      </c>
      <c r="G691" s="168"/>
      <c r="H691" s="167">
        <v>170000</v>
      </c>
      <c r="I691" s="168"/>
      <c r="J691" s="40"/>
      <c r="K691" s="30">
        <v>170000</v>
      </c>
      <c r="L691" s="167"/>
      <c r="M691" s="168"/>
      <c r="N691" s="167"/>
      <c r="O691" s="169"/>
    </row>
    <row r="692" spans="1:15" ht="18" customHeight="1" x14ac:dyDescent="0.25">
      <c r="A692" s="85"/>
      <c r="B692" s="164">
        <v>32</v>
      </c>
      <c r="C692" s="165"/>
      <c r="D692" s="166" t="s">
        <v>44</v>
      </c>
      <c r="E692" s="166"/>
      <c r="F692" s="167">
        <v>15579</v>
      </c>
      <c r="G692" s="168"/>
      <c r="H692" s="167">
        <v>22000</v>
      </c>
      <c r="I692" s="168"/>
      <c r="J692" s="40">
        <f t="shared" si="600"/>
        <v>0</v>
      </c>
      <c r="K692" s="30">
        <v>22000</v>
      </c>
      <c r="L692" s="167">
        <v>22000</v>
      </c>
      <c r="M692" s="168"/>
      <c r="N692" s="167">
        <v>22000</v>
      </c>
      <c r="O692" s="169"/>
    </row>
    <row r="693" spans="1:15" ht="17.25" customHeight="1" x14ac:dyDescent="0.25">
      <c r="A693" s="85"/>
      <c r="B693" s="164">
        <v>321</v>
      </c>
      <c r="C693" s="165"/>
      <c r="D693" s="166" t="s">
        <v>389</v>
      </c>
      <c r="E693" s="166"/>
      <c r="F693" s="167">
        <v>15579</v>
      </c>
      <c r="G693" s="168"/>
      <c r="H693" s="167">
        <v>22000</v>
      </c>
      <c r="I693" s="168"/>
      <c r="J693" s="40"/>
      <c r="K693" s="30">
        <v>22000</v>
      </c>
      <c r="L693" s="167"/>
      <c r="M693" s="168"/>
      <c r="N693" s="167"/>
      <c r="O693" s="169"/>
    </row>
    <row r="694" spans="1:15" ht="30.75" customHeight="1" x14ac:dyDescent="0.25">
      <c r="A694" s="87"/>
      <c r="B694" s="185" t="s">
        <v>303</v>
      </c>
      <c r="C694" s="186"/>
      <c r="D694" s="187" t="s">
        <v>302</v>
      </c>
      <c r="E694" s="187"/>
      <c r="F694" s="188">
        <f>F698</f>
        <v>69500.960000000006</v>
      </c>
      <c r="G694" s="189"/>
      <c r="H694" s="188">
        <f t="shared" ref="H694:J694" si="601">H698</f>
        <v>303000</v>
      </c>
      <c r="I694" s="189"/>
      <c r="J694" s="62">
        <f t="shared" si="601"/>
        <v>-100000</v>
      </c>
      <c r="K694" s="57">
        <f t="shared" ref="K694" si="602">K698</f>
        <v>203000</v>
      </c>
      <c r="L694" s="188">
        <f t="shared" ref="L694" si="603">L698</f>
        <v>303000</v>
      </c>
      <c r="M694" s="189"/>
      <c r="N694" s="188">
        <f t="shared" ref="N694" si="604">N698</f>
        <v>303000</v>
      </c>
      <c r="O694" s="190"/>
    </row>
    <row r="695" spans="1:15" x14ac:dyDescent="0.25">
      <c r="A695" s="87"/>
      <c r="B695" s="173" t="s">
        <v>115</v>
      </c>
      <c r="C695" s="174"/>
      <c r="D695" s="175" t="s">
        <v>27</v>
      </c>
      <c r="E695" s="175"/>
      <c r="F695" s="191">
        <v>10908.96</v>
      </c>
      <c r="G695" s="192"/>
      <c r="H695" s="191"/>
      <c r="I695" s="192"/>
      <c r="J695" s="42"/>
      <c r="K695" s="31">
        <v>3000</v>
      </c>
      <c r="L695" s="191"/>
      <c r="M695" s="192"/>
      <c r="N695" s="191"/>
      <c r="O695" s="193"/>
    </row>
    <row r="696" spans="1:15" x14ac:dyDescent="0.25">
      <c r="A696" s="87"/>
      <c r="B696" s="173" t="s">
        <v>301</v>
      </c>
      <c r="C696" s="174"/>
      <c r="D696" s="175" t="s">
        <v>36</v>
      </c>
      <c r="E696" s="175"/>
      <c r="F696" s="191">
        <v>58592</v>
      </c>
      <c r="G696" s="192"/>
      <c r="H696" s="191"/>
      <c r="I696" s="192"/>
      <c r="J696" s="42"/>
      <c r="K696" s="31">
        <v>200000</v>
      </c>
      <c r="L696" s="191"/>
      <c r="M696" s="192"/>
      <c r="N696" s="191"/>
      <c r="O696" s="193"/>
    </row>
    <row r="697" spans="1:15" x14ac:dyDescent="0.25">
      <c r="A697" s="87"/>
      <c r="B697" s="173" t="s">
        <v>116</v>
      </c>
      <c r="C697" s="174"/>
      <c r="D697" s="173" t="s">
        <v>30</v>
      </c>
      <c r="E697" s="174"/>
      <c r="F697" s="191">
        <v>0</v>
      </c>
      <c r="G697" s="192"/>
      <c r="H697" s="191"/>
      <c r="I697" s="192"/>
      <c r="J697" s="42"/>
      <c r="K697" s="31">
        <v>0</v>
      </c>
      <c r="L697" s="191"/>
      <c r="M697" s="192"/>
      <c r="N697" s="191"/>
      <c r="O697" s="193"/>
    </row>
    <row r="698" spans="1:15" ht="16.5" customHeight="1" x14ac:dyDescent="0.25">
      <c r="A698" s="86"/>
      <c r="B698" s="194">
        <v>3</v>
      </c>
      <c r="C698" s="195"/>
      <c r="D698" s="196" t="s">
        <v>42</v>
      </c>
      <c r="E698" s="196"/>
      <c r="F698" s="197">
        <f>F699+F702</f>
        <v>69500.960000000006</v>
      </c>
      <c r="G698" s="198"/>
      <c r="H698" s="197">
        <f t="shared" ref="H698" si="605">H699+H702</f>
        <v>303000</v>
      </c>
      <c r="I698" s="198"/>
      <c r="J698" s="37">
        <f t="shared" ref="J698:K698" si="606">J699+J702</f>
        <v>-100000</v>
      </c>
      <c r="K698" s="37">
        <f t="shared" si="606"/>
        <v>203000</v>
      </c>
      <c r="L698" s="197">
        <f t="shared" ref="L698" si="607">L699+L702</f>
        <v>303000</v>
      </c>
      <c r="M698" s="198"/>
      <c r="N698" s="197">
        <f t="shared" ref="N698" si="608">N699+N702</f>
        <v>303000</v>
      </c>
      <c r="O698" s="199"/>
    </row>
    <row r="699" spans="1:15" ht="19.5" customHeight="1" x14ac:dyDescent="0.25">
      <c r="A699" s="85"/>
      <c r="B699" s="164">
        <v>32</v>
      </c>
      <c r="C699" s="165"/>
      <c r="D699" s="166" t="s">
        <v>44</v>
      </c>
      <c r="E699" s="166"/>
      <c r="F699" s="167">
        <v>66653.960000000006</v>
      </c>
      <c r="G699" s="168"/>
      <c r="H699" s="167">
        <v>300000</v>
      </c>
      <c r="I699" s="168"/>
      <c r="J699" s="40">
        <f t="shared" ref="J699:J702" si="609">K699-H699</f>
        <v>-100000</v>
      </c>
      <c r="K699" s="30">
        <v>200000</v>
      </c>
      <c r="L699" s="167">
        <v>300000</v>
      </c>
      <c r="M699" s="168"/>
      <c r="N699" s="167">
        <v>300000</v>
      </c>
      <c r="O699" s="169"/>
    </row>
    <row r="700" spans="1:15" ht="16.5" customHeight="1" x14ac:dyDescent="0.25">
      <c r="A700" s="85"/>
      <c r="B700" s="164">
        <v>322</v>
      </c>
      <c r="C700" s="165"/>
      <c r="D700" s="166" t="s">
        <v>128</v>
      </c>
      <c r="E700" s="166"/>
      <c r="F700" s="167">
        <v>44487.8</v>
      </c>
      <c r="G700" s="168"/>
      <c r="H700" s="167">
        <v>150000</v>
      </c>
      <c r="I700" s="168"/>
      <c r="J700" s="40"/>
      <c r="K700" s="30">
        <v>100000</v>
      </c>
      <c r="L700" s="167"/>
      <c r="M700" s="168"/>
      <c r="N700" s="167"/>
      <c r="O700" s="169"/>
    </row>
    <row r="701" spans="1:15" ht="16.5" customHeight="1" x14ac:dyDescent="0.25">
      <c r="A701" s="85"/>
      <c r="B701" s="164">
        <v>323</v>
      </c>
      <c r="C701" s="165"/>
      <c r="D701" s="166" t="s">
        <v>130</v>
      </c>
      <c r="E701" s="166"/>
      <c r="F701" s="167">
        <v>22166.16</v>
      </c>
      <c r="G701" s="168"/>
      <c r="H701" s="167">
        <v>150000</v>
      </c>
      <c r="I701" s="168"/>
      <c r="J701" s="40"/>
      <c r="K701" s="30">
        <v>100000</v>
      </c>
      <c r="L701" s="167"/>
      <c r="M701" s="168"/>
      <c r="N701" s="167"/>
      <c r="O701" s="169"/>
    </row>
    <row r="702" spans="1:15" ht="16.5" customHeight="1" x14ac:dyDescent="0.25">
      <c r="A702" s="85"/>
      <c r="B702" s="164">
        <v>34</v>
      </c>
      <c r="C702" s="165"/>
      <c r="D702" s="166" t="s">
        <v>45</v>
      </c>
      <c r="E702" s="166"/>
      <c r="F702" s="167">
        <v>2847</v>
      </c>
      <c r="G702" s="168"/>
      <c r="H702" s="167">
        <v>3000</v>
      </c>
      <c r="I702" s="168"/>
      <c r="J702" s="40">
        <f t="shared" si="609"/>
        <v>0</v>
      </c>
      <c r="K702" s="30">
        <v>3000</v>
      </c>
      <c r="L702" s="167">
        <v>3000</v>
      </c>
      <c r="M702" s="168"/>
      <c r="N702" s="167">
        <v>3000</v>
      </c>
      <c r="O702" s="169"/>
    </row>
    <row r="703" spans="1:15" ht="17.25" customHeight="1" x14ac:dyDescent="0.25">
      <c r="A703" s="85"/>
      <c r="B703" s="164">
        <v>343</v>
      </c>
      <c r="C703" s="165"/>
      <c r="D703" s="166" t="s">
        <v>392</v>
      </c>
      <c r="E703" s="166"/>
      <c r="F703" s="167">
        <v>2847</v>
      </c>
      <c r="G703" s="168"/>
      <c r="H703" s="167">
        <v>3000</v>
      </c>
      <c r="I703" s="168"/>
      <c r="J703" s="40"/>
      <c r="K703" s="30">
        <v>3000</v>
      </c>
      <c r="L703" s="167"/>
      <c r="M703" s="168"/>
      <c r="N703" s="167"/>
      <c r="O703" s="169"/>
    </row>
    <row r="704" spans="1:15" ht="40.5" customHeight="1" x14ac:dyDescent="0.25">
      <c r="A704" s="87"/>
      <c r="B704" s="185" t="s">
        <v>304</v>
      </c>
      <c r="C704" s="186"/>
      <c r="D704" s="187" t="s">
        <v>305</v>
      </c>
      <c r="E704" s="187"/>
      <c r="F704" s="188">
        <f>F707</f>
        <v>1434</v>
      </c>
      <c r="G704" s="189"/>
      <c r="H704" s="188">
        <f t="shared" ref="H704:J704" si="610">H707</f>
        <v>20000</v>
      </c>
      <c r="I704" s="189"/>
      <c r="J704" s="62">
        <f t="shared" si="610"/>
        <v>0</v>
      </c>
      <c r="K704" s="57">
        <f t="shared" ref="K704" si="611">K707</f>
        <v>20000</v>
      </c>
      <c r="L704" s="188">
        <f t="shared" ref="L704" si="612">L707</f>
        <v>20000</v>
      </c>
      <c r="M704" s="189"/>
      <c r="N704" s="188">
        <f t="shared" ref="N704" si="613">N707</f>
        <v>20000</v>
      </c>
      <c r="O704" s="190"/>
    </row>
    <row r="705" spans="1:15" ht="16.5" customHeight="1" x14ac:dyDescent="0.25">
      <c r="A705" s="87"/>
      <c r="B705" s="173" t="s">
        <v>115</v>
      </c>
      <c r="C705" s="174"/>
      <c r="D705" s="175" t="s">
        <v>27</v>
      </c>
      <c r="E705" s="175"/>
      <c r="F705" s="191">
        <v>0</v>
      </c>
      <c r="G705" s="192"/>
      <c r="H705" s="191"/>
      <c r="I705" s="192"/>
      <c r="J705" s="42"/>
      <c r="K705" s="31">
        <v>2000</v>
      </c>
      <c r="L705" s="191"/>
      <c r="M705" s="192"/>
      <c r="N705" s="191"/>
      <c r="O705" s="193"/>
    </row>
    <row r="706" spans="1:15" ht="16.5" customHeight="1" x14ac:dyDescent="0.25">
      <c r="A706" s="87"/>
      <c r="B706" s="173" t="s">
        <v>301</v>
      </c>
      <c r="C706" s="174"/>
      <c r="D706" s="175" t="s">
        <v>36</v>
      </c>
      <c r="E706" s="175"/>
      <c r="F706" s="191">
        <v>1434</v>
      </c>
      <c r="G706" s="192"/>
      <c r="H706" s="191"/>
      <c r="I706" s="192"/>
      <c r="J706" s="42"/>
      <c r="K706" s="31">
        <v>18000</v>
      </c>
      <c r="L706" s="191"/>
      <c r="M706" s="192"/>
      <c r="N706" s="191"/>
      <c r="O706" s="193"/>
    </row>
    <row r="707" spans="1:15" ht="16.5" customHeight="1" x14ac:dyDescent="0.25">
      <c r="A707" s="86"/>
      <c r="B707" s="194">
        <v>3</v>
      </c>
      <c r="C707" s="195"/>
      <c r="D707" s="196" t="s">
        <v>42</v>
      </c>
      <c r="E707" s="196"/>
      <c r="F707" s="197">
        <f>SUM(F708:G708)</f>
        <v>1434</v>
      </c>
      <c r="G707" s="198"/>
      <c r="H707" s="197">
        <f>SUM(H708:I708)</f>
        <v>20000</v>
      </c>
      <c r="I707" s="198"/>
      <c r="J707" s="77">
        <f>SUM(J708)</f>
        <v>0</v>
      </c>
      <c r="K707" s="68">
        <f>K708</f>
        <v>20000</v>
      </c>
      <c r="L707" s="197">
        <f>SUM(L708:M708)</f>
        <v>20000</v>
      </c>
      <c r="M707" s="198"/>
      <c r="N707" s="197">
        <f>SUM(N708:O708)</f>
        <v>20000</v>
      </c>
      <c r="O707" s="199"/>
    </row>
    <row r="708" spans="1:15" ht="17.25" customHeight="1" x14ac:dyDescent="0.25">
      <c r="A708" s="85"/>
      <c r="B708" s="164">
        <v>32</v>
      </c>
      <c r="C708" s="165"/>
      <c r="D708" s="166" t="s">
        <v>44</v>
      </c>
      <c r="E708" s="166"/>
      <c r="F708" s="167">
        <v>1434</v>
      </c>
      <c r="G708" s="168"/>
      <c r="H708" s="167">
        <v>20000</v>
      </c>
      <c r="I708" s="168"/>
      <c r="J708" s="40">
        <f>K708-H708</f>
        <v>0</v>
      </c>
      <c r="K708" s="30">
        <v>20000</v>
      </c>
      <c r="L708" s="167">
        <v>20000</v>
      </c>
      <c r="M708" s="168"/>
      <c r="N708" s="167">
        <v>20000</v>
      </c>
      <c r="O708" s="169"/>
    </row>
    <row r="709" spans="1:15" ht="15" customHeight="1" x14ac:dyDescent="0.25">
      <c r="A709" s="85"/>
      <c r="B709" s="164">
        <v>323</v>
      </c>
      <c r="C709" s="165"/>
      <c r="D709" s="166" t="s">
        <v>130</v>
      </c>
      <c r="E709" s="166"/>
      <c r="F709" s="167">
        <v>1434</v>
      </c>
      <c r="G709" s="168"/>
      <c r="H709" s="167">
        <v>20000</v>
      </c>
      <c r="I709" s="168"/>
      <c r="J709" s="40"/>
      <c r="K709" s="30">
        <v>20000</v>
      </c>
      <c r="L709" s="167"/>
      <c r="M709" s="168"/>
      <c r="N709" s="167"/>
      <c r="O709" s="169"/>
    </row>
    <row r="710" spans="1:15" ht="45" customHeight="1" x14ac:dyDescent="0.25">
      <c r="A710" s="87"/>
      <c r="B710" s="185" t="s">
        <v>306</v>
      </c>
      <c r="C710" s="186"/>
      <c r="D710" s="187" t="s">
        <v>307</v>
      </c>
      <c r="E710" s="187"/>
      <c r="F710" s="188">
        <f>F713</f>
        <v>6861</v>
      </c>
      <c r="G710" s="189"/>
      <c r="H710" s="188">
        <f t="shared" ref="H710:J710" si="614">H713</f>
        <v>20000</v>
      </c>
      <c r="I710" s="189"/>
      <c r="J710" s="62">
        <f t="shared" si="614"/>
        <v>0</v>
      </c>
      <c r="K710" s="57">
        <f t="shared" ref="K710" si="615">K713</f>
        <v>20000</v>
      </c>
      <c r="L710" s="188">
        <f t="shared" ref="L710" si="616">L713</f>
        <v>20000</v>
      </c>
      <c r="M710" s="189"/>
      <c r="N710" s="188">
        <f t="shared" ref="N710" si="617">N713</f>
        <v>20000</v>
      </c>
      <c r="O710" s="190"/>
    </row>
    <row r="711" spans="1:15" ht="18.75" customHeight="1" x14ac:dyDescent="0.25">
      <c r="A711" s="87"/>
      <c r="B711" s="173" t="s">
        <v>115</v>
      </c>
      <c r="C711" s="174"/>
      <c r="D711" s="175" t="s">
        <v>27</v>
      </c>
      <c r="E711" s="175"/>
      <c r="F711" s="191">
        <v>0</v>
      </c>
      <c r="G711" s="192"/>
      <c r="H711" s="191"/>
      <c r="I711" s="192"/>
      <c r="J711" s="42"/>
      <c r="K711" s="31">
        <v>10000</v>
      </c>
      <c r="L711" s="191"/>
      <c r="M711" s="192"/>
      <c r="N711" s="191"/>
      <c r="O711" s="193"/>
    </row>
    <row r="712" spans="1:15" ht="16.5" customHeight="1" x14ac:dyDescent="0.25">
      <c r="A712" s="87"/>
      <c r="B712" s="173" t="s">
        <v>301</v>
      </c>
      <c r="C712" s="174"/>
      <c r="D712" s="175" t="s">
        <v>36</v>
      </c>
      <c r="E712" s="175"/>
      <c r="F712" s="191">
        <v>6861</v>
      </c>
      <c r="G712" s="192"/>
      <c r="H712" s="191"/>
      <c r="I712" s="192"/>
      <c r="J712" s="42"/>
      <c r="K712" s="31">
        <v>10000</v>
      </c>
      <c r="L712" s="191"/>
      <c r="M712" s="192"/>
      <c r="N712" s="191"/>
      <c r="O712" s="193"/>
    </row>
    <row r="713" spans="1:15" ht="28.5" customHeight="1" x14ac:dyDescent="0.25">
      <c r="A713" s="86"/>
      <c r="B713" s="194">
        <v>4</v>
      </c>
      <c r="C713" s="195"/>
      <c r="D713" s="196" t="s">
        <v>49</v>
      </c>
      <c r="E713" s="196"/>
      <c r="F713" s="197">
        <f>SUM(F714:G714)</f>
        <v>6861</v>
      </c>
      <c r="G713" s="198"/>
      <c r="H713" s="197">
        <f>SUM(H714:I714)</f>
        <v>20000</v>
      </c>
      <c r="I713" s="198"/>
      <c r="J713" s="77">
        <f>SUM(J714)</f>
        <v>0</v>
      </c>
      <c r="K713" s="68">
        <f>K714</f>
        <v>20000</v>
      </c>
      <c r="L713" s="197">
        <f>SUM(L714:M714)</f>
        <v>20000</v>
      </c>
      <c r="M713" s="198"/>
      <c r="N713" s="197">
        <f>SUM(N714:O714)</f>
        <v>20000</v>
      </c>
      <c r="O713" s="199"/>
    </row>
    <row r="714" spans="1:15" ht="30" customHeight="1" x14ac:dyDescent="0.25">
      <c r="A714" s="85"/>
      <c r="B714" s="164">
        <v>42</v>
      </c>
      <c r="C714" s="165"/>
      <c r="D714" s="166" t="s">
        <v>54</v>
      </c>
      <c r="E714" s="166"/>
      <c r="F714" s="167">
        <v>6861</v>
      </c>
      <c r="G714" s="168"/>
      <c r="H714" s="167">
        <v>20000</v>
      </c>
      <c r="I714" s="168"/>
      <c r="J714" s="40">
        <f>K714-H714</f>
        <v>0</v>
      </c>
      <c r="K714" s="30">
        <f>K715</f>
        <v>20000</v>
      </c>
      <c r="L714" s="167">
        <v>20000</v>
      </c>
      <c r="M714" s="168"/>
      <c r="N714" s="167">
        <v>20000</v>
      </c>
      <c r="O714" s="169"/>
    </row>
    <row r="715" spans="1:15" ht="15.75" customHeight="1" x14ac:dyDescent="0.25">
      <c r="A715" s="85"/>
      <c r="B715" s="164">
        <v>422</v>
      </c>
      <c r="C715" s="165"/>
      <c r="D715" s="166" t="s">
        <v>401</v>
      </c>
      <c r="E715" s="166"/>
      <c r="F715" s="167">
        <v>6861</v>
      </c>
      <c r="G715" s="168"/>
      <c r="H715" s="167">
        <v>20000</v>
      </c>
      <c r="I715" s="168"/>
      <c r="J715" s="40"/>
      <c r="K715" s="30">
        <v>20000</v>
      </c>
      <c r="L715" s="167"/>
      <c r="M715" s="168"/>
      <c r="N715" s="167"/>
      <c r="O715" s="169"/>
    </row>
    <row r="716" spans="1:15" ht="30.75" customHeight="1" x14ac:dyDescent="0.25">
      <c r="A716" s="89"/>
      <c r="B716" s="179" t="s">
        <v>308</v>
      </c>
      <c r="C716" s="180"/>
      <c r="D716" s="181" t="s">
        <v>309</v>
      </c>
      <c r="E716" s="181"/>
      <c r="F716" s="182">
        <f>F717+F722</f>
        <v>85515</v>
      </c>
      <c r="G716" s="183"/>
      <c r="H716" s="182">
        <f>H717+H722</f>
        <v>118000</v>
      </c>
      <c r="I716" s="183"/>
      <c r="J716" s="65">
        <f>J717+J722</f>
        <v>0</v>
      </c>
      <c r="K716" s="55">
        <f>K717+K722</f>
        <v>118000</v>
      </c>
      <c r="L716" s="182">
        <f>L717+L722</f>
        <v>118000</v>
      </c>
      <c r="M716" s="183"/>
      <c r="N716" s="182">
        <f>N717+N722</f>
        <v>118000</v>
      </c>
      <c r="O716" s="184"/>
    </row>
    <row r="717" spans="1:15" ht="28.5" customHeight="1" x14ac:dyDescent="0.25">
      <c r="A717" s="87"/>
      <c r="B717" s="185" t="s">
        <v>310</v>
      </c>
      <c r="C717" s="186"/>
      <c r="D717" s="187" t="s">
        <v>311</v>
      </c>
      <c r="E717" s="187"/>
      <c r="F717" s="188">
        <f>F719</f>
        <v>84915</v>
      </c>
      <c r="G717" s="189"/>
      <c r="H717" s="188">
        <f t="shared" ref="H717" si="618">H719</f>
        <v>108000</v>
      </c>
      <c r="I717" s="189"/>
      <c r="J717" s="62">
        <f t="shared" ref="J717" si="619">J719</f>
        <v>0</v>
      </c>
      <c r="K717" s="57">
        <f t="shared" ref="K717" si="620">K719</f>
        <v>108000</v>
      </c>
      <c r="L717" s="188">
        <f t="shared" ref="L717" si="621">L719</f>
        <v>108000</v>
      </c>
      <c r="M717" s="189"/>
      <c r="N717" s="188">
        <f t="shared" ref="N717" si="622">N719</f>
        <v>108000</v>
      </c>
      <c r="O717" s="190"/>
    </row>
    <row r="718" spans="1:15" ht="17.25" customHeight="1" x14ac:dyDescent="0.25">
      <c r="A718" s="87"/>
      <c r="B718" s="173" t="s">
        <v>115</v>
      </c>
      <c r="C718" s="174"/>
      <c r="D718" s="175" t="s">
        <v>27</v>
      </c>
      <c r="E718" s="175"/>
      <c r="F718" s="191">
        <v>84915</v>
      </c>
      <c r="G718" s="192"/>
      <c r="H718" s="191"/>
      <c r="I718" s="192"/>
      <c r="J718" s="42"/>
      <c r="K718" s="31">
        <v>108000</v>
      </c>
      <c r="L718" s="191"/>
      <c r="M718" s="192"/>
      <c r="N718" s="191"/>
      <c r="O718" s="193"/>
    </row>
    <row r="719" spans="1:15" ht="16.5" customHeight="1" x14ac:dyDescent="0.25">
      <c r="A719" s="86"/>
      <c r="B719" s="194">
        <v>3</v>
      </c>
      <c r="C719" s="195"/>
      <c r="D719" s="196" t="s">
        <v>42</v>
      </c>
      <c r="E719" s="196"/>
      <c r="F719" s="197">
        <f>SUM(F720:G720)</f>
        <v>84915</v>
      </c>
      <c r="G719" s="198"/>
      <c r="H719" s="197">
        <f>SUM(H720:I720)</f>
        <v>108000</v>
      </c>
      <c r="I719" s="198"/>
      <c r="J719" s="79">
        <f>SUM(J720)</f>
        <v>0</v>
      </c>
      <c r="K719" s="127">
        <f>K720</f>
        <v>108000</v>
      </c>
      <c r="L719" s="197">
        <f>SUM(L720:M720)</f>
        <v>108000</v>
      </c>
      <c r="M719" s="198"/>
      <c r="N719" s="197">
        <f>SUM(N720:O720)</f>
        <v>108000</v>
      </c>
      <c r="O719" s="199"/>
    </row>
    <row r="720" spans="1:15" ht="15.75" customHeight="1" x14ac:dyDescent="0.25">
      <c r="A720" s="85"/>
      <c r="B720" s="164">
        <v>37</v>
      </c>
      <c r="C720" s="165"/>
      <c r="D720" s="166" t="s">
        <v>231</v>
      </c>
      <c r="E720" s="166"/>
      <c r="F720" s="167">
        <v>84915</v>
      </c>
      <c r="G720" s="168"/>
      <c r="H720" s="167">
        <v>108000</v>
      </c>
      <c r="I720" s="168"/>
      <c r="J720" s="40">
        <f>K720-H720</f>
        <v>0</v>
      </c>
      <c r="K720" s="30">
        <v>108000</v>
      </c>
      <c r="L720" s="167">
        <v>108000</v>
      </c>
      <c r="M720" s="168"/>
      <c r="N720" s="167">
        <v>108000</v>
      </c>
      <c r="O720" s="169"/>
    </row>
    <row r="721" spans="1:15" ht="26.25" customHeight="1" x14ac:dyDescent="0.25">
      <c r="A721" s="85"/>
      <c r="B721" s="164">
        <v>372</v>
      </c>
      <c r="C721" s="165"/>
      <c r="D721" s="166" t="s">
        <v>395</v>
      </c>
      <c r="E721" s="166"/>
      <c r="F721" s="167">
        <v>84915</v>
      </c>
      <c r="G721" s="168"/>
      <c r="H721" s="167">
        <v>108000</v>
      </c>
      <c r="I721" s="168"/>
      <c r="J721" s="40"/>
      <c r="K721" s="30">
        <v>108000</v>
      </c>
      <c r="L721" s="167"/>
      <c r="M721" s="168"/>
      <c r="N721" s="167"/>
      <c r="O721" s="169"/>
    </row>
    <row r="722" spans="1:15" ht="27" customHeight="1" x14ac:dyDescent="0.25">
      <c r="A722" s="87"/>
      <c r="B722" s="185" t="s">
        <v>312</v>
      </c>
      <c r="C722" s="186"/>
      <c r="D722" s="187" t="s">
        <v>309</v>
      </c>
      <c r="E722" s="187"/>
      <c r="F722" s="188">
        <f>F725</f>
        <v>600</v>
      </c>
      <c r="G722" s="189"/>
      <c r="H722" s="188">
        <f t="shared" ref="H722:J722" si="623">H725</f>
        <v>10000</v>
      </c>
      <c r="I722" s="189"/>
      <c r="J722" s="62">
        <f t="shared" si="623"/>
        <v>0</v>
      </c>
      <c r="K722" s="57">
        <f t="shared" ref="K722" si="624">K725</f>
        <v>10000</v>
      </c>
      <c r="L722" s="188">
        <f t="shared" ref="L722" si="625">L725</f>
        <v>10000</v>
      </c>
      <c r="M722" s="189"/>
      <c r="N722" s="188">
        <f t="shared" ref="N722" si="626">N725</f>
        <v>10000</v>
      </c>
      <c r="O722" s="190"/>
    </row>
    <row r="723" spans="1:15" ht="17.25" customHeight="1" x14ac:dyDescent="0.25">
      <c r="A723" s="87"/>
      <c r="B723" s="173" t="s">
        <v>115</v>
      </c>
      <c r="C723" s="174"/>
      <c r="D723" s="175" t="s">
        <v>27</v>
      </c>
      <c r="E723" s="175"/>
      <c r="F723" s="167">
        <v>0</v>
      </c>
      <c r="G723" s="168"/>
      <c r="H723" s="191"/>
      <c r="I723" s="192"/>
      <c r="J723" s="42"/>
      <c r="K723" s="31">
        <v>9000</v>
      </c>
      <c r="L723" s="191"/>
      <c r="M723" s="192"/>
      <c r="N723" s="191"/>
      <c r="O723" s="193"/>
    </row>
    <row r="724" spans="1:15" ht="17.25" customHeight="1" x14ac:dyDescent="0.25">
      <c r="A724" s="87"/>
      <c r="B724" s="173" t="s">
        <v>116</v>
      </c>
      <c r="C724" s="174"/>
      <c r="D724" s="173" t="s">
        <v>30</v>
      </c>
      <c r="E724" s="174"/>
      <c r="F724" s="191">
        <v>600</v>
      </c>
      <c r="G724" s="192"/>
      <c r="H724" s="191"/>
      <c r="I724" s="192"/>
      <c r="J724" s="42"/>
      <c r="K724" s="31">
        <v>1000</v>
      </c>
      <c r="L724" s="191"/>
      <c r="M724" s="192"/>
      <c r="N724" s="191"/>
      <c r="O724" s="193"/>
    </row>
    <row r="725" spans="1:15" ht="17.25" customHeight="1" x14ac:dyDescent="0.25">
      <c r="A725" s="86"/>
      <c r="B725" s="194">
        <v>3</v>
      </c>
      <c r="C725" s="195"/>
      <c r="D725" s="196" t="s">
        <v>42</v>
      </c>
      <c r="E725" s="196"/>
      <c r="F725" s="197">
        <f>SUM(F726:G726)</f>
        <v>600</v>
      </c>
      <c r="G725" s="198"/>
      <c r="H725" s="197">
        <f>SUM(H726:I726)</f>
        <v>10000</v>
      </c>
      <c r="I725" s="198"/>
      <c r="J725" s="77">
        <f>SUM(J726)</f>
        <v>0</v>
      </c>
      <c r="K725" s="68">
        <f>K726</f>
        <v>10000</v>
      </c>
      <c r="L725" s="197">
        <f>SUM(L726:M726)</f>
        <v>10000</v>
      </c>
      <c r="M725" s="198"/>
      <c r="N725" s="197">
        <f>SUM(N726:O726)</f>
        <v>10000</v>
      </c>
      <c r="O725" s="199"/>
    </row>
    <row r="726" spans="1:15" ht="15.75" customHeight="1" x14ac:dyDescent="0.25">
      <c r="A726" s="85"/>
      <c r="B726" s="164">
        <v>38</v>
      </c>
      <c r="C726" s="165"/>
      <c r="D726" s="166" t="s">
        <v>48</v>
      </c>
      <c r="E726" s="166"/>
      <c r="F726" s="167">
        <v>600</v>
      </c>
      <c r="G726" s="168"/>
      <c r="H726" s="167">
        <v>10000</v>
      </c>
      <c r="I726" s="168"/>
      <c r="J726" s="40">
        <f>K726-H726</f>
        <v>0</v>
      </c>
      <c r="K726" s="30">
        <f>K727</f>
        <v>10000</v>
      </c>
      <c r="L726" s="167">
        <v>10000</v>
      </c>
      <c r="M726" s="168"/>
      <c r="N726" s="167">
        <v>10000</v>
      </c>
      <c r="O726" s="169"/>
    </row>
    <row r="727" spans="1:15" ht="19.5" customHeight="1" x14ac:dyDescent="0.25">
      <c r="A727" s="85"/>
      <c r="B727" s="164">
        <v>381</v>
      </c>
      <c r="C727" s="165"/>
      <c r="D727" s="166" t="s">
        <v>396</v>
      </c>
      <c r="E727" s="166"/>
      <c r="F727" s="167">
        <v>600</v>
      </c>
      <c r="G727" s="168"/>
      <c r="H727" s="167">
        <v>10000</v>
      </c>
      <c r="I727" s="168"/>
      <c r="J727" s="40"/>
      <c r="K727" s="30">
        <v>10000</v>
      </c>
      <c r="L727" s="167"/>
      <c r="M727" s="168"/>
      <c r="N727" s="167"/>
      <c r="O727" s="169"/>
    </row>
    <row r="728" spans="1:15" ht="30" customHeight="1" x14ac:dyDescent="0.25">
      <c r="A728" s="89"/>
      <c r="B728" s="179" t="s">
        <v>313</v>
      </c>
      <c r="C728" s="180"/>
      <c r="D728" s="181" t="s">
        <v>314</v>
      </c>
      <c r="E728" s="181"/>
      <c r="F728" s="182">
        <f>F729</f>
        <v>1583009.32</v>
      </c>
      <c r="G728" s="183"/>
      <c r="H728" s="182">
        <f t="shared" ref="H728:K728" si="627">H729</f>
        <v>100000</v>
      </c>
      <c r="I728" s="183"/>
      <c r="J728" s="65">
        <f t="shared" si="627"/>
        <v>620000</v>
      </c>
      <c r="K728" s="55">
        <f t="shared" si="627"/>
        <v>720000</v>
      </c>
      <c r="L728" s="182">
        <f t="shared" ref="L728" si="628">L729</f>
        <v>0</v>
      </c>
      <c r="M728" s="183"/>
      <c r="N728" s="182">
        <f t="shared" ref="N728" si="629">N729</f>
        <v>0</v>
      </c>
      <c r="O728" s="184"/>
    </row>
    <row r="729" spans="1:15" ht="42" customHeight="1" x14ac:dyDescent="0.25">
      <c r="A729" s="87"/>
      <c r="B729" s="185" t="s">
        <v>315</v>
      </c>
      <c r="C729" s="186"/>
      <c r="D729" s="187" t="s">
        <v>316</v>
      </c>
      <c r="E729" s="187"/>
      <c r="F729" s="188">
        <f>F734</f>
        <v>1583009.32</v>
      </c>
      <c r="G729" s="189"/>
      <c r="H729" s="188">
        <f t="shared" ref="H729:J729" si="630">H734</f>
        <v>100000</v>
      </c>
      <c r="I729" s="189"/>
      <c r="J729" s="62">
        <f t="shared" si="630"/>
        <v>620000</v>
      </c>
      <c r="K729" s="57">
        <f t="shared" ref="K729" si="631">K734</f>
        <v>720000</v>
      </c>
      <c r="L729" s="188">
        <f t="shared" ref="L729" si="632">L734</f>
        <v>0</v>
      </c>
      <c r="M729" s="189"/>
      <c r="N729" s="188">
        <f t="shared" ref="N729" si="633">N734</f>
        <v>0</v>
      </c>
      <c r="O729" s="190"/>
    </row>
    <row r="730" spans="1:15" x14ac:dyDescent="0.25">
      <c r="A730" s="92"/>
      <c r="B730" s="173" t="s">
        <v>115</v>
      </c>
      <c r="C730" s="174"/>
      <c r="D730" s="175" t="s">
        <v>27</v>
      </c>
      <c r="E730" s="175"/>
      <c r="F730" s="191">
        <v>0</v>
      </c>
      <c r="G730" s="192"/>
      <c r="H730" s="191"/>
      <c r="I730" s="192"/>
      <c r="J730" s="42"/>
      <c r="K730" s="31">
        <v>166000</v>
      </c>
      <c r="L730" s="191"/>
      <c r="M730" s="192"/>
      <c r="N730" s="191"/>
      <c r="O730" s="193"/>
    </row>
    <row r="731" spans="1:15" x14ac:dyDescent="0.25">
      <c r="A731" s="92"/>
      <c r="B731" s="173" t="s">
        <v>117</v>
      </c>
      <c r="C731" s="174"/>
      <c r="D731" s="175" t="s">
        <v>33</v>
      </c>
      <c r="E731" s="175"/>
      <c r="F731" s="191">
        <v>255852.61</v>
      </c>
      <c r="G731" s="192"/>
      <c r="H731" s="191"/>
      <c r="I731" s="192"/>
      <c r="J731" s="42"/>
      <c r="K731" s="31">
        <v>554000</v>
      </c>
      <c r="L731" s="191"/>
      <c r="M731" s="192"/>
      <c r="N731" s="191"/>
      <c r="O731" s="193"/>
    </row>
    <row r="732" spans="1:15" ht="19.5" customHeight="1" x14ac:dyDescent="0.25">
      <c r="A732" s="92"/>
      <c r="B732" s="173" t="s">
        <v>116</v>
      </c>
      <c r="C732" s="174"/>
      <c r="D732" s="173" t="s">
        <v>30</v>
      </c>
      <c r="E732" s="174"/>
      <c r="F732" s="191">
        <v>1150000</v>
      </c>
      <c r="G732" s="192"/>
      <c r="H732" s="191"/>
      <c r="I732" s="192"/>
      <c r="J732" s="42"/>
      <c r="K732" s="31">
        <v>0</v>
      </c>
      <c r="L732" s="191"/>
      <c r="M732" s="192"/>
      <c r="N732" s="191"/>
      <c r="O732" s="193"/>
    </row>
    <row r="733" spans="1:15" ht="17.25" customHeight="1" x14ac:dyDescent="0.25">
      <c r="A733" s="93"/>
      <c r="B733" s="173" t="s">
        <v>352</v>
      </c>
      <c r="C733" s="174"/>
      <c r="D733" s="261" t="s">
        <v>353</v>
      </c>
      <c r="E733" s="261"/>
      <c r="F733" s="191">
        <v>177156.71</v>
      </c>
      <c r="G733" s="192"/>
      <c r="H733" s="191"/>
      <c r="I733" s="192"/>
      <c r="J733" s="42"/>
      <c r="K733" s="31">
        <v>0</v>
      </c>
      <c r="L733" s="191"/>
      <c r="M733" s="192"/>
      <c r="N733" s="191"/>
      <c r="O733" s="193"/>
    </row>
    <row r="734" spans="1:15" ht="31.5" customHeight="1" x14ac:dyDescent="0.25">
      <c r="A734" s="86"/>
      <c r="B734" s="194">
        <v>4</v>
      </c>
      <c r="C734" s="195"/>
      <c r="D734" s="196" t="s">
        <v>49</v>
      </c>
      <c r="E734" s="196"/>
      <c r="F734" s="197">
        <f>SUM(F735:G735)</f>
        <v>1583009.32</v>
      </c>
      <c r="G734" s="198"/>
      <c r="H734" s="197">
        <f>SUM(H735:I735)</f>
        <v>100000</v>
      </c>
      <c r="I734" s="198"/>
      <c r="J734" s="77">
        <f>SUM(J735)</f>
        <v>620000</v>
      </c>
      <c r="K734" s="68">
        <f>SUM(K735:L735)</f>
        <v>720000</v>
      </c>
      <c r="L734" s="197">
        <f>SUM(L735:M735)</f>
        <v>0</v>
      </c>
      <c r="M734" s="198"/>
      <c r="N734" s="197">
        <f>SUM(N735:O735)</f>
        <v>0</v>
      </c>
      <c r="O734" s="199"/>
    </row>
    <row r="735" spans="1:15" ht="27" customHeight="1" x14ac:dyDescent="0.25">
      <c r="A735" s="85"/>
      <c r="B735" s="164">
        <v>42</v>
      </c>
      <c r="C735" s="165"/>
      <c r="D735" s="166" t="s">
        <v>54</v>
      </c>
      <c r="E735" s="166"/>
      <c r="F735" s="167">
        <v>1583009.32</v>
      </c>
      <c r="G735" s="168"/>
      <c r="H735" s="167">
        <v>100000</v>
      </c>
      <c r="I735" s="168"/>
      <c r="J735" s="40">
        <f>K735-H735</f>
        <v>620000</v>
      </c>
      <c r="K735" s="30">
        <v>720000</v>
      </c>
      <c r="L735" s="167">
        <v>0</v>
      </c>
      <c r="M735" s="168"/>
      <c r="N735" s="167">
        <v>0</v>
      </c>
      <c r="O735" s="169"/>
    </row>
    <row r="736" spans="1:15" ht="22.5" customHeight="1" x14ac:dyDescent="0.25">
      <c r="A736" s="85"/>
      <c r="B736" s="164">
        <v>421</v>
      </c>
      <c r="C736" s="165"/>
      <c r="D736" s="166" t="s">
        <v>400</v>
      </c>
      <c r="E736" s="166"/>
      <c r="F736" s="167">
        <v>1583009.32</v>
      </c>
      <c r="G736" s="168"/>
      <c r="H736" s="167">
        <v>0</v>
      </c>
      <c r="I736" s="168"/>
      <c r="J736" s="40"/>
      <c r="K736" s="30">
        <v>600000</v>
      </c>
      <c r="L736" s="167"/>
      <c r="M736" s="168"/>
      <c r="N736" s="167"/>
      <c r="O736" s="169"/>
    </row>
    <row r="737" spans="1:15" ht="27" customHeight="1" x14ac:dyDescent="0.25">
      <c r="A737" s="85"/>
      <c r="B737" s="164">
        <v>422</v>
      </c>
      <c r="C737" s="165"/>
      <c r="D737" s="166" t="s">
        <v>401</v>
      </c>
      <c r="E737" s="166"/>
      <c r="F737" s="167">
        <v>0</v>
      </c>
      <c r="G737" s="168"/>
      <c r="H737" s="167">
        <v>100000</v>
      </c>
      <c r="I737" s="168"/>
      <c r="J737" s="40"/>
      <c r="K737" s="30">
        <v>120000</v>
      </c>
      <c r="L737" s="167"/>
      <c r="M737" s="168"/>
      <c r="N737" s="167"/>
      <c r="O737" s="169"/>
    </row>
    <row r="738" spans="1:15" ht="27.75" customHeight="1" x14ac:dyDescent="0.25">
      <c r="A738" s="90"/>
      <c r="B738" s="170" t="s">
        <v>317</v>
      </c>
      <c r="C738" s="171"/>
      <c r="D738" s="172" t="s">
        <v>318</v>
      </c>
      <c r="E738" s="172"/>
      <c r="F738" s="176">
        <f>F739</f>
        <v>0</v>
      </c>
      <c r="G738" s="177"/>
      <c r="H738" s="176">
        <f t="shared" ref="H738:K738" si="634">H739</f>
        <v>25000</v>
      </c>
      <c r="I738" s="177"/>
      <c r="J738" s="63">
        <f t="shared" si="634"/>
        <v>-13000</v>
      </c>
      <c r="K738" s="60">
        <f t="shared" si="634"/>
        <v>12000</v>
      </c>
      <c r="L738" s="176">
        <f t="shared" ref="L738" si="635">L739</f>
        <v>15000</v>
      </c>
      <c r="M738" s="177"/>
      <c r="N738" s="176">
        <f t="shared" ref="N738" si="636">N739</f>
        <v>15000</v>
      </c>
      <c r="O738" s="178"/>
    </row>
    <row r="739" spans="1:15" ht="31.5" customHeight="1" x14ac:dyDescent="0.25">
      <c r="A739" s="89"/>
      <c r="B739" s="179" t="s">
        <v>320</v>
      </c>
      <c r="C739" s="180"/>
      <c r="D739" s="181" t="s">
        <v>321</v>
      </c>
      <c r="E739" s="181"/>
      <c r="F739" s="182">
        <f>F740</f>
        <v>0</v>
      </c>
      <c r="G739" s="183"/>
      <c r="H739" s="182">
        <f t="shared" ref="H739:K739" si="637">H740</f>
        <v>25000</v>
      </c>
      <c r="I739" s="183"/>
      <c r="J739" s="65">
        <f t="shared" si="637"/>
        <v>-13000</v>
      </c>
      <c r="K739" s="55">
        <f t="shared" si="637"/>
        <v>12000</v>
      </c>
      <c r="L739" s="182">
        <f t="shared" ref="L739" si="638">L740</f>
        <v>15000</v>
      </c>
      <c r="M739" s="183"/>
      <c r="N739" s="182">
        <f t="shared" ref="N739" si="639">N740</f>
        <v>15000</v>
      </c>
      <c r="O739" s="184"/>
    </row>
    <row r="740" spans="1:15" ht="27.75" customHeight="1" x14ac:dyDescent="0.25">
      <c r="A740" s="87"/>
      <c r="B740" s="185" t="s">
        <v>332</v>
      </c>
      <c r="C740" s="186"/>
      <c r="D740" s="187" t="s">
        <v>321</v>
      </c>
      <c r="E740" s="187"/>
      <c r="F740" s="188">
        <f>F742</f>
        <v>0</v>
      </c>
      <c r="G740" s="189"/>
      <c r="H740" s="188">
        <f t="shared" ref="H740:J740" si="640">H742</f>
        <v>25000</v>
      </c>
      <c r="I740" s="189"/>
      <c r="J740" s="62">
        <f t="shared" si="640"/>
        <v>-13000</v>
      </c>
      <c r="K740" s="57">
        <f t="shared" ref="K740" si="641">K742</f>
        <v>12000</v>
      </c>
      <c r="L740" s="188">
        <f t="shared" ref="L740" si="642">L742</f>
        <v>15000</v>
      </c>
      <c r="M740" s="189"/>
      <c r="N740" s="188">
        <f t="shared" ref="N740" si="643">N742</f>
        <v>15000</v>
      </c>
      <c r="O740" s="190"/>
    </row>
    <row r="741" spans="1:15" x14ac:dyDescent="0.25">
      <c r="A741" s="87"/>
      <c r="B741" s="173" t="s">
        <v>115</v>
      </c>
      <c r="C741" s="174"/>
      <c r="D741" s="175" t="s">
        <v>27</v>
      </c>
      <c r="E741" s="175"/>
      <c r="F741" s="191">
        <v>0</v>
      </c>
      <c r="G741" s="192"/>
      <c r="H741" s="191"/>
      <c r="I741" s="192"/>
      <c r="J741" s="42"/>
      <c r="K741" s="31">
        <v>12000</v>
      </c>
      <c r="L741" s="191"/>
      <c r="M741" s="192"/>
      <c r="N741" s="191"/>
      <c r="O741" s="193"/>
    </row>
    <row r="742" spans="1:15" ht="15.75" customHeight="1" x14ac:dyDescent="0.25">
      <c r="A742" s="86"/>
      <c r="B742" s="194">
        <v>3</v>
      </c>
      <c r="C742" s="195"/>
      <c r="D742" s="196" t="s">
        <v>42</v>
      </c>
      <c r="E742" s="196"/>
      <c r="F742" s="197">
        <f>SUM(F743:G743)</f>
        <v>0</v>
      </c>
      <c r="G742" s="198"/>
      <c r="H742" s="197">
        <f>SUM(H743:I743)</f>
        <v>25000</v>
      </c>
      <c r="I742" s="198"/>
      <c r="J742" s="77">
        <f>SUM(J743)</f>
        <v>-13000</v>
      </c>
      <c r="K742" s="68">
        <f>K743</f>
        <v>12000</v>
      </c>
      <c r="L742" s="197">
        <f>SUM(L743:M743)</f>
        <v>15000</v>
      </c>
      <c r="M742" s="198"/>
      <c r="N742" s="197">
        <f>SUM(N743:O743)</f>
        <v>15000</v>
      </c>
      <c r="O742" s="199"/>
    </row>
    <row r="743" spans="1:15" ht="15" customHeight="1" x14ac:dyDescent="0.25">
      <c r="A743" s="85"/>
      <c r="B743" s="164">
        <v>38</v>
      </c>
      <c r="C743" s="165"/>
      <c r="D743" s="166" t="s">
        <v>48</v>
      </c>
      <c r="E743" s="166"/>
      <c r="F743" s="167">
        <v>0</v>
      </c>
      <c r="G743" s="168"/>
      <c r="H743" s="167">
        <v>25000</v>
      </c>
      <c r="I743" s="168"/>
      <c r="J743" s="40">
        <f>K743-H743</f>
        <v>-13000</v>
      </c>
      <c r="K743" s="30">
        <v>12000</v>
      </c>
      <c r="L743" s="167">
        <v>15000</v>
      </c>
      <c r="M743" s="168"/>
      <c r="N743" s="167">
        <v>15000</v>
      </c>
      <c r="O743" s="169"/>
    </row>
    <row r="744" spans="1:15" ht="15" customHeight="1" x14ac:dyDescent="0.25">
      <c r="A744" s="85"/>
      <c r="B744" s="164">
        <v>381</v>
      </c>
      <c r="C744" s="165"/>
      <c r="D744" s="166" t="s">
        <v>396</v>
      </c>
      <c r="E744" s="166"/>
      <c r="F744" s="167">
        <v>0</v>
      </c>
      <c r="G744" s="168"/>
      <c r="H744" s="167">
        <v>25000</v>
      </c>
      <c r="I744" s="168"/>
      <c r="J744" s="40"/>
      <c r="K744" s="30">
        <v>12000</v>
      </c>
      <c r="L744" s="167"/>
      <c r="M744" s="168"/>
      <c r="N744" s="167"/>
      <c r="O744" s="169"/>
    </row>
    <row r="745" spans="1:15" ht="29.25" customHeight="1" x14ac:dyDescent="0.25">
      <c r="A745" s="88"/>
      <c r="B745" s="247" t="s">
        <v>322</v>
      </c>
      <c r="C745" s="248"/>
      <c r="D745" s="249" t="s">
        <v>323</v>
      </c>
      <c r="E745" s="249"/>
      <c r="F745" s="250">
        <f>F746+F779</f>
        <v>402959.93000000005</v>
      </c>
      <c r="G745" s="251"/>
      <c r="H745" s="250">
        <f>H746+H779</f>
        <v>1339000</v>
      </c>
      <c r="I745" s="251"/>
      <c r="J745" s="73">
        <f>J746+J779</f>
        <v>-1000000</v>
      </c>
      <c r="K745" s="53">
        <f>K746+K779</f>
        <v>339000</v>
      </c>
      <c r="L745" s="250">
        <f>L746+L779</f>
        <v>839000</v>
      </c>
      <c r="M745" s="251"/>
      <c r="N745" s="250">
        <f>N746+N779</f>
        <v>339000</v>
      </c>
      <c r="O745" s="252"/>
    </row>
    <row r="746" spans="1:15" ht="27.75" customHeight="1" x14ac:dyDescent="0.25">
      <c r="A746" s="90"/>
      <c r="B746" s="170" t="s">
        <v>324</v>
      </c>
      <c r="C746" s="171"/>
      <c r="D746" s="172" t="s">
        <v>325</v>
      </c>
      <c r="E746" s="172"/>
      <c r="F746" s="176">
        <f>F747</f>
        <v>397959.93000000005</v>
      </c>
      <c r="G746" s="177"/>
      <c r="H746" s="176">
        <f t="shared" ref="H746:K746" si="644">H747</f>
        <v>1334000</v>
      </c>
      <c r="I746" s="177"/>
      <c r="J746" s="63">
        <f t="shared" si="644"/>
        <v>-1000000</v>
      </c>
      <c r="K746" s="60">
        <f t="shared" si="644"/>
        <v>334000</v>
      </c>
      <c r="L746" s="176">
        <f t="shared" ref="L746" si="645">L747</f>
        <v>834000</v>
      </c>
      <c r="M746" s="177"/>
      <c r="N746" s="176">
        <f t="shared" ref="N746" si="646">N747</f>
        <v>334000</v>
      </c>
      <c r="O746" s="178"/>
    </row>
    <row r="747" spans="1:15" ht="31.5" customHeight="1" x14ac:dyDescent="0.25">
      <c r="A747" s="89"/>
      <c r="B747" s="179" t="s">
        <v>326</v>
      </c>
      <c r="C747" s="180"/>
      <c r="D747" s="181" t="s">
        <v>327</v>
      </c>
      <c r="E747" s="181"/>
      <c r="F747" s="182">
        <f>F748+F757+F766+F772</f>
        <v>397959.93000000005</v>
      </c>
      <c r="G747" s="183"/>
      <c r="H747" s="182">
        <f t="shared" ref="H747:J747" si="647">H748+H757+H766+H772</f>
        <v>1334000</v>
      </c>
      <c r="I747" s="183"/>
      <c r="J747" s="65">
        <f t="shared" si="647"/>
        <v>-1000000</v>
      </c>
      <c r="K747" s="55">
        <f t="shared" ref="K747" si="648">K748+K757+K766+K772</f>
        <v>334000</v>
      </c>
      <c r="L747" s="182">
        <f t="shared" ref="L747" si="649">L748+L757+L766+L772</f>
        <v>834000</v>
      </c>
      <c r="M747" s="183"/>
      <c r="N747" s="182">
        <f t="shared" ref="N747" si="650">N748+N757+N766+N772</f>
        <v>334000</v>
      </c>
      <c r="O747" s="184"/>
    </row>
    <row r="748" spans="1:15" ht="28.5" customHeight="1" x14ac:dyDescent="0.25">
      <c r="A748" s="87"/>
      <c r="B748" s="185" t="s">
        <v>328</v>
      </c>
      <c r="C748" s="186"/>
      <c r="D748" s="187" t="s">
        <v>43</v>
      </c>
      <c r="E748" s="187"/>
      <c r="F748" s="188">
        <f>F750</f>
        <v>236132.54</v>
      </c>
      <c r="G748" s="189"/>
      <c r="H748" s="188">
        <f t="shared" ref="H748:J748" si="651">H750</f>
        <v>258000</v>
      </c>
      <c r="I748" s="189"/>
      <c r="J748" s="62">
        <f t="shared" si="651"/>
        <v>0</v>
      </c>
      <c r="K748" s="57">
        <f t="shared" ref="K748" si="652">K750</f>
        <v>258000</v>
      </c>
      <c r="L748" s="188">
        <f t="shared" ref="L748" si="653">L750</f>
        <v>258000</v>
      </c>
      <c r="M748" s="189"/>
      <c r="N748" s="188">
        <f t="shared" ref="N748" si="654">N750</f>
        <v>258000</v>
      </c>
      <c r="O748" s="190"/>
    </row>
    <row r="749" spans="1:15" x14ac:dyDescent="0.25">
      <c r="A749" s="87"/>
      <c r="B749" s="173" t="s">
        <v>115</v>
      </c>
      <c r="C749" s="174"/>
      <c r="D749" s="175" t="s">
        <v>27</v>
      </c>
      <c r="E749" s="175"/>
      <c r="F749" s="191">
        <v>236132.54</v>
      </c>
      <c r="G749" s="192"/>
      <c r="H749" s="191"/>
      <c r="I749" s="192"/>
      <c r="J749" s="42"/>
      <c r="K749" s="31">
        <v>258000</v>
      </c>
      <c r="L749" s="191"/>
      <c r="M749" s="192"/>
      <c r="N749" s="191"/>
      <c r="O749" s="193"/>
    </row>
    <row r="750" spans="1:15" ht="19.5" customHeight="1" x14ac:dyDescent="0.25">
      <c r="A750" s="86"/>
      <c r="B750" s="194">
        <v>3</v>
      </c>
      <c r="C750" s="195"/>
      <c r="D750" s="196" t="s">
        <v>42</v>
      </c>
      <c r="E750" s="196"/>
      <c r="F750" s="197">
        <f>F751+F755</f>
        <v>236132.54</v>
      </c>
      <c r="G750" s="198"/>
      <c r="H750" s="197">
        <f t="shared" ref="H750" si="655">H751+H755</f>
        <v>258000</v>
      </c>
      <c r="I750" s="198"/>
      <c r="J750" s="37">
        <f t="shared" ref="J750:K750" si="656">J751+J755</f>
        <v>0</v>
      </c>
      <c r="K750" s="37">
        <f t="shared" si="656"/>
        <v>258000</v>
      </c>
      <c r="L750" s="197">
        <f t="shared" ref="L750" si="657">L751+L755</f>
        <v>258000</v>
      </c>
      <c r="M750" s="198"/>
      <c r="N750" s="197">
        <f t="shared" ref="N750" si="658">N751+N755</f>
        <v>258000</v>
      </c>
      <c r="O750" s="199"/>
    </row>
    <row r="751" spans="1:15" ht="17.25" customHeight="1" x14ac:dyDescent="0.25">
      <c r="A751" s="85"/>
      <c r="B751" s="164">
        <v>31</v>
      </c>
      <c r="C751" s="165"/>
      <c r="D751" s="166" t="s">
        <v>43</v>
      </c>
      <c r="E751" s="166"/>
      <c r="F751" s="167">
        <v>236132.54</v>
      </c>
      <c r="G751" s="168"/>
      <c r="H751" s="167">
        <v>254000</v>
      </c>
      <c r="I751" s="168"/>
      <c r="J751" s="40">
        <f>K751-H751</f>
        <v>0</v>
      </c>
      <c r="K751" s="30">
        <v>254000</v>
      </c>
      <c r="L751" s="167">
        <v>254000</v>
      </c>
      <c r="M751" s="168"/>
      <c r="N751" s="167">
        <v>254000</v>
      </c>
      <c r="O751" s="169"/>
    </row>
    <row r="752" spans="1:15" ht="17.25" customHeight="1" x14ac:dyDescent="0.25">
      <c r="A752" s="85"/>
      <c r="B752" s="164">
        <v>311</v>
      </c>
      <c r="C752" s="165"/>
      <c r="D752" s="166" t="s">
        <v>386</v>
      </c>
      <c r="E752" s="166"/>
      <c r="F752" s="167">
        <v>212539</v>
      </c>
      <c r="G752" s="168"/>
      <c r="H752" s="167">
        <v>170000</v>
      </c>
      <c r="I752" s="168"/>
      <c r="J752" s="40"/>
      <c r="K752" s="30">
        <v>170000</v>
      </c>
      <c r="L752" s="167"/>
      <c r="M752" s="168"/>
      <c r="N752" s="167"/>
      <c r="O752" s="169"/>
    </row>
    <row r="753" spans="1:15" ht="17.25" customHeight="1" x14ac:dyDescent="0.25">
      <c r="A753" s="85"/>
      <c r="B753" s="164">
        <v>312</v>
      </c>
      <c r="C753" s="165"/>
      <c r="D753" s="166" t="s">
        <v>387</v>
      </c>
      <c r="E753" s="166"/>
      <c r="F753" s="167">
        <v>3000</v>
      </c>
      <c r="G753" s="168"/>
      <c r="H753" s="167">
        <v>7000</v>
      </c>
      <c r="I753" s="168"/>
      <c r="J753" s="40"/>
      <c r="K753" s="30">
        <v>7000</v>
      </c>
      <c r="L753" s="167"/>
      <c r="M753" s="168"/>
      <c r="N753" s="167"/>
      <c r="O753" s="169"/>
    </row>
    <row r="754" spans="1:15" ht="17.25" customHeight="1" x14ac:dyDescent="0.25">
      <c r="A754" s="85"/>
      <c r="B754" s="164">
        <v>313</v>
      </c>
      <c r="C754" s="165"/>
      <c r="D754" s="166" t="s">
        <v>388</v>
      </c>
      <c r="E754" s="166"/>
      <c r="F754" s="167">
        <v>20593.54</v>
      </c>
      <c r="G754" s="168"/>
      <c r="H754" s="167">
        <v>77000</v>
      </c>
      <c r="I754" s="168"/>
      <c r="J754" s="40"/>
      <c r="K754" s="30">
        <v>77000</v>
      </c>
      <c r="L754" s="167"/>
      <c r="M754" s="168"/>
      <c r="N754" s="167"/>
      <c r="O754" s="169"/>
    </row>
    <row r="755" spans="1:15" ht="18.75" customHeight="1" x14ac:dyDescent="0.25">
      <c r="A755" s="85"/>
      <c r="B755" s="164">
        <v>32</v>
      </c>
      <c r="C755" s="165"/>
      <c r="D755" s="166" t="s">
        <v>44</v>
      </c>
      <c r="E755" s="166"/>
      <c r="F755" s="167">
        <v>0</v>
      </c>
      <c r="G755" s="168"/>
      <c r="H755" s="167">
        <v>4000</v>
      </c>
      <c r="I755" s="168"/>
      <c r="J755" s="40"/>
      <c r="K755" s="30">
        <v>4000</v>
      </c>
      <c r="L755" s="167">
        <v>4000</v>
      </c>
      <c r="M755" s="168"/>
      <c r="N755" s="167">
        <v>4000</v>
      </c>
      <c r="O755" s="169"/>
    </row>
    <row r="756" spans="1:15" ht="17.25" customHeight="1" x14ac:dyDescent="0.25">
      <c r="A756" s="85"/>
      <c r="B756" s="164">
        <v>321</v>
      </c>
      <c r="C756" s="165"/>
      <c r="D756" s="166" t="s">
        <v>389</v>
      </c>
      <c r="E756" s="166"/>
      <c r="F756" s="167">
        <v>0</v>
      </c>
      <c r="G756" s="168"/>
      <c r="H756" s="167">
        <v>4000</v>
      </c>
      <c r="I756" s="168"/>
      <c r="J756" s="40"/>
      <c r="K756" s="30">
        <v>4000</v>
      </c>
      <c r="L756" s="167"/>
      <c r="M756" s="168"/>
      <c r="N756" s="167"/>
      <c r="O756" s="169"/>
    </row>
    <row r="757" spans="1:15" ht="30" customHeight="1" x14ac:dyDescent="0.25">
      <c r="A757" s="87"/>
      <c r="B757" s="185" t="s">
        <v>329</v>
      </c>
      <c r="C757" s="186"/>
      <c r="D757" s="187" t="s">
        <v>302</v>
      </c>
      <c r="E757" s="187"/>
      <c r="F757" s="188">
        <f>F760</f>
        <v>13627.390000000001</v>
      </c>
      <c r="G757" s="189"/>
      <c r="H757" s="188">
        <f t="shared" ref="H757:J757" si="659">H760</f>
        <v>46000</v>
      </c>
      <c r="I757" s="189"/>
      <c r="J757" s="62">
        <f t="shared" si="659"/>
        <v>0</v>
      </c>
      <c r="K757" s="57">
        <f t="shared" ref="K757" si="660">K760</f>
        <v>46000</v>
      </c>
      <c r="L757" s="188">
        <f t="shared" ref="L757" si="661">L760</f>
        <v>46000</v>
      </c>
      <c r="M757" s="189"/>
      <c r="N757" s="188">
        <f t="shared" ref="N757" si="662">N760</f>
        <v>46000</v>
      </c>
      <c r="O757" s="190"/>
    </row>
    <row r="758" spans="1:15" ht="15" customHeight="1" x14ac:dyDescent="0.25">
      <c r="A758" s="87"/>
      <c r="B758" s="173" t="s">
        <v>115</v>
      </c>
      <c r="C758" s="174"/>
      <c r="D758" s="175" t="s">
        <v>27</v>
      </c>
      <c r="E758" s="175"/>
      <c r="F758" s="191">
        <v>11577.39</v>
      </c>
      <c r="G758" s="192"/>
      <c r="H758" s="191"/>
      <c r="I758" s="192"/>
      <c r="J758" s="42"/>
      <c r="K758" s="31">
        <v>40000</v>
      </c>
      <c r="L758" s="191"/>
      <c r="M758" s="192"/>
      <c r="N758" s="191"/>
      <c r="O758" s="193"/>
    </row>
    <row r="759" spans="1:15" ht="18.75" customHeight="1" x14ac:dyDescent="0.25">
      <c r="A759" s="87"/>
      <c r="B759" s="173" t="s">
        <v>301</v>
      </c>
      <c r="C759" s="174"/>
      <c r="D759" s="175" t="s">
        <v>36</v>
      </c>
      <c r="E759" s="175"/>
      <c r="F759" s="191">
        <v>2050</v>
      </c>
      <c r="G759" s="192"/>
      <c r="H759" s="191"/>
      <c r="I759" s="192"/>
      <c r="J759" s="42"/>
      <c r="K759" s="31">
        <v>6000</v>
      </c>
      <c r="L759" s="191"/>
      <c r="M759" s="192"/>
      <c r="N759" s="191"/>
      <c r="O759" s="193"/>
    </row>
    <row r="760" spans="1:15" x14ac:dyDescent="0.25">
      <c r="A760" s="86"/>
      <c r="B760" s="194">
        <v>3</v>
      </c>
      <c r="C760" s="195"/>
      <c r="D760" s="196" t="s">
        <v>42</v>
      </c>
      <c r="E760" s="196"/>
      <c r="F760" s="197">
        <f>F761+F764</f>
        <v>13627.390000000001</v>
      </c>
      <c r="G760" s="198"/>
      <c r="H760" s="197">
        <f>H761+H764</f>
        <v>46000</v>
      </c>
      <c r="I760" s="198"/>
      <c r="J760" s="37">
        <f>J761+J764</f>
        <v>0</v>
      </c>
      <c r="K760" s="37">
        <f>K761+K764</f>
        <v>46000</v>
      </c>
      <c r="L760" s="197">
        <f t="shared" ref="L760" si="663">L761+L764</f>
        <v>46000</v>
      </c>
      <c r="M760" s="198"/>
      <c r="N760" s="197">
        <f t="shared" ref="N760" si="664">N761+N764</f>
        <v>46000</v>
      </c>
      <c r="O760" s="199"/>
    </row>
    <row r="761" spans="1:15" ht="18" customHeight="1" x14ac:dyDescent="0.25">
      <c r="A761" s="85"/>
      <c r="B761" s="164">
        <v>32</v>
      </c>
      <c r="C761" s="165"/>
      <c r="D761" s="166" t="s">
        <v>44</v>
      </c>
      <c r="E761" s="166"/>
      <c r="F761" s="167">
        <v>12046.69</v>
      </c>
      <c r="G761" s="168"/>
      <c r="H761" s="167">
        <v>44000</v>
      </c>
      <c r="I761" s="168"/>
      <c r="J761" s="40">
        <f t="shared" ref="J761:J764" si="665">K761-H761</f>
        <v>0</v>
      </c>
      <c r="K761" s="30">
        <v>44000</v>
      </c>
      <c r="L761" s="167">
        <v>44000</v>
      </c>
      <c r="M761" s="168"/>
      <c r="N761" s="167">
        <v>44000</v>
      </c>
      <c r="O761" s="169"/>
    </row>
    <row r="762" spans="1:15" ht="18" customHeight="1" x14ac:dyDescent="0.25">
      <c r="A762" s="85"/>
      <c r="B762" s="164">
        <v>322</v>
      </c>
      <c r="C762" s="165"/>
      <c r="D762" s="166" t="s">
        <v>128</v>
      </c>
      <c r="E762" s="166"/>
      <c r="F762" s="167">
        <v>2462.4</v>
      </c>
      <c r="G762" s="168"/>
      <c r="H762" s="167">
        <v>18000</v>
      </c>
      <c r="I762" s="168"/>
      <c r="J762" s="40"/>
      <c r="K762" s="30">
        <v>18000</v>
      </c>
      <c r="L762" s="167"/>
      <c r="M762" s="168"/>
      <c r="N762" s="167"/>
      <c r="O762" s="169"/>
    </row>
    <row r="763" spans="1:15" ht="18" customHeight="1" x14ac:dyDescent="0.25">
      <c r="A763" s="85"/>
      <c r="B763" s="164">
        <v>323</v>
      </c>
      <c r="C763" s="165"/>
      <c r="D763" s="166" t="s">
        <v>130</v>
      </c>
      <c r="E763" s="166"/>
      <c r="F763" s="167">
        <v>9584.2900000000009</v>
      </c>
      <c r="G763" s="168"/>
      <c r="H763" s="167">
        <v>26000</v>
      </c>
      <c r="I763" s="168"/>
      <c r="J763" s="40"/>
      <c r="K763" s="30">
        <v>26000</v>
      </c>
      <c r="L763" s="167"/>
      <c r="M763" s="168"/>
      <c r="N763" s="167"/>
      <c r="O763" s="169"/>
    </row>
    <row r="764" spans="1:15" ht="18.75" customHeight="1" x14ac:dyDescent="0.25">
      <c r="A764" s="85"/>
      <c r="B764" s="164">
        <v>34</v>
      </c>
      <c r="C764" s="165"/>
      <c r="D764" s="166" t="s">
        <v>45</v>
      </c>
      <c r="E764" s="166"/>
      <c r="F764" s="167">
        <v>1580.7</v>
      </c>
      <c r="G764" s="168"/>
      <c r="H764" s="167">
        <v>2000</v>
      </c>
      <c r="I764" s="168"/>
      <c r="J764" s="40">
        <f t="shared" si="665"/>
        <v>0</v>
      </c>
      <c r="K764" s="30">
        <v>2000</v>
      </c>
      <c r="L764" s="167">
        <v>2000</v>
      </c>
      <c r="M764" s="168"/>
      <c r="N764" s="167">
        <v>2000</v>
      </c>
      <c r="O764" s="169"/>
    </row>
    <row r="765" spans="1:15" ht="15.75" customHeight="1" x14ac:dyDescent="0.25">
      <c r="A765" s="85"/>
      <c r="B765" s="164">
        <v>343</v>
      </c>
      <c r="C765" s="165"/>
      <c r="D765" s="166" t="s">
        <v>392</v>
      </c>
      <c r="E765" s="166"/>
      <c r="F765" s="167">
        <v>1580.7</v>
      </c>
      <c r="G765" s="168"/>
      <c r="H765" s="167">
        <v>2000</v>
      </c>
      <c r="I765" s="168"/>
      <c r="J765" s="40"/>
      <c r="K765" s="30">
        <v>2000</v>
      </c>
      <c r="L765" s="167"/>
      <c r="M765" s="168"/>
      <c r="N765" s="167"/>
      <c r="O765" s="169"/>
    </row>
    <row r="766" spans="1:15" ht="41.25" customHeight="1" x14ac:dyDescent="0.25">
      <c r="A766" s="87"/>
      <c r="B766" s="185" t="s">
        <v>330</v>
      </c>
      <c r="C766" s="186"/>
      <c r="D766" s="187" t="s">
        <v>331</v>
      </c>
      <c r="E766" s="187"/>
      <c r="F766" s="188">
        <f>F769</f>
        <v>25075</v>
      </c>
      <c r="G766" s="189"/>
      <c r="H766" s="188">
        <f t="shared" ref="H766:J766" si="666">H769</f>
        <v>30000</v>
      </c>
      <c r="I766" s="189"/>
      <c r="J766" s="62">
        <f t="shared" si="666"/>
        <v>0</v>
      </c>
      <c r="K766" s="57">
        <f t="shared" ref="K766" si="667">K769</f>
        <v>30000</v>
      </c>
      <c r="L766" s="188">
        <f t="shared" ref="L766" si="668">L769</f>
        <v>30000</v>
      </c>
      <c r="M766" s="189"/>
      <c r="N766" s="188">
        <f t="shared" ref="N766" si="669">N769</f>
        <v>30000</v>
      </c>
      <c r="O766" s="190"/>
    </row>
    <row r="767" spans="1:15" x14ac:dyDescent="0.25">
      <c r="A767" s="87"/>
      <c r="B767" s="173" t="s">
        <v>115</v>
      </c>
      <c r="C767" s="174"/>
      <c r="D767" s="175" t="s">
        <v>27</v>
      </c>
      <c r="E767" s="175"/>
      <c r="F767" s="191">
        <v>5922.39</v>
      </c>
      <c r="G767" s="192"/>
      <c r="H767" s="191"/>
      <c r="I767" s="192"/>
      <c r="J767" s="42"/>
      <c r="K767" s="31">
        <v>15000</v>
      </c>
      <c r="L767" s="191"/>
      <c r="M767" s="192"/>
      <c r="N767" s="191"/>
      <c r="O767" s="193"/>
    </row>
    <row r="768" spans="1:15" ht="18" customHeight="1" x14ac:dyDescent="0.25">
      <c r="A768" s="87"/>
      <c r="B768" s="173" t="s">
        <v>116</v>
      </c>
      <c r="C768" s="174"/>
      <c r="D768" s="175" t="s">
        <v>30</v>
      </c>
      <c r="E768" s="175"/>
      <c r="F768" s="191">
        <v>19152.61</v>
      </c>
      <c r="G768" s="192"/>
      <c r="H768" s="191"/>
      <c r="I768" s="192"/>
      <c r="J768" s="42"/>
      <c r="K768" s="31">
        <v>15000</v>
      </c>
      <c r="L768" s="191"/>
      <c r="M768" s="192"/>
      <c r="N768" s="191"/>
      <c r="O768" s="193"/>
    </row>
    <row r="769" spans="1:15" ht="30.75" customHeight="1" x14ac:dyDescent="0.25">
      <c r="A769" s="86"/>
      <c r="B769" s="194">
        <v>4</v>
      </c>
      <c r="C769" s="195"/>
      <c r="D769" s="196" t="s">
        <v>49</v>
      </c>
      <c r="E769" s="196"/>
      <c r="F769" s="197">
        <f>F770</f>
        <v>25075</v>
      </c>
      <c r="G769" s="198"/>
      <c r="H769" s="197">
        <f t="shared" ref="H769" si="670">H770</f>
        <v>30000</v>
      </c>
      <c r="I769" s="198"/>
      <c r="J769" s="37">
        <f t="shared" ref="J769:K769" si="671">J770</f>
        <v>0</v>
      </c>
      <c r="K769" s="37">
        <f t="shared" si="671"/>
        <v>30000</v>
      </c>
      <c r="L769" s="197">
        <f t="shared" ref="L769" si="672">L770</f>
        <v>30000</v>
      </c>
      <c r="M769" s="198"/>
      <c r="N769" s="197">
        <f t="shared" ref="N769" si="673">N770</f>
        <v>30000</v>
      </c>
      <c r="O769" s="199"/>
    </row>
    <row r="770" spans="1:15" ht="30" customHeight="1" x14ac:dyDescent="0.25">
      <c r="A770" s="85"/>
      <c r="B770" s="164">
        <v>42</v>
      </c>
      <c r="C770" s="165"/>
      <c r="D770" s="166" t="s">
        <v>54</v>
      </c>
      <c r="E770" s="166"/>
      <c r="F770" s="167">
        <v>25075</v>
      </c>
      <c r="G770" s="168"/>
      <c r="H770" s="167">
        <v>30000</v>
      </c>
      <c r="I770" s="168"/>
      <c r="J770" s="40">
        <f>K770-H770</f>
        <v>0</v>
      </c>
      <c r="K770" s="30">
        <v>30000</v>
      </c>
      <c r="L770" s="167">
        <v>30000</v>
      </c>
      <c r="M770" s="168"/>
      <c r="N770" s="167">
        <v>30000</v>
      </c>
      <c r="O770" s="169"/>
    </row>
    <row r="771" spans="1:15" ht="27" customHeight="1" x14ac:dyDescent="0.25">
      <c r="A771" s="85"/>
      <c r="B771" s="164">
        <v>424</v>
      </c>
      <c r="C771" s="165"/>
      <c r="D771" s="166" t="s">
        <v>402</v>
      </c>
      <c r="E771" s="166"/>
      <c r="F771" s="167">
        <v>25075</v>
      </c>
      <c r="G771" s="168"/>
      <c r="H771" s="167">
        <v>30000</v>
      </c>
      <c r="I771" s="168"/>
      <c r="J771" s="40"/>
      <c r="K771" s="30">
        <v>30000</v>
      </c>
      <c r="L771" s="167"/>
      <c r="M771" s="168"/>
      <c r="N771" s="167"/>
      <c r="O771" s="169"/>
    </row>
    <row r="772" spans="1:15" ht="42" customHeight="1" x14ac:dyDescent="0.25">
      <c r="A772" s="87"/>
      <c r="B772" s="185" t="s">
        <v>333</v>
      </c>
      <c r="C772" s="186"/>
      <c r="D772" s="187" t="s">
        <v>334</v>
      </c>
      <c r="E772" s="187"/>
      <c r="F772" s="188">
        <f>F776</f>
        <v>123125</v>
      </c>
      <c r="G772" s="189"/>
      <c r="H772" s="188">
        <f t="shared" ref="H772:J772" si="674">H776</f>
        <v>1000000</v>
      </c>
      <c r="I772" s="189"/>
      <c r="J772" s="62">
        <f t="shared" si="674"/>
        <v>-1000000</v>
      </c>
      <c r="K772" s="57">
        <f t="shared" ref="K772" si="675">K776</f>
        <v>0</v>
      </c>
      <c r="L772" s="188">
        <f t="shared" ref="L772" si="676">L776</f>
        <v>500000</v>
      </c>
      <c r="M772" s="189"/>
      <c r="N772" s="188">
        <f t="shared" ref="N772" si="677">N776</f>
        <v>0</v>
      </c>
      <c r="O772" s="190"/>
    </row>
    <row r="773" spans="1:15" x14ac:dyDescent="0.25">
      <c r="A773" s="87"/>
      <c r="B773" s="173" t="s">
        <v>115</v>
      </c>
      <c r="C773" s="174"/>
      <c r="D773" s="175" t="s">
        <v>27</v>
      </c>
      <c r="E773" s="175"/>
      <c r="F773" s="191">
        <v>0</v>
      </c>
      <c r="G773" s="192"/>
      <c r="H773" s="191"/>
      <c r="I773" s="192"/>
      <c r="J773" s="42"/>
      <c r="K773" s="31">
        <v>0</v>
      </c>
      <c r="L773" s="191"/>
      <c r="M773" s="192"/>
      <c r="N773" s="191"/>
      <c r="O773" s="193"/>
    </row>
    <row r="774" spans="1:15" ht="15" customHeight="1" x14ac:dyDescent="0.25">
      <c r="A774" s="92"/>
      <c r="B774" s="173" t="s">
        <v>117</v>
      </c>
      <c r="C774" s="174"/>
      <c r="D774" s="175" t="s">
        <v>33</v>
      </c>
      <c r="E774" s="175"/>
      <c r="F774" s="191">
        <v>88064.37</v>
      </c>
      <c r="G774" s="192"/>
      <c r="H774" s="191"/>
      <c r="I774" s="192"/>
      <c r="J774" s="42"/>
      <c r="K774" s="31">
        <v>0</v>
      </c>
      <c r="L774" s="191"/>
      <c r="M774" s="192"/>
      <c r="N774" s="191"/>
      <c r="O774" s="193"/>
    </row>
    <row r="775" spans="1:15" ht="28.5" customHeight="1" x14ac:dyDescent="0.25">
      <c r="A775" s="87"/>
      <c r="B775" s="173" t="s">
        <v>116</v>
      </c>
      <c r="C775" s="174"/>
      <c r="D775" s="173" t="s">
        <v>30</v>
      </c>
      <c r="E775" s="174"/>
      <c r="F775" s="191">
        <v>35060.629999999997</v>
      </c>
      <c r="G775" s="192"/>
      <c r="H775" s="191"/>
      <c r="I775" s="192"/>
      <c r="J775" s="42"/>
      <c r="K775" s="31">
        <v>0</v>
      </c>
      <c r="L775" s="191"/>
      <c r="M775" s="192"/>
      <c r="N775" s="191"/>
      <c r="O775" s="193"/>
    </row>
    <row r="776" spans="1:15" ht="25.5" customHeight="1" x14ac:dyDescent="0.25">
      <c r="A776" s="86"/>
      <c r="B776" s="194">
        <v>4</v>
      </c>
      <c r="C776" s="195"/>
      <c r="D776" s="196" t="s">
        <v>49</v>
      </c>
      <c r="E776" s="196"/>
      <c r="F776" s="197">
        <f>F777</f>
        <v>123125</v>
      </c>
      <c r="G776" s="198"/>
      <c r="H776" s="197">
        <f t="shared" ref="H776" si="678">H777</f>
        <v>1000000</v>
      </c>
      <c r="I776" s="198"/>
      <c r="J776" s="37">
        <f t="shared" ref="J776:K776" si="679">J777</f>
        <v>-1000000</v>
      </c>
      <c r="K776" s="37">
        <f t="shared" si="679"/>
        <v>0</v>
      </c>
      <c r="L776" s="197">
        <f t="shared" ref="L776" si="680">L777</f>
        <v>500000</v>
      </c>
      <c r="M776" s="198"/>
      <c r="N776" s="197">
        <f t="shared" ref="N776" si="681">N777</f>
        <v>0</v>
      </c>
      <c r="O776" s="199"/>
    </row>
    <row r="777" spans="1:15" ht="30" customHeight="1" x14ac:dyDescent="0.25">
      <c r="A777" s="85"/>
      <c r="B777" s="164">
        <v>45</v>
      </c>
      <c r="C777" s="165"/>
      <c r="D777" s="166" t="s">
        <v>135</v>
      </c>
      <c r="E777" s="166"/>
      <c r="F777" s="167">
        <v>123125</v>
      </c>
      <c r="G777" s="168"/>
      <c r="H777" s="167">
        <v>1000000</v>
      </c>
      <c r="I777" s="168"/>
      <c r="J777" s="40">
        <f>K777-H777</f>
        <v>-1000000</v>
      </c>
      <c r="K777" s="30">
        <v>0</v>
      </c>
      <c r="L777" s="167">
        <v>500000</v>
      </c>
      <c r="M777" s="168"/>
      <c r="N777" s="167">
        <v>0</v>
      </c>
      <c r="O777" s="169"/>
    </row>
    <row r="778" spans="1:15" ht="30" customHeight="1" x14ac:dyDescent="0.25">
      <c r="A778" s="85"/>
      <c r="B778" s="164">
        <v>451</v>
      </c>
      <c r="C778" s="165"/>
      <c r="D778" s="166" t="s">
        <v>404</v>
      </c>
      <c r="E778" s="166"/>
      <c r="F778" s="167">
        <v>123125</v>
      </c>
      <c r="G778" s="168"/>
      <c r="H778" s="167">
        <v>1000000</v>
      </c>
      <c r="I778" s="168"/>
      <c r="J778" s="40"/>
      <c r="K778" s="30">
        <v>0</v>
      </c>
      <c r="L778" s="167"/>
      <c r="M778" s="168"/>
      <c r="N778" s="167"/>
      <c r="O778" s="169"/>
    </row>
    <row r="779" spans="1:15" ht="28.5" customHeight="1" x14ac:dyDescent="0.25">
      <c r="A779" s="90"/>
      <c r="B779" s="170" t="s">
        <v>335</v>
      </c>
      <c r="C779" s="171"/>
      <c r="D779" s="172" t="s">
        <v>336</v>
      </c>
      <c r="E779" s="172"/>
      <c r="F779" s="176">
        <f>F780</f>
        <v>5000</v>
      </c>
      <c r="G779" s="177"/>
      <c r="H779" s="176">
        <f t="shared" ref="H779:K779" si="682">H780</f>
        <v>5000</v>
      </c>
      <c r="I779" s="177"/>
      <c r="J779" s="63">
        <f t="shared" si="682"/>
        <v>0</v>
      </c>
      <c r="K779" s="60">
        <f t="shared" si="682"/>
        <v>5000</v>
      </c>
      <c r="L779" s="176">
        <f t="shared" ref="L779" si="683">L780</f>
        <v>5000</v>
      </c>
      <c r="M779" s="177"/>
      <c r="N779" s="176">
        <f t="shared" ref="N779" si="684">N780</f>
        <v>5000</v>
      </c>
      <c r="O779" s="178"/>
    </row>
    <row r="780" spans="1:15" ht="32.25" customHeight="1" x14ac:dyDescent="0.25">
      <c r="A780" s="89"/>
      <c r="B780" s="179" t="s">
        <v>337</v>
      </c>
      <c r="C780" s="180"/>
      <c r="D780" s="181" t="s">
        <v>338</v>
      </c>
      <c r="E780" s="181"/>
      <c r="F780" s="182">
        <f>F781</f>
        <v>5000</v>
      </c>
      <c r="G780" s="183"/>
      <c r="H780" s="182">
        <f t="shared" ref="H780:K780" si="685">H781</f>
        <v>5000</v>
      </c>
      <c r="I780" s="183"/>
      <c r="J780" s="65">
        <f t="shared" si="685"/>
        <v>0</v>
      </c>
      <c r="K780" s="55">
        <f t="shared" si="685"/>
        <v>5000</v>
      </c>
      <c r="L780" s="182">
        <f t="shared" ref="L780" si="686">L781</f>
        <v>5000</v>
      </c>
      <c r="M780" s="183"/>
      <c r="N780" s="182">
        <f t="shared" ref="N780" si="687">N781</f>
        <v>5000</v>
      </c>
      <c r="O780" s="184"/>
    </row>
    <row r="781" spans="1:15" ht="31.5" customHeight="1" x14ac:dyDescent="0.25">
      <c r="A781" s="87"/>
      <c r="B781" s="185" t="s">
        <v>339</v>
      </c>
      <c r="C781" s="186"/>
      <c r="D781" s="187" t="s">
        <v>340</v>
      </c>
      <c r="E781" s="187"/>
      <c r="F781" s="188">
        <f>F783</f>
        <v>5000</v>
      </c>
      <c r="G781" s="189"/>
      <c r="H781" s="188">
        <f t="shared" ref="H781" si="688">H783</f>
        <v>5000</v>
      </c>
      <c r="I781" s="189"/>
      <c r="J781" s="62">
        <f t="shared" ref="J781" si="689">J783</f>
        <v>0</v>
      </c>
      <c r="K781" s="57">
        <f t="shared" ref="K781" si="690">K783</f>
        <v>5000</v>
      </c>
      <c r="L781" s="188">
        <f t="shared" ref="L781" si="691">L783</f>
        <v>5000</v>
      </c>
      <c r="M781" s="189"/>
      <c r="N781" s="188">
        <f t="shared" ref="N781" si="692">N783</f>
        <v>5000</v>
      </c>
      <c r="O781" s="190"/>
    </row>
    <row r="782" spans="1:15" x14ac:dyDescent="0.25">
      <c r="A782" s="87"/>
      <c r="B782" s="173" t="s">
        <v>115</v>
      </c>
      <c r="C782" s="174"/>
      <c r="D782" s="175" t="s">
        <v>27</v>
      </c>
      <c r="E782" s="175"/>
      <c r="F782" s="191">
        <v>5000</v>
      </c>
      <c r="G782" s="192"/>
      <c r="H782" s="191"/>
      <c r="I782" s="192"/>
      <c r="J782" s="42"/>
      <c r="K782" s="31">
        <v>5000</v>
      </c>
      <c r="L782" s="191"/>
      <c r="M782" s="192"/>
      <c r="N782" s="191"/>
      <c r="O782" s="193"/>
    </row>
    <row r="783" spans="1:15" ht="19.5" customHeight="1" x14ac:dyDescent="0.25">
      <c r="A783" s="86"/>
      <c r="B783" s="194">
        <v>3</v>
      </c>
      <c r="C783" s="195"/>
      <c r="D783" s="196" t="s">
        <v>42</v>
      </c>
      <c r="E783" s="196"/>
      <c r="F783" s="197">
        <f>SUM(F784:G784)</f>
        <v>5000</v>
      </c>
      <c r="G783" s="198"/>
      <c r="H783" s="197">
        <f>SUM(H784:I784)</f>
        <v>5000</v>
      </c>
      <c r="I783" s="198"/>
      <c r="J783" s="79">
        <f>SUM(J784)</f>
        <v>0</v>
      </c>
      <c r="K783" s="127">
        <f>K784</f>
        <v>5000</v>
      </c>
      <c r="L783" s="197">
        <f>SUM(L784:M784)</f>
        <v>5000</v>
      </c>
      <c r="M783" s="198"/>
      <c r="N783" s="197">
        <f>SUM(N784:O784)</f>
        <v>5000</v>
      </c>
      <c r="O783" s="199"/>
    </row>
    <row r="784" spans="1:15" ht="20.25" customHeight="1" x14ac:dyDescent="0.25">
      <c r="A784" s="85"/>
      <c r="B784" s="164">
        <v>32</v>
      </c>
      <c r="C784" s="165"/>
      <c r="D784" s="166" t="s">
        <v>44</v>
      </c>
      <c r="E784" s="166"/>
      <c r="F784" s="167">
        <v>5000</v>
      </c>
      <c r="G784" s="168"/>
      <c r="H784" s="167">
        <v>5000</v>
      </c>
      <c r="I784" s="168"/>
      <c r="J784" s="40">
        <f>K784-H784</f>
        <v>0</v>
      </c>
      <c r="K784" s="30">
        <v>5000</v>
      </c>
      <c r="L784" s="167">
        <v>5000</v>
      </c>
      <c r="M784" s="168"/>
      <c r="N784" s="167">
        <v>5000</v>
      </c>
      <c r="O784" s="169"/>
    </row>
    <row r="785" spans="1:15" ht="20.25" customHeight="1" x14ac:dyDescent="0.25">
      <c r="A785" s="85"/>
      <c r="B785" s="164">
        <v>323</v>
      </c>
      <c r="C785" s="165"/>
      <c r="D785" s="166" t="s">
        <v>130</v>
      </c>
      <c r="E785" s="166"/>
      <c r="F785" s="167">
        <v>5000</v>
      </c>
      <c r="G785" s="168"/>
      <c r="H785" s="167">
        <v>5000</v>
      </c>
      <c r="I785" s="168"/>
      <c r="J785" s="40"/>
      <c r="K785" s="30">
        <v>5000</v>
      </c>
      <c r="L785" s="167"/>
      <c r="M785" s="168"/>
      <c r="N785" s="167"/>
      <c r="O785" s="169"/>
    </row>
    <row r="786" spans="1:15" ht="29.25" customHeight="1" x14ac:dyDescent="0.25">
      <c r="A786" s="88"/>
      <c r="B786" s="247" t="s">
        <v>341</v>
      </c>
      <c r="C786" s="248"/>
      <c r="D786" s="249" t="s">
        <v>342</v>
      </c>
      <c r="E786" s="249"/>
      <c r="F786" s="250">
        <f>F787</f>
        <v>170997.79</v>
      </c>
      <c r="G786" s="251"/>
      <c r="H786" s="250">
        <f t="shared" ref="H786:K788" si="693">H787</f>
        <v>310000</v>
      </c>
      <c r="I786" s="251"/>
      <c r="J786" s="73">
        <f t="shared" si="693"/>
        <v>-120000</v>
      </c>
      <c r="K786" s="53">
        <f t="shared" si="693"/>
        <v>190000</v>
      </c>
      <c r="L786" s="250">
        <f t="shared" ref="L786:L788" si="694">L787</f>
        <v>310000</v>
      </c>
      <c r="M786" s="251"/>
      <c r="N786" s="250">
        <f t="shared" ref="N786:N788" si="695">N787</f>
        <v>310000</v>
      </c>
      <c r="O786" s="252"/>
    </row>
    <row r="787" spans="1:15" ht="28.5" customHeight="1" x14ac:dyDescent="0.25">
      <c r="A787" s="90"/>
      <c r="B787" s="170" t="s">
        <v>343</v>
      </c>
      <c r="C787" s="171"/>
      <c r="D787" s="172" t="s">
        <v>344</v>
      </c>
      <c r="E787" s="172"/>
      <c r="F787" s="176">
        <f>F788</f>
        <v>170997.79</v>
      </c>
      <c r="G787" s="177"/>
      <c r="H787" s="176">
        <f t="shared" si="693"/>
        <v>310000</v>
      </c>
      <c r="I787" s="177"/>
      <c r="J787" s="63">
        <f t="shared" si="693"/>
        <v>-120000</v>
      </c>
      <c r="K787" s="60">
        <f t="shared" si="693"/>
        <v>190000</v>
      </c>
      <c r="L787" s="176">
        <f t="shared" si="694"/>
        <v>310000</v>
      </c>
      <c r="M787" s="177"/>
      <c r="N787" s="176">
        <f t="shared" si="695"/>
        <v>310000</v>
      </c>
      <c r="O787" s="178"/>
    </row>
    <row r="788" spans="1:15" ht="27.75" customHeight="1" x14ac:dyDescent="0.25">
      <c r="A788" s="89"/>
      <c r="B788" s="179" t="s">
        <v>274</v>
      </c>
      <c r="C788" s="180"/>
      <c r="D788" s="181" t="s">
        <v>345</v>
      </c>
      <c r="E788" s="181"/>
      <c r="F788" s="182">
        <f>F789</f>
        <v>170997.79</v>
      </c>
      <c r="G788" s="183"/>
      <c r="H788" s="182">
        <f t="shared" si="693"/>
        <v>310000</v>
      </c>
      <c r="I788" s="183"/>
      <c r="J788" s="65">
        <f t="shared" si="693"/>
        <v>-120000</v>
      </c>
      <c r="K788" s="55">
        <f t="shared" si="693"/>
        <v>190000</v>
      </c>
      <c r="L788" s="182">
        <f t="shared" si="694"/>
        <v>310000</v>
      </c>
      <c r="M788" s="183"/>
      <c r="N788" s="182">
        <f t="shared" si="695"/>
        <v>310000</v>
      </c>
      <c r="O788" s="184"/>
    </row>
    <row r="789" spans="1:15" ht="27.75" customHeight="1" x14ac:dyDescent="0.25">
      <c r="A789" s="87"/>
      <c r="B789" s="185" t="s">
        <v>276</v>
      </c>
      <c r="C789" s="186"/>
      <c r="D789" s="187" t="s">
        <v>346</v>
      </c>
      <c r="E789" s="187"/>
      <c r="F789" s="188">
        <f>F793</f>
        <v>170997.79</v>
      </c>
      <c r="G789" s="189"/>
      <c r="H789" s="188">
        <f t="shared" ref="H789:J789" si="696">H793</f>
        <v>310000</v>
      </c>
      <c r="I789" s="189"/>
      <c r="J789" s="62">
        <f t="shared" si="696"/>
        <v>-120000</v>
      </c>
      <c r="K789" s="57">
        <f t="shared" ref="K789" si="697">K793</f>
        <v>190000</v>
      </c>
      <c r="L789" s="188">
        <f t="shared" ref="L789" si="698">L793</f>
        <v>310000</v>
      </c>
      <c r="M789" s="189"/>
      <c r="N789" s="188">
        <f t="shared" ref="N789" si="699">N793</f>
        <v>310000</v>
      </c>
      <c r="O789" s="190"/>
    </row>
    <row r="790" spans="1:15" x14ac:dyDescent="0.25">
      <c r="A790" s="87"/>
      <c r="B790" s="173" t="s">
        <v>115</v>
      </c>
      <c r="C790" s="174"/>
      <c r="D790" s="175" t="s">
        <v>27</v>
      </c>
      <c r="E790" s="175"/>
      <c r="F790" s="299">
        <v>9072.73</v>
      </c>
      <c r="G790" s="300"/>
      <c r="H790" s="299"/>
      <c r="I790" s="300"/>
      <c r="J790" s="70"/>
      <c r="K790" s="34">
        <v>60000</v>
      </c>
      <c r="L790" s="299"/>
      <c r="M790" s="300"/>
      <c r="N790" s="299"/>
      <c r="O790" s="301"/>
    </row>
    <row r="791" spans="1:15" x14ac:dyDescent="0.25">
      <c r="A791" s="92"/>
      <c r="B791" s="173" t="s">
        <v>117</v>
      </c>
      <c r="C791" s="174"/>
      <c r="D791" s="175" t="s">
        <v>33</v>
      </c>
      <c r="E791" s="175"/>
      <c r="F791" s="191">
        <v>146925.06</v>
      </c>
      <c r="G791" s="192"/>
      <c r="H791" s="191"/>
      <c r="I791" s="192"/>
      <c r="J791" s="42"/>
      <c r="K791" s="31">
        <v>110000</v>
      </c>
      <c r="L791" s="191"/>
      <c r="M791" s="192"/>
      <c r="N791" s="191"/>
      <c r="O791" s="193"/>
    </row>
    <row r="792" spans="1:15" x14ac:dyDescent="0.25">
      <c r="A792" s="93"/>
      <c r="B792" s="173" t="s">
        <v>159</v>
      </c>
      <c r="C792" s="174"/>
      <c r="D792" s="173" t="s">
        <v>37</v>
      </c>
      <c r="E792" s="174"/>
      <c r="F792" s="191">
        <v>0</v>
      </c>
      <c r="G792" s="192"/>
      <c r="H792" s="191"/>
      <c r="I792" s="192"/>
      <c r="J792" s="42"/>
      <c r="K792" s="31">
        <v>20000</v>
      </c>
      <c r="L792" s="191"/>
      <c r="M792" s="192"/>
      <c r="N792" s="191"/>
      <c r="O792" s="193"/>
    </row>
    <row r="793" spans="1:15" x14ac:dyDescent="0.25">
      <c r="A793" s="86"/>
      <c r="B793" s="194">
        <v>3</v>
      </c>
      <c r="C793" s="195"/>
      <c r="D793" s="196" t="s">
        <v>42</v>
      </c>
      <c r="E793" s="196"/>
      <c r="F793" s="197">
        <f>F794+F796</f>
        <v>170997.79</v>
      </c>
      <c r="G793" s="198"/>
      <c r="H793" s="197">
        <f t="shared" ref="H793" si="700">H794+H796</f>
        <v>310000</v>
      </c>
      <c r="I793" s="198"/>
      <c r="J793" s="37">
        <f t="shared" ref="J793:K793" si="701">J794+J796</f>
        <v>-120000</v>
      </c>
      <c r="K793" s="37">
        <f t="shared" si="701"/>
        <v>190000</v>
      </c>
      <c r="L793" s="197">
        <f t="shared" ref="L793" si="702">L794+L796</f>
        <v>310000</v>
      </c>
      <c r="M793" s="198"/>
      <c r="N793" s="197">
        <f t="shared" ref="N793" si="703">N794+N796</f>
        <v>310000</v>
      </c>
      <c r="O793" s="199"/>
    </row>
    <row r="794" spans="1:15" x14ac:dyDescent="0.25">
      <c r="A794" s="85"/>
      <c r="B794" s="164">
        <v>32</v>
      </c>
      <c r="C794" s="165"/>
      <c r="D794" s="166" t="s">
        <v>44</v>
      </c>
      <c r="E794" s="166"/>
      <c r="F794" s="167">
        <v>146925.06</v>
      </c>
      <c r="G794" s="168"/>
      <c r="H794" s="167">
        <v>130000</v>
      </c>
      <c r="I794" s="168"/>
      <c r="J794" s="40">
        <f t="shared" ref="J794:J796" si="704">K794-H794</f>
        <v>0</v>
      </c>
      <c r="K794" s="30">
        <v>130000</v>
      </c>
      <c r="L794" s="167">
        <v>130000</v>
      </c>
      <c r="M794" s="168"/>
      <c r="N794" s="167">
        <v>130000</v>
      </c>
      <c r="O794" s="169"/>
    </row>
    <row r="795" spans="1:15" x14ac:dyDescent="0.25">
      <c r="A795" s="85"/>
      <c r="B795" s="164">
        <v>322</v>
      </c>
      <c r="C795" s="165"/>
      <c r="D795" s="166" t="s">
        <v>128</v>
      </c>
      <c r="E795" s="166"/>
      <c r="F795" s="167">
        <v>146925.06</v>
      </c>
      <c r="G795" s="168"/>
      <c r="H795" s="167"/>
      <c r="I795" s="168"/>
      <c r="J795" s="40"/>
      <c r="K795" s="30">
        <v>130000</v>
      </c>
      <c r="L795" s="167"/>
      <c r="M795" s="168"/>
      <c r="N795" s="167"/>
      <c r="O795" s="169"/>
    </row>
    <row r="796" spans="1:15" x14ac:dyDescent="0.25">
      <c r="A796" s="17"/>
      <c r="B796" s="422">
        <v>38</v>
      </c>
      <c r="C796" s="423"/>
      <c r="D796" s="424" t="s">
        <v>48</v>
      </c>
      <c r="E796" s="424"/>
      <c r="F796" s="425">
        <v>24072.73</v>
      </c>
      <c r="G796" s="426"/>
      <c r="H796" s="425">
        <v>180000</v>
      </c>
      <c r="I796" s="426"/>
      <c r="J796" s="40">
        <f t="shared" si="704"/>
        <v>-120000</v>
      </c>
      <c r="K796" s="128">
        <v>60000</v>
      </c>
      <c r="L796" s="425">
        <v>180000</v>
      </c>
      <c r="M796" s="426"/>
      <c r="N796" s="425">
        <v>180000</v>
      </c>
      <c r="O796" s="368"/>
    </row>
    <row r="797" spans="1:15" ht="15.75" thickBot="1" x14ac:dyDescent="0.3">
      <c r="A797" s="85"/>
      <c r="B797" s="164">
        <v>381</v>
      </c>
      <c r="C797" s="165"/>
      <c r="D797" s="166" t="s">
        <v>396</v>
      </c>
      <c r="E797" s="166"/>
      <c r="F797" s="167">
        <v>24072.73</v>
      </c>
      <c r="G797" s="168"/>
      <c r="H797" s="167">
        <v>180000</v>
      </c>
      <c r="I797" s="168"/>
      <c r="J797" s="40"/>
      <c r="K797" s="30">
        <v>60000</v>
      </c>
      <c r="L797" s="167"/>
      <c r="M797" s="168"/>
      <c r="N797" s="167"/>
      <c r="O797" s="169"/>
    </row>
    <row r="798" spans="1:15" ht="15.75" thickBot="1" x14ac:dyDescent="0.3">
      <c r="A798" s="240" t="s">
        <v>358</v>
      </c>
      <c r="B798" s="241"/>
      <c r="C798" s="241"/>
      <c r="D798" s="241"/>
      <c r="E798" s="241"/>
      <c r="F798" s="242">
        <f>F233+F253+F680+F745+F786</f>
        <v>10333578.209999999</v>
      </c>
      <c r="G798" s="243"/>
      <c r="H798" s="242">
        <f>H233+H253+H680+H745+H786</f>
        <v>21011000</v>
      </c>
      <c r="I798" s="243"/>
      <c r="J798" s="98">
        <f>J233+J253+J680+J745+J786</f>
        <v>-10264000</v>
      </c>
      <c r="K798" s="49">
        <f>K233+K253+K680+K745+K786</f>
        <v>10747000</v>
      </c>
      <c r="L798" s="244">
        <f>L233+L253+L680+L745+L786</f>
        <v>30549000</v>
      </c>
      <c r="M798" s="245"/>
      <c r="N798" s="244">
        <f>N233+N253+N680+N745+N786</f>
        <v>44144000</v>
      </c>
      <c r="O798" s="246"/>
    </row>
    <row r="802" spans="1:15" x14ac:dyDescent="0.25">
      <c r="A802" s="237" t="s">
        <v>417</v>
      </c>
      <c r="B802" s="237"/>
      <c r="C802" s="237"/>
      <c r="D802" s="237"/>
      <c r="E802" s="237"/>
      <c r="F802" s="237"/>
      <c r="G802" s="237"/>
      <c r="H802" s="237"/>
      <c r="I802" s="237"/>
      <c r="J802" s="237"/>
      <c r="K802" s="237"/>
      <c r="L802" s="237"/>
      <c r="M802" s="237"/>
      <c r="N802" s="237"/>
      <c r="O802" s="237"/>
    </row>
    <row r="803" spans="1:15" x14ac:dyDescent="0.25">
      <c r="A803" s="437" t="s">
        <v>418</v>
      </c>
      <c r="B803" s="437"/>
      <c r="C803" s="437"/>
      <c r="D803" s="437"/>
      <c r="E803" s="437"/>
      <c r="F803" s="437"/>
      <c r="G803" s="437"/>
      <c r="H803" s="437"/>
      <c r="I803" s="437"/>
      <c r="J803" s="437"/>
      <c r="K803" s="437"/>
      <c r="L803" s="437"/>
      <c r="M803" s="437"/>
      <c r="N803" s="437"/>
      <c r="O803" s="437"/>
    </row>
    <row r="805" spans="1:15" x14ac:dyDescent="0.25">
      <c r="A805" s="330" t="s">
        <v>423</v>
      </c>
      <c r="B805" s="330"/>
      <c r="C805" s="330"/>
      <c r="D805" s="330"/>
      <c r="E805" s="330"/>
    </row>
    <row r="806" spans="1:15" x14ac:dyDescent="0.25">
      <c r="A806" s="330" t="s">
        <v>424</v>
      </c>
      <c r="B806" s="330"/>
      <c r="C806" s="330"/>
      <c r="D806" s="330"/>
      <c r="E806" s="330"/>
    </row>
    <row r="807" spans="1:15" x14ac:dyDescent="0.25">
      <c r="A807" s="330" t="s">
        <v>425</v>
      </c>
      <c r="B807" s="330"/>
      <c r="C807" s="330"/>
      <c r="D807" s="330"/>
      <c r="E807" s="330"/>
      <c r="J807" s="99"/>
      <c r="K807" s="2"/>
    </row>
    <row r="808" spans="1:15" x14ac:dyDescent="0.25">
      <c r="J808" s="99"/>
      <c r="K808" s="2"/>
    </row>
    <row r="809" spans="1:15" x14ac:dyDescent="0.25">
      <c r="J809" s="99"/>
      <c r="K809" s="2"/>
    </row>
    <row r="810" spans="1:15" x14ac:dyDescent="0.25">
      <c r="J810" s="433" t="s">
        <v>419</v>
      </c>
      <c r="K810" s="433"/>
      <c r="L810" s="433"/>
      <c r="M810" s="433"/>
      <c r="N810" s="433"/>
    </row>
    <row r="811" spans="1:15" x14ac:dyDescent="0.25">
      <c r="J811" s="433" t="s">
        <v>420</v>
      </c>
      <c r="K811" s="433"/>
      <c r="L811" s="433"/>
      <c r="M811" s="433"/>
      <c r="N811" s="433"/>
    </row>
    <row r="812" spans="1:15" x14ac:dyDescent="0.25">
      <c r="J812" s="433" t="s">
        <v>421</v>
      </c>
      <c r="K812" s="433"/>
      <c r="L812" s="433"/>
      <c r="M812" s="433"/>
      <c r="N812" s="433"/>
    </row>
    <row r="813" spans="1:15" x14ac:dyDescent="0.25">
      <c r="J813" s="99"/>
      <c r="K813" s="2"/>
    </row>
    <row r="814" spans="1:15" x14ac:dyDescent="0.25">
      <c r="J814" s="96"/>
      <c r="K814" s="2"/>
    </row>
    <row r="815" spans="1:15" x14ac:dyDescent="0.25">
      <c r="J815" s="97"/>
      <c r="K815" s="2"/>
    </row>
    <row r="817" spans="10:10" x14ac:dyDescent="0.25">
      <c r="J817" s="71"/>
    </row>
  </sheetData>
  <mergeCells count="4319">
    <mergeCell ref="J811:N811"/>
    <mergeCell ref="J812:N812"/>
    <mergeCell ref="A1:O2"/>
    <mergeCell ref="A4:O4"/>
    <mergeCell ref="A5:O5"/>
    <mergeCell ref="A7:O7"/>
    <mergeCell ref="A8:O8"/>
    <mergeCell ref="A9:O9"/>
    <mergeCell ref="A11:O11"/>
    <mergeCell ref="A12:O12"/>
    <mergeCell ref="A227:O227"/>
    <mergeCell ref="A228:O228"/>
    <mergeCell ref="A802:O802"/>
    <mergeCell ref="A803:O803"/>
    <mergeCell ref="A805:E805"/>
    <mergeCell ref="A806:E806"/>
    <mergeCell ref="A807:E807"/>
    <mergeCell ref="J810:N810"/>
    <mergeCell ref="F380:G380"/>
    <mergeCell ref="H380:I380"/>
    <mergeCell ref="L380:M380"/>
    <mergeCell ref="N380:O380"/>
    <mergeCell ref="B363:C363"/>
    <mergeCell ref="D363:E363"/>
    <mergeCell ref="F363:G363"/>
    <mergeCell ref="H363:I363"/>
    <mergeCell ref="L363:M363"/>
    <mergeCell ref="N363:O363"/>
    <mergeCell ref="B366:C366"/>
    <mergeCell ref="D366:E366"/>
    <mergeCell ref="F366:G366"/>
    <mergeCell ref="H366:I366"/>
    <mergeCell ref="L350:M350"/>
    <mergeCell ref="N350:O350"/>
    <mergeCell ref="B356:C356"/>
    <mergeCell ref="D356:E356"/>
    <mergeCell ref="F356:G356"/>
    <mergeCell ref="H356:I356"/>
    <mergeCell ref="L356:M356"/>
    <mergeCell ref="N356:O356"/>
    <mergeCell ref="B357:C357"/>
    <mergeCell ref="D357:E357"/>
    <mergeCell ref="F357:G357"/>
    <mergeCell ref="H357:I357"/>
    <mergeCell ref="L357:M357"/>
    <mergeCell ref="N357:O357"/>
    <mergeCell ref="B355:C355"/>
    <mergeCell ref="D355:E355"/>
    <mergeCell ref="F355:G355"/>
    <mergeCell ref="H355:I355"/>
    <mergeCell ref="L355:M355"/>
    <mergeCell ref="N355:O355"/>
    <mergeCell ref="B351:C351"/>
    <mergeCell ref="D351:E351"/>
    <mergeCell ref="F351:G351"/>
    <mergeCell ref="H351:I351"/>
    <mergeCell ref="L351:M351"/>
    <mergeCell ref="N351:O351"/>
    <mergeCell ref="B352:C352"/>
    <mergeCell ref="D352:E352"/>
    <mergeCell ref="F352:G352"/>
    <mergeCell ref="H352:I352"/>
    <mergeCell ref="L352:M352"/>
    <mergeCell ref="N352:O352"/>
    <mergeCell ref="B337:C337"/>
    <mergeCell ref="D337:E337"/>
    <mergeCell ref="F337:G337"/>
    <mergeCell ref="H337:I337"/>
    <mergeCell ref="L337:M337"/>
    <mergeCell ref="N337:O337"/>
    <mergeCell ref="B345:C345"/>
    <mergeCell ref="D345:E345"/>
    <mergeCell ref="F345:G345"/>
    <mergeCell ref="H345:I345"/>
    <mergeCell ref="L345:M345"/>
    <mergeCell ref="N345:O345"/>
    <mergeCell ref="B348:C348"/>
    <mergeCell ref="D348:E348"/>
    <mergeCell ref="F348:G348"/>
    <mergeCell ref="H348:I348"/>
    <mergeCell ref="L348:M348"/>
    <mergeCell ref="N348:O348"/>
    <mergeCell ref="B342:C342"/>
    <mergeCell ref="D342:E342"/>
    <mergeCell ref="F342:G342"/>
    <mergeCell ref="H342:I342"/>
    <mergeCell ref="L342:M342"/>
    <mergeCell ref="N342:O342"/>
    <mergeCell ref="B343:C343"/>
    <mergeCell ref="D343:E343"/>
    <mergeCell ref="F343:G343"/>
    <mergeCell ref="H343:I343"/>
    <mergeCell ref="L343:M343"/>
    <mergeCell ref="N343:O343"/>
    <mergeCell ref="B340:C340"/>
    <mergeCell ref="D340:E340"/>
    <mergeCell ref="B295:C295"/>
    <mergeCell ref="D295:E295"/>
    <mergeCell ref="F295:G295"/>
    <mergeCell ref="H295:I295"/>
    <mergeCell ref="L295:M295"/>
    <mergeCell ref="N295:O295"/>
    <mergeCell ref="B296:C296"/>
    <mergeCell ref="D296:E296"/>
    <mergeCell ref="F296:G296"/>
    <mergeCell ref="H296:I296"/>
    <mergeCell ref="B305:C305"/>
    <mergeCell ref="D305:E305"/>
    <mergeCell ref="F305:G305"/>
    <mergeCell ref="H305:I305"/>
    <mergeCell ref="L305:M305"/>
    <mergeCell ref="N305:O305"/>
    <mergeCell ref="B306:C306"/>
    <mergeCell ref="D306:E306"/>
    <mergeCell ref="B299:C299"/>
    <mergeCell ref="D299:E299"/>
    <mergeCell ref="F299:G299"/>
    <mergeCell ref="H299:I299"/>
    <mergeCell ref="L299:M299"/>
    <mergeCell ref="N299:O299"/>
    <mergeCell ref="B297:C297"/>
    <mergeCell ref="D297:E297"/>
    <mergeCell ref="F297:G297"/>
    <mergeCell ref="H297:I297"/>
    <mergeCell ref="L297:M297"/>
    <mergeCell ref="N297:O297"/>
    <mergeCell ref="B298:C298"/>
    <mergeCell ref="D298:E298"/>
    <mergeCell ref="F298:G298"/>
    <mergeCell ref="H298:I298"/>
    <mergeCell ref="L298:M298"/>
    <mergeCell ref="N298:O298"/>
    <mergeCell ref="L282:M282"/>
    <mergeCell ref="N282:O282"/>
    <mergeCell ref="B287:C287"/>
    <mergeCell ref="D287:E287"/>
    <mergeCell ref="F287:G287"/>
    <mergeCell ref="H287:I287"/>
    <mergeCell ref="L287:M287"/>
    <mergeCell ref="N287:O287"/>
    <mergeCell ref="B279:C279"/>
    <mergeCell ref="D279:E279"/>
    <mergeCell ref="F279:G279"/>
    <mergeCell ref="H279:I279"/>
    <mergeCell ref="L279:M279"/>
    <mergeCell ref="N279:O279"/>
    <mergeCell ref="B280:C280"/>
    <mergeCell ref="D280:E280"/>
    <mergeCell ref="F280:G280"/>
    <mergeCell ref="H280:I280"/>
    <mergeCell ref="L280:M280"/>
    <mergeCell ref="N280:O280"/>
    <mergeCell ref="B283:C283"/>
    <mergeCell ref="D283:E283"/>
    <mergeCell ref="F283:G283"/>
    <mergeCell ref="H283:I283"/>
    <mergeCell ref="L283:M283"/>
    <mergeCell ref="N283:O283"/>
    <mergeCell ref="B284:C284"/>
    <mergeCell ref="D284:E284"/>
    <mergeCell ref="F284:G284"/>
    <mergeCell ref="H284:I284"/>
    <mergeCell ref="F275:G275"/>
    <mergeCell ref="H275:I275"/>
    <mergeCell ref="L275:M275"/>
    <mergeCell ref="N275:O275"/>
    <mergeCell ref="B273:C273"/>
    <mergeCell ref="D273:E273"/>
    <mergeCell ref="F273:G273"/>
    <mergeCell ref="H273:I273"/>
    <mergeCell ref="L273:M273"/>
    <mergeCell ref="N273:O273"/>
    <mergeCell ref="B274:C274"/>
    <mergeCell ref="D274:E274"/>
    <mergeCell ref="F274:G274"/>
    <mergeCell ref="H274:I274"/>
    <mergeCell ref="L274:M274"/>
    <mergeCell ref="N274:O274"/>
    <mergeCell ref="B276:C276"/>
    <mergeCell ref="D276:E276"/>
    <mergeCell ref="F276:G276"/>
    <mergeCell ref="H276:I276"/>
    <mergeCell ref="L276:M276"/>
    <mergeCell ref="N276:O276"/>
    <mergeCell ref="B275:C275"/>
    <mergeCell ref="D275:E275"/>
    <mergeCell ref="L284:M284"/>
    <mergeCell ref="N284:O284"/>
    <mergeCell ref="B267:C267"/>
    <mergeCell ref="D267:E267"/>
    <mergeCell ref="F267:G267"/>
    <mergeCell ref="H267:I267"/>
    <mergeCell ref="L267:M267"/>
    <mergeCell ref="N267:O267"/>
    <mergeCell ref="B268:C268"/>
    <mergeCell ref="D268:E268"/>
    <mergeCell ref="F268:G268"/>
    <mergeCell ref="H268:I268"/>
    <mergeCell ref="L268:M268"/>
    <mergeCell ref="N268:O268"/>
    <mergeCell ref="B252:C252"/>
    <mergeCell ref="D252:E252"/>
    <mergeCell ref="F252:G252"/>
    <mergeCell ref="H252:I252"/>
    <mergeCell ref="L252:M252"/>
    <mergeCell ref="N252:O252"/>
    <mergeCell ref="B260:C260"/>
    <mergeCell ref="D260:E260"/>
    <mergeCell ref="F260:G260"/>
    <mergeCell ref="H260:I260"/>
    <mergeCell ref="L260:M260"/>
    <mergeCell ref="N260:O260"/>
    <mergeCell ref="B264:C264"/>
    <mergeCell ref="D264:E264"/>
    <mergeCell ref="F264:G264"/>
    <mergeCell ref="H264:I264"/>
    <mergeCell ref="L264:M264"/>
    <mergeCell ref="N264:O264"/>
    <mergeCell ref="L263:M263"/>
    <mergeCell ref="N263:O263"/>
    <mergeCell ref="B257:C257"/>
    <mergeCell ref="D257:E257"/>
    <mergeCell ref="F257:G257"/>
    <mergeCell ref="H257:I257"/>
    <mergeCell ref="L257:M257"/>
    <mergeCell ref="N257:O257"/>
    <mergeCell ref="B258:C258"/>
    <mergeCell ref="D258:E258"/>
    <mergeCell ref="F258:G258"/>
    <mergeCell ref="H258:I258"/>
    <mergeCell ref="L258:M258"/>
    <mergeCell ref="N258:O258"/>
    <mergeCell ref="D157:E157"/>
    <mergeCell ref="F157:G157"/>
    <mergeCell ref="H157:I157"/>
    <mergeCell ref="L157:M157"/>
    <mergeCell ref="N157:O157"/>
    <mergeCell ref="B242:C242"/>
    <mergeCell ref="D242:E242"/>
    <mergeCell ref="F242:G242"/>
    <mergeCell ref="H242:I242"/>
    <mergeCell ref="L242:M242"/>
    <mergeCell ref="N242:O242"/>
    <mergeCell ref="B241:C241"/>
    <mergeCell ref="D241:E241"/>
    <mergeCell ref="F241:G241"/>
    <mergeCell ref="H241:I241"/>
    <mergeCell ref="L241:M241"/>
    <mergeCell ref="N241:O241"/>
    <mergeCell ref="A164:E164"/>
    <mergeCell ref="F164:G164"/>
    <mergeCell ref="H164:I164"/>
    <mergeCell ref="A214:E214"/>
    <mergeCell ref="F214:G214"/>
    <mergeCell ref="H214:I214"/>
    <mergeCell ref="L214:M214"/>
    <mergeCell ref="N214:O214"/>
    <mergeCell ref="B239:C239"/>
    <mergeCell ref="D239:E239"/>
    <mergeCell ref="F239:G239"/>
    <mergeCell ref="H239:I239"/>
    <mergeCell ref="L239:M239"/>
    <mergeCell ref="N144:O144"/>
    <mergeCell ref="D146:E146"/>
    <mergeCell ref="F146:G146"/>
    <mergeCell ref="H146:I146"/>
    <mergeCell ref="L146:M146"/>
    <mergeCell ref="N146:O146"/>
    <mergeCell ref="D147:E147"/>
    <mergeCell ref="F147:G147"/>
    <mergeCell ref="H147:I147"/>
    <mergeCell ref="L147:M147"/>
    <mergeCell ref="N147:O147"/>
    <mergeCell ref="H175:I175"/>
    <mergeCell ref="D154:E154"/>
    <mergeCell ref="F154:G154"/>
    <mergeCell ref="H154:I154"/>
    <mergeCell ref="L154:M154"/>
    <mergeCell ref="N154:O154"/>
    <mergeCell ref="D144:E144"/>
    <mergeCell ref="F144:G144"/>
    <mergeCell ref="H144:I144"/>
    <mergeCell ref="D129:E129"/>
    <mergeCell ref="F129:G129"/>
    <mergeCell ref="H129:I129"/>
    <mergeCell ref="L129:M129"/>
    <mergeCell ref="N129:O129"/>
    <mergeCell ref="D130:E130"/>
    <mergeCell ref="F130:G130"/>
    <mergeCell ref="H130:I130"/>
    <mergeCell ref="L130:M130"/>
    <mergeCell ref="N130:O130"/>
    <mergeCell ref="D137:E137"/>
    <mergeCell ref="F137:G137"/>
    <mergeCell ref="H137:I137"/>
    <mergeCell ref="L137:M137"/>
    <mergeCell ref="N137:O137"/>
    <mergeCell ref="D143:E143"/>
    <mergeCell ref="F143:G143"/>
    <mergeCell ref="D138:E138"/>
    <mergeCell ref="F138:G138"/>
    <mergeCell ref="H138:I138"/>
    <mergeCell ref="L138:M138"/>
    <mergeCell ref="H143:I143"/>
    <mergeCell ref="L143:M143"/>
    <mergeCell ref="N143:O143"/>
    <mergeCell ref="D140:E140"/>
    <mergeCell ref="F140:G140"/>
    <mergeCell ref="H140:I140"/>
    <mergeCell ref="L140:M140"/>
    <mergeCell ref="N140:O140"/>
    <mergeCell ref="D122:E122"/>
    <mergeCell ref="F122:G122"/>
    <mergeCell ref="H122:I122"/>
    <mergeCell ref="L122:M122"/>
    <mergeCell ref="N122:O122"/>
    <mergeCell ref="D97:E97"/>
    <mergeCell ref="F97:G97"/>
    <mergeCell ref="H97:I97"/>
    <mergeCell ref="L97:M97"/>
    <mergeCell ref="N97:O97"/>
    <mergeCell ref="D98:E98"/>
    <mergeCell ref="F98:G98"/>
    <mergeCell ref="H98:I98"/>
    <mergeCell ref="L98:M98"/>
    <mergeCell ref="N98:O98"/>
    <mergeCell ref="D99:E99"/>
    <mergeCell ref="F99:G99"/>
    <mergeCell ref="H99:I99"/>
    <mergeCell ref="L99:M99"/>
    <mergeCell ref="N99:O99"/>
    <mergeCell ref="D102:E102"/>
    <mergeCell ref="F102:G102"/>
    <mergeCell ref="H102:I102"/>
    <mergeCell ref="L109:M109"/>
    <mergeCell ref="D108:E108"/>
    <mergeCell ref="F108:G108"/>
    <mergeCell ref="H108:I108"/>
    <mergeCell ref="L108:M108"/>
    <mergeCell ref="N108:O108"/>
    <mergeCell ref="D107:E107"/>
    <mergeCell ref="F107:G107"/>
    <mergeCell ref="H107:I107"/>
    <mergeCell ref="F84:G84"/>
    <mergeCell ref="H84:I84"/>
    <mergeCell ref="L84:M84"/>
    <mergeCell ref="N84:O84"/>
    <mergeCell ref="D88:E88"/>
    <mergeCell ref="F88:G88"/>
    <mergeCell ref="H88:I88"/>
    <mergeCell ref="L88:M88"/>
    <mergeCell ref="N88:O88"/>
    <mergeCell ref="D58:E58"/>
    <mergeCell ref="F58:G58"/>
    <mergeCell ref="H58:I58"/>
    <mergeCell ref="L58:M58"/>
    <mergeCell ref="N58:O58"/>
    <mergeCell ref="D75:E75"/>
    <mergeCell ref="F75:G75"/>
    <mergeCell ref="H75:I75"/>
    <mergeCell ref="L75:M75"/>
    <mergeCell ref="N75:O75"/>
    <mergeCell ref="D79:E79"/>
    <mergeCell ref="F79:G79"/>
    <mergeCell ref="H79:I79"/>
    <mergeCell ref="L79:M79"/>
    <mergeCell ref="N79:O79"/>
    <mergeCell ref="D80:E80"/>
    <mergeCell ref="F80:G80"/>
    <mergeCell ref="H80:I80"/>
    <mergeCell ref="L80:M80"/>
    <mergeCell ref="N80:O80"/>
    <mergeCell ref="D69:E69"/>
    <mergeCell ref="F69:G69"/>
    <mergeCell ref="N73:O73"/>
    <mergeCell ref="D74:E74"/>
    <mergeCell ref="F74:G74"/>
    <mergeCell ref="H74:I74"/>
    <mergeCell ref="L74:M74"/>
    <mergeCell ref="N74:O74"/>
    <mergeCell ref="D62:E62"/>
    <mergeCell ref="F62:G62"/>
    <mergeCell ref="H62:I62"/>
    <mergeCell ref="L62:M62"/>
    <mergeCell ref="N62:O62"/>
    <mergeCell ref="D63:E63"/>
    <mergeCell ref="F63:G63"/>
    <mergeCell ref="H63:I63"/>
    <mergeCell ref="L63:M63"/>
    <mergeCell ref="N63:O63"/>
    <mergeCell ref="D68:E68"/>
    <mergeCell ref="F68:G68"/>
    <mergeCell ref="H68:I68"/>
    <mergeCell ref="L68:M68"/>
    <mergeCell ref="N68:O68"/>
    <mergeCell ref="F64:G64"/>
    <mergeCell ref="H64:I64"/>
    <mergeCell ref="L64:M64"/>
    <mergeCell ref="N64:O64"/>
    <mergeCell ref="L67:M67"/>
    <mergeCell ref="N67:O67"/>
    <mergeCell ref="F56:G56"/>
    <mergeCell ref="F57:G57"/>
    <mergeCell ref="H56:I56"/>
    <mergeCell ref="L56:M56"/>
    <mergeCell ref="N56:O56"/>
    <mergeCell ref="H57:I57"/>
    <mergeCell ref="L57:M57"/>
    <mergeCell ref="N57:O57"/>
    <mergeCell ref="D61:E61"/>
    <mergeCell ref="F61:G61"/>
    <mergeCell ref="H61:I61"/>
    <mergeCell ref="L61:M61"/>
    <mergeCell ref="N61:O61"/>
    <mergeCell ref="D116:E116"/>
    <mergeCell ref="F116:G116"/>
    <mergeCell ref="H116:I116"/>
    <mergeCell ref="L116:M116"/>
    <mergeCell ref="N116:O116"/>
    <mergeCell ref="D111:E111"/>
    <mergeCell ref="F111:G111"/>
    <mergeCell ref="H111:I111"/>
    <mergeCell ref="L111:M111"/>
    <mergeCell ref="N111:O111"/>
    <mergeCell ref="D109:E109"/>
    <mergeCell ref="F109:G109"/>
    <mergeCell ref="H109:I109"/>
    <mergeCell ref="F81:G81"/>
    <mergeCell ref="H81:I81"/>
    <mergeCell ref="L81:M81"/>
    <mergeCell ref="N81:O81"/>
    <mergeCell ref="N91:O91"/>
    <mergeCell ref="N69:O69"/>
    <mergeCell ref="N127:O127"/>
    <mergeCell ref="D135:E135"/>
    <mergeCell ref="F135:G135"/>
    <mergeCell ref="H135:I135"/>
    <mergeCell ref="L135:M135"/>
    <mergeCell ref="N135:O135"/>
    <mergeCell ref="D134:E134"/>
    <mergeCell ref="F134:G134"/>
    <mergeCell ref="H134:I134"/>
    <mergeCell ref="N138:O138"/>
    <mergeCell ref="D139:E139"/>
    <mergeCell ref="F139:G139"/>
    <mergeCell ref="H139:I139"/>
    <mergeCell ref="L139:M139"/>
    <mergeCell ref="N139:O139"/>
    <mergeCell ref="D133:E133"/>
    <mergeCell ref="F133:G133"/>
    <mergeCell ref="H133:I133"/>
    <mergeCell ref="L133:M133"/>
    <mergeCell ref="N133:O133"/>
    <mergeCell ref="D132:E132"/>
    <mergeCell ref="L134:M134"/>
    <mergeCell ref="N134:O134"/>
    <mergeCell ref="F132:G132"/>
    <mergeCell ref="H132:I132"/>
    <mergeCell ref="L132:M132"/>
    <mergeCell ref="N132:O132"/>
    <mergeCell ref="D136:E136"/>
    <mergeCell ref="F136:G136"/>
    <mergeCell ref="H136:I136"/>
    <mergeCell ref="L136:M136"/>
    <mergeCell ref="N136:O136"/>
    <mergeCell ref="L301:M301"/>
    <mergeCell ref="N301:O301"/>
    <mergeCell ref="B510:C510"/>
    <mergeCell ref="D510:E510"/>
    <mergeCell ref="F510:G510"/>
    <mergeCell ref="H510:I510"/>
    <mergeCell ref="L510:M510"/>
    <mergeCell ref="N510:O510"/>
    <mergeCell ref="B511:C511"/>
    <mergeCell ref="D511:E511"/>
    <mergeCell ref="F511:G511"/>
    <mergeCell ref="H511:I511"/>
    <mergeCell ref="L511:M511"/>
    <mergeCell ref="N511:O511"/>
    <mergeCell ref="B507:C507"/>
    <mergeCell ref="D507:E507"/>
    <mergeCell ref="F507:G507"/>
    <mergeCell ref="H507:I507"/>
    <mergeCell ref="L507:M507"/>
    <mergeCell ref="N507:O507"/>
    <mergeCell ref="L317:M317"/>
    <mergeCell ref="N317:O317"/>
    <mergeCell ref="B318:C318"/>
    <mergeCell ref="D318:E318"/>
    <mergeCell ref="F318:G318"/>
    <mergeCell ref="H318:I318"/>
    <mergeCell ref="L318:M318"/>
    <mergeCell ref="N318:O318"/>
    <mergeCell ref="B323:C323"/>
    <mergeCell ref="D323:E323"/>
    <mergeCell ref="F323:G323"/>
    <mergeCell ref="H323:I323"/>
    <mergeCell ref="L504:M504"/>
    <mergeCell ref="N504:O504"/>
    <mergeCell ref="B505:C505"/>
    <mergeCell ref="D505:E505"/>
    <mergeCell ref="F505:G505"/>
    <mergeCell ref="H505:I505"/>
    <mergeCell ref="L505:M505"/>
    <mergeCell ref="N505:O505"/>
    <mergeCell ref="B506:C506"/>
    <mergeCell ref="D506:E506"/>
    <mergeCell ref="B444:C444"/>
    <mergeCell ref="D444:E444"/>
    <mergeCell ref="F444:G444"/>
    <mergeCell ref="H444:I444"/>
    <mergeCell ref="L444:M444"/>
    <mergeCell ref="N444:O444"/>
    <mergeCell ref="B792:C792"/>
    <mergeCell ref="D792:E792"/>
    <mergeCell ref="F792:G792"/>
    <mergeCell ref="H792:I792"/>
    <mergeCell ref="L792:M792"/>
    <mergeCell ref="N792:O792"/>
    <mergeCell ref="B789:C789"/>
    <mergeCell ref="D789:E789"/>
    <mergeCell ref="F789:G789"/>
    <mergeCell ref="H789:I789"/>
    <mergeCell ref="L789:M789"/>
    <mergeCell ref="N789:O789"/>
    <mergeCell ref="B790:C790"/>
    <mergeCell ref="D790:E790"/>
    <mergeCell ref="F790:G790"/>
    <mergeCell ref="H790:I790"/>
    <mergeCell ref="B794:C794"/>
    <mergeCell ref="D794:E794"/>
    <mergeCell ref="F794:G794"/>
    <mergeCell ref="H794:I794"/>
    <mergeCell ref="L794:M794"/>
    <mergeCell ref="N794:O794"/>
    <mergeCell ref="B796:C796"/>
    <mergeCell ref="D796:E796"/>
    <mergeCell ref="F796:G796"/>
    <mergeCell ref="H796:I796"/>
    <mergeCell ref="L796:M796"/>
    <mergeCell ref="N796:O796"/>
    <mergeCell ref="B333:C333"/>
    <mergeCell ref="D333:E333"/>
    <mergeCell ref="F333:G333"/>
    <mergeCell ref="H333:I333"/>
    <mergeCell ref="L333:M333"/>
    <mergeCell ref="N333:O333"/>
    <mergeCell ref="B429:C429"/>
    <mergeCell ref="D429:E429"/>
    <mergeCell ref="F429:G429"/>
    <mergeCell ref="H429:I429"/>
    <mergeCell ref="L429:M429"/>
    <mergeCell ref="N429:O429"/>
    <mergeCell ref="L391:M391"/>
    <mergeCell ref="N391:O391"/>
    <mergeCell ref="B427:C427"/>
    <mergeCell ref="D427:E427"/>
    <mergeCell ref="F427:G427"/>
    <mergeCell ref="H427:I427"/>
    <mergeCell ref="L427:M427"/>
    <mergeCell ref="N427:O427"/>
    <mergeCell ref="L790:M790"/>
    <mergeCell ref="N790:O790"/>
    <mergeCell ref="B793:C793"/>
    <mergeCell ref="D793:E793"/>
    <mergeCell ref="F793:G793"/>
    <mergeCell ref="H793:I793"/>
    <mergeCell ref="L793:M793"/>
    <mergeCell ref="N793:O793"/>
    <mergeCell ref="F791:G791"/>
    <mergeCell ref="H791:I791"/>
    <mergeCell ref="L791:M791"/>
    <mergeCell ref="N791:O791"/>
    <mergeCell ref="H784:I784"/>
    <mergeCell ref="L784:M784"/>
    <mergeCell ref="N784:O784"/>
    <mergeCell ref="B786:C786"/>
    <mergeCell ref="D786:E786"/>
    <mergeCell ref="F786:G786"/>
    <mergeCell ref="H786:I786"/>
    <mergeCell ref="L786:M786"/>
    <mergeCell ref="N786:O786"/>
    <mergeCell ref="B787:C787"/>
    <mergeCell ref="D787:E787"/>
    <mergeCell ref="F787:G787"/>
    <mergeCell ref="H787:I787"/>
    <mergeCell ref="L787:M787"/>
    <mergeCell ref="N787:O787"/>
    <mergeCell ref="B788:C788"/>
    <mergeCell ref="D788:E788"/>
    <mergeCell ref="F788:G788"/>
    <mergeCell ref="H788:I788"/>
    <mergeCell ref="L788:M788"/>
    <mergeCell ref="B774:C774"/>
    <mergeCell ref="D774:E774"/>
    <mergeCell ref="F774:G774"/>
    <mergeCell ref="H774:I774"/>
    <mergeCell ref="N788:O788"/>
    <mergeCell ref="B779:C779"/>
    <mergeCell ref="D779:E779"/>
    <mergeCell ref="F779:G779"/>
    <mergeCell ref="H779:I779"/>
    <mergeCell ref="L779:M779"/>
    <mergeCell ref="N779:O779"/>
    <mergeCell ref="B780:C780"/>
    <mergeCell ref="D780:E780"/>
    <mergeCell ref="F780:G780"/>
    <mergeCell ref="H780:I780"/>
    <mergeCell ref="L780:M780"/>
    <mergeCell ref="N780:O780"/>
    <mergeCell ref="B781:C781"/>
    <mergeCell ref="D781:E781"/>
    <mergeCell ref="F781:G781"/>
    <mergeCell ref="H781:I781"/>
    <mergeCell ref="B776:C776"/>
    <mergeCell ref="D776:E776"/>
    <mergeCell ref="F776:G776"/>
    <mergeCell ref="H776:I776"/>
    <mergeCell ref="L776:M776"/>
    <mergeCell ref="N776:O776"/>
    <mergeCell ref="B777:C777"/>
    <mergeCell ref="D777:E777"/>
    <mergeCell ref="F777:G777"/>
    <mergeCell ref="H777:I777"/>
    <mergeCell ref="L777:M777"/>
    <mergeCell ref="N777:O777"/>
    <mergeCell ref="B775:C775"/>
    <mergeCell ref="D775:E775"/>
    <mergeCell ref="F775:G775"/>
    <mergeCell ref="H775:I775"/>
    <mergeCell ref="L775:M775"/>
    <mergeCell ref="N775:O775"/>
    <mergeCell ref="B770:C770"/>
    <mergeCell ref="D770:E770"/>
    <mergeCell ref="F770:G770"/>
    <mergeCell ref="H770:I770"/>
    <mergeCell ref="L770:M770"/>
    <mergeCell ref="N770:O770"/>
    <mergeCell ref="L774:M774"/>
    <mergeCell ref="N774:O774"/>
    <mergeCell ref="F771:G771"/>
    <mergeCell ref="H771:I771"/>
    <mergeCell ref="L771:M771"/>
    <mergeCell ref="N771:O771"/>
    <mergeCell ref="B768:C768"/>
    <mergeCell ref="D768:E768"/>
    <mergeCell ref="F768:G768"/>
    <mergeCell ref="H768:I768"/>
    <mergeCell ref="L768:M768"/>
    <mergeCell ref="N768:O768"/>
    <mergeCell ref="B772:C772"/>
    <mergeCell ref="D772:E772"/>
    <mergeCell ref="F772:G772"/>
    <mergeCell ref="H772:I772"/>
    <mergeCell ref="L772:M772"/>
    <mergeCell ref="N772:O772"/>
    <mergeCell ref="B771:C771"/>
    <mergeCell ref="D771:E771"/>
    <mergeCell ref="B773:C773"/>
    <mergeCell ref="D773:E773"/>
    <mergeCell ref="F773:G773"/>
    <mergeCell ref="H773:I773"/>
    <mergeCell ref="L773:M773"/>
    <mergeCell ref="N773:O773"/>
    <mergeCell ref="B766:C766"/>
    <mergeCell ref="D766:E766"/>
    <mergeCell ref="F766:G766"/>
    <mergeCell ref="H766:I766"/>
    <mergeCell ref="L766:M766"/>
    <mergeCell ref="N766:O766"/>
    <mergeCell ref="B767:C767"/>
    <mergeCell ref="D767:E767"/>
    <mergeCell ref="F767:G767"/>
    <mergeCell ref="H767:I767"/>
    <mergeCell ref="L767:M767"/>
    <mergeCell ref="N767:O767"/>
    <mergeCell ref="B769:C769"/>
    <mergeCell ref="D769:E769"/>
    <mergeCell ref="F769:G769"/>
    <mergeCell ref="H769:I769"/>
    <mergeCell ref="L769:M769"/>
    <mergeCell ref="N769:O769"/>
    <mergeCell ref="B760:C760"/>
    <mergeCell ref="D760:E760"/>
    <mergeCell ref="F760:G760"/>
    <mergeCell ref="H760:I760"/>
    <mergeCell ref="L760:M760"/>
    <mergeCell ref="N760:O760"/>
    <mergeCell ref="B761:C761"/>
    <mergeCell ref="D761:E761"/>
    <mergeCell ref="F761:G761"/>
    <mergeCell ref="H761:I761"/>
    <mergeCell ref="L761:M761"/>
    <mergeCell ref="N761:O761"/>
    <mergeCell ref="B764:C764"/>
    <mergeCell ref="D764:E764"/>
    <mergeCell ref="F764:G764"/>
    <mergeCell ref="H764:I764"/>
    <mergeCell ref="L764:M764"/>
    <mergeCell ref="N764:O764"/>
    <mergeCell ref="B757:C757"/>
    <mergeCell ref="D757:E757"/>
    <mergeCell ref="F757:G757"/>
    <mergeCell ref="H757:I757"/>
    <mergeCell ref="L757:M757"/>
    <mergeCell ref="N757:O757"/>
    <mergeCell ref="B758:C758"/>
    <mergeCell ref="D758:E758"/>
    <mergeCell ref="F758:G758"/>
    <mergeCell ref="H758:I758"/>
    <mergeCell ref="L758:M758"/>
    <mergeCell ref="N758:O758"/>
    <mergeCell ref="B759:C759"/>
    <mergeCell ref="D759:E759"/>
    <mergeCell ref="F759:G759"/>
    <mergeCell ref="H759:I759"/>
    <mergeCell ref="L759:M759"/>
    <mergeCell ref="N759:O759"/>
    <mergeCell ref="B750:C750"/>
    <mergeCell ref="D750:E750"/>
    <mergeCell ref="F750:G750"/>
    <mergeCell ref="H750:I750"/>
    <mergeCell ref="L750:M750"/>
    <mergeCell ref="N750:O750"/>
    <mergeCell ref="B751:C751"/>
    <mergeCell ref="D751:E751"/>
    <mergeCell ref="F751:G751"/>
    <mergeCell ref="H751:I751"/>
    <mergeCell ref="L751:M751"/>
    <mergeCell ref="N751:O751"/>
    <mergeCell ref="B755:C755"/>
    <mergeCell ref="D755:E755"/>
    <mergeCell ref="F755:G755"/>
    <mergeCell ref="H755:I755"/>
    <mergeCell ref="L755:M755"/>
    <mergeCell ref="N755:O755"/>
    <mergeCell ref="F753:G753"/>
    <mergeCell ref="H753:I753"/>
    <mergeCell ref="L753:M753"/>
    <mergeCell ref="N753:O753"/>
    <mergeCell ref="F754:G754"/>
    <mergeCell ref="H754:I754"/>
    <mergeCell ref="L754:M754"/>
    <mergeCell ref="N754:O754"/>
    <mergeCell ref="B752:C752"/>
    <mergeCell ref="D752:E752"/>
    <mergeCell ref="F752:G752"/>
    <mergeCell ref="H752:I752"/>
    <mergeCell ref="L752:M752"/>
    <mergeCell ref="N752:O752"/>
    <mergeCell ref="B748:C748"/>
    <mergeCell ref="D748:E748"/>
    <mergeCell ref="F748:G748"/>
    <mergeCell ref="H748:I748"/>
    <mergeCell ref="L748:M748"/>
    <mergeCell ref="N748:O748"/>
    <mergeCell ref="B749:C749"/>
    <mergeCell ref="D749:E749"/>
    <mergeCell ref="F749:G749"/>
    <mergeCell ref="H749:I749"/>
    <mergeCell ref="L749:M749"/>
    <mergeCell ref="N749:O749"/>
    <mergeCell ref="B745:C745"/>
    <mergeCell ref="D745:E745"/>
    <mergeCell ref="F745:G745"/>
    <mergeCell ref="H745:I745"/>
    <mergeCell ref="L745:M745"/>
    <mergeCell ref="N745:O745"/>
    <mergeCell ref="B746:C746"/>
    <mergeCell ref="D746:E746"/>
    <mergeCell ref="F746:G746"/>
    <mergeCell ref="H746:I746"/>
    <mergeCell ref="L746:M746"/>
    <mergeCell ref="N746:O746"/>
    <mergeCell ref="B747:C747"/>
    <mergeCell ref="D747:E747"/>
    <mergeCell ref="F747:G747"/>
    <mergeCell ref="H747:I747"/>
    <mergeCell ref="L747:M747"/>
    <mergeCell ref="N747:O747"/>
    <mergeCell ref="B742:C742"/>
    <mergeCell ref="D742:E742"/>
    <mergeCell ref="F742:G742"/>
    <mergeCell ref="H742:I742"/>
    <mergeCell ref="L742:M742"/>
    <mergeCell ref="N742:O742"/>
    <mergeCell ref="B743:C743"/>
    <mergeCell ref="D743:E743"/>
    <mergeCell ref="F743:G743"/>
    <mergeCell ref="H743:I743"/>
    <mergeCell ref="L743:M743"/>
    <mergeCell ref="N743:O743"/>
    <mergeCell ref="B734:C734"/>
    <mergeCell ref="D734:E734"/>
    <mergeCell ref="F734:G734"/>
    <mergeCell ref="H734:I734"/>
    <mergeCell ref="L734:M734"/>
    <mergeCell ref="N734:O734"/>
    <mergeCell ref="B735:C735"/>
    <mergeCell ref="D735:E735"/>
    <mergeCell ref="F735:G735"/>
    <mergeCell ref="H735:I735"/>
    <mergeCell ref="L735:M735"/>
    <mergeCell ref="N735:O735"/>
    <mergeCell ref="L729:M729"/>
    <mergeCell ref="N729:O729"/>
    <mergeCell ref="B730:C730"/>
    <mergeCell ref="D730:E730"/>
    <mergeCell ref="F730:G730"/>
    <mergeCell ref="H730:I730"/>
    <mergeCell ref="L730:M730"/>
    <mergeCell ref="N730:O730"/>
    <mergeCell ref="F732:G732"/>
    <mergeCell ref="H732:I732"/>
    <mergeCell ref="L732:M732"/>
    <mergeCell ref="N732:O732"/>
    <mergeCell ref="B731:C731"/>
    <mergeCell ref="D731:E731"/>
    <mergeCell ref="F731:G731"/>
    <mergeCell ref="H731:I731"/>
    <mergeCell ref="L731:M731"/>
    <mergeCell ref="N731:O731"/>
    <mergeCell ref="B732:C732"/>
    <mergeCell ref="D732:E732"/>
    <mergeCell ref="F723:G723"/>
    <mergeCell ref="H723:I723"/>
    <mergeCell ref="L723:M723"/>
    <mergeCell ref="N723:O723"/>
    <mergeCell ref="B725:C725"/>
    <mergeCell ref="D725:E725"/>
    <mergeCell ref="F725:G725"/>
    <mergeCell ref="H725:I725"/>
    <mergeCell ref="L725:M725"/>
    <mergeCell ref="N725:O725"/>
    <mergeCell ref="B726:C726"/>
    <mergeCell ref="D726:E726"/>
    <mergeCell ref="F726:G726"/>
    <mergeCell ref="H726:I726"/>
    <mergeCell ref="L726:M726"/>
    <mergeCell ref="N726:O726"/>
    <mergeCell ref="B733:C733"/>
    <mergeCell ref="D733:E733"/>
    <mergeCell ref="F733:G733"/>
    <mergeCell ref="H733:I733"/>
    <mergeCell ref="L733:M733"/>
    <mergeCell ref="N733:O733"/>
    <mergeCell ref="B728:C728"/>
    <mergeCell ref="D728:E728"/>
    <mergeCell ref="F728:G728"/>
    <mergeCell ref="H728:I728"/>
    <mergeCell ref="L728:M728"/>
    <mergeCell ref="N728:O728"/>
    <mergeCell ref="B729:C729"/>
    <mergeCell ref="D729:E729"/>
    <mergeCell ref="F729:G729"/>
    <mergeCell ref="H729:I729"/>
    <mergeCell ref="F711:G711"/>
    <mergeCell ref="H711:I711"/>
    <mergeCell ref="L711:M711"/>
    <mergeCell ref="N711:O711"/>
    <mergeCell ref="B713:C713"/>
    <mergeCell ref="D713:E713"/>
    <mergeCell ref="F713:G713"/>
    <mergeCell ref="H713:I713"/>
    <mergeCell ref="L713:M713"/>
    <mergeCell ref="N713:O713"/>
    <mergeCell ref="B714:C714"/>
    <mergeCell ref="D714:E714"/>
    <mergeCell ref="F714:G714"/>
    <mergeCell ref="H714:I714"/>
    <mergeCell ref="L714:M714"/>
    <mergeCell ref="N714:O714"/>
    <mergeCell ref="B719:C719"/>
    <mergeCell ref="D719:E719"/>
    <mergeCell ref="F719:G719"/>
    <mergeCell ref="H719:I719"/>
    <mergeCell ref="L719:M719"/>
    <mergeCell ref="N719:O719"/>
    <mergeCell ref="B716:C716"/>
    <mergeCell ref="D716:E716"/>
    <mergeCell ref="F716:G716"/>
    <mergeCell ref="H716:I716"/>
    <mergeCell ref="L716:M716"/>
    <mergeCell ref="N716:O716"/>
    <mergeCell ref="B717:C717"/>
    <mergeCell ref="D717:E717"/>
    <mergeCell ref="F717:G717"/>
    <mergeCell ref="H717:I717"/>
    <mergeCell ref="B704:C704"/>
    <mergeCell ref="D704:E704"/>
    <mergeCell ref="F704:G704"/>
    <mergeCell ref="H704:I704"/>
    <mergeCell ref="L704:M704"/>
    <mergeCell ref="N704:O704"/>
    <mergeCell ref="N708:O708"/>
    <mergeCell ref="B710:C710"/>
    <mergeCell ref="D710:E710"/>
    <mergeCell ref="F710:G710"/>
    <mergeCell ref="H710:I710"/>
    <mergeCell ref="L710:M710"/>
    <mergeCell ref="N710:O710"/>
    <mergeCell ref="B705:C705"/>
    <mergeCell ref="D705:E705"/>
    <mergeCell ref="F705:G705"/>
    <mergeCell ref="H705:I705"/>
    <mergeCell ref="L705:M705"/>
    <mergeCell ref="N705:O705"/>
    <mergeCell ref="B707:C707"/>
    <mergeCell ref="D707:E707"/>
    <mergeCell ref="F707:G707"/>
    <mergeCell ref="H707:I707"/>
    <mergeCell ref="L707:M707"/>
    <mergeCell ref="N707:O707"/>
    <mergeCell ref="B706:C706"/>
    <mergeCell ref="D706:E706"/>
    <mergeCell ref="F706:G706"/>
    <mergeCell ref="H706:I706"/>
    <mergeCell ref="H708:I708"/>
    <mergeCell ref="L708:M708"/>
    <mergeCell ref="B709:C709"/>
    <mergeCell ref="F698:G698"/>
    <mergeCell ref="H698:I698"/>
    <mergeCell ref="L698:M698"/>
    <mergeCell ref="N698:O698"/>
    <mergeCell ref="B697:C697"/>
    <mergeCell ref="D697:E697"/>
    <mergeCell ref="F697:G697"/>
    <mergeCell ref="H697:I697"/>
    <mergeCell ref="L697:M697"/>
    <mergeCell ref="N697:O697"/>
    <mergeCell ref="B699:C699"/>
    <mergeCell ref="D699:E699"/>
    <mergeCell ref="F699:G699"/>
    <mergeCell ref="H699:I699"/>
    <mergeCell ref="L699:M699"/>
    <mergeCell ref="N699:O699"/>
    <mergeCell ref="B702:C702"/>
    <mergeCell ref="D702:E702"/>
    <mergeCell ref="F702:G702"/>
    <mergeCell ref="H702:I702"/>
    <mergeCell ref="L702:M702"/>
    <mergeCell ref="N702:O702"/>
    <mergeCell ref="B701:C701"/>
    <mergeCell ref="D701:E701"/>
    <mergeCell ref="F701:G701"/>
    <mergeCell ref="H701:I701"/>
    <mergeCell ref="L701:M701"/>
    <mergeCell ref="N701:O701"/>
    <mergeCell ref="B692:C692"/>
    <mergeCell ref="D692:E692"/>
    <mergeCell ref="F692:G692"/>
    <mergeCell ref="H692:I692"/>
    <mergeCell ref="L692:M692"/>
    <mergeCell ref="N692:O692"/>
    <mergeCell ref="B694:C694"/>
    <mergeCell ref="D694:E694"/>
    <mergeCell ref="F694:G694"/>
    <mergeCell ref="H694:I694"/>
    <mergeCell ref="L694:M694"/>
    <mergeCell ref="N694:O694"/>
    <mergeCell ref="B684:C684"/>
    <mergeCell ref="D684:E684"/>
    <mergeCell ref="F684:G684"/>
    <mergeCell ref="H684:I684"/>
    <mergeCell ref="L684:M684"/>
    <mergeCell ref="N684:O684"/>
    <mergeCell ref="B687:C687"/>
    <mergeCell ref="D687:E687"/>
    <mergeCell ref="F687:G687"/>
    <mergeCell ref="H687:I687"/>
    <mergeCell ref="L687:M687"/>
    <mergeCell ref="N687:O687"/>
    <mergeCell ref="B688:C688"/>
    <mergeCell ref="D688:E688"/>
    <mergeCell ref="F688:G688"/>
    <mergeCell ref="H688:I688"/>
    <mergeCell ref="L688:M688"/>
    <mergeCell ref="N688:O688"/>
    <mergeCell ref="B685:C685"/>
    <mergeCell ref="D685:E685"/>
    <mergeCell ref="F685:G685"/>
    <mergeCell ref="H685:I685"/>
    <mergeCell ref="L685:M685"/>
    <mergeCell ref="N685:O685"/>
    <mergeCell ref="B681:C681"/>
    <mergeCell ref="D681:E681"/>
    <mergeCell ref="F681:G681"/>
    <mergeCell ref="H681:I681"/>
    <mergeCell ref="L681:M681"/>
    <mergeCell ref="N681:O681"/>
    <mergeCell ref="B682:C682"/>
    <mergeCell ref="D682:E682"/>
    <mergeCell ref="F682:G682"/>
    <mergeCell ref="H682:I682"/>
    <mergeCell ref="L682:M682"/>
    <mergeCell ref="N682:O682"/>
    <mergeCell ref="B683:C683"/>
    <mergeCell ref="D683:E683"/>
    <mergeCell ref="F683:G683"/>
    <mergeCell ref="H683:I683"/>
    <mergeCell ref="L683:M683"/>
    <mergeCell ref="N683:O683"/>
    <mergeCell ref="B686:C686"/>
    <mergeCell ref="B502:C502"/>
    <mergeCell ref="D502:E502"/>
    <mergeCell ref="F502:G502"/>
    <mergeCell ref="H502:I502"/>
    <mergeCell ref="L502:M502"/>
    <mergeCell ref="N502:O502"/>
    <mergeCell ref="B503:C503"/>
    <mergeCell ref="D503:E503"/>
    <mergeCell ref="F503:G503"/>
    <mergeCell ref="H503:I503"/>
    <mergeCell ref="L503:M503"/>
    <mergeCell ref="N503:O503"/>
    <mergeCell ref="B500:C500"/>
    <mergeCell ref="D500:E500"/>
    <mergeCell ref="F500:G500"/>
    <mergeCell ref="H500:I500"/>
    <mergeCell ref="L500:M500"/>
    <mergeCell ref="N500:O500"/>
    <mergeCell ref="B501:C501"/>
    <mergeCell ref="D501:E501"/>
    <mergeCell ref="F501:G501"/>
    <mergeCell ref="H501:I501"/>
    <mergeCell ref="L501:M501"/>
    <mergeCell ref="N501:O501"/>
    <mergeCell ref="B513:C513"/>
    <mergeCell ref="D513:E513"/>
    <mergeCell ref="F513:G513"/>
    <mergeCell ref="H513:I513"/>
    <mergeCell ref="L513:M513"/>
    <mergeCell ref="N513:O513"/>
    <mergeCell ref="B514:C514"/>
    <mergeCell ref="B497:C497"/>
    <mergeCell ref="D497:E497"/>
    <mergeCell ref="F497:G497"/>
    <mergeCell ref="H497:I497"/>
    <mergeCell ref="L497:M497"/>
    <mergeCell ref="N497:O497"/>
    <mergeCell ref="B498:C498"/>
    <mergeCell ref="D498:E498"/>
    <mergeCell ref="F498:G498"/>
    <mergeCell ref="H498:I498"/>
    <mergeCell ref="L498:M498"/>
    <mergeCell ref="N498:O498"/>
    <mergeCell ref="B494:C494"/>
    <mergeCell ref="D494:E494"/>
    <mergeCell ref="F494:G494"/>
    <mergeCell ref="H494:I494"/>
    <mergeCell ref="L494:M494"/>
    <mergeCell ref="N494:O494"/>
    <mergeCell ref="B495:C495"/>
    <mergeCell ref="D495:E495"/>
    <mergeCell ref="F495:G495"/>
    <mergeCell ref="H495:I495"/>
    <mergeCell ref="L495:M495"/>
    <mergeCell ref="N495:O495"/>
    <mergeCell ref="B496:C496"/>
    <mergeCell ref="D496:E496"/>
    <mergeCell ref="F496:G496"/>
    <mergeCell ref="H496:I496"/>
    <mergeCell ref="L496:M496"/>
    <mergeCell ref="N496:O496"/>
    <mergeCell ref="B491:C491"/>
    <mergeCell ref="D491:E491"/>
    <mergeCell ref="F491:G491"/>
    <mergeCell ref="H491:I491"/>
    <mergeCell ref="L491:M491"/>
    <mergeCell ref="N491:O491"/>
    <mergeCell ref="B493:C493"/>
    <mergeCell ref="D493:E493"/>
    <mergeCell ref="F493:G493"/>
    <mergeCell ref="H493:I493"/>
    <mergeCell ref="L493:M493"/>
    <mergeCell ref="N493:O493"/>
    <mergeCell ref="B489:C489"/>
    <mergeCell ref="D489:E489"/>
    <mergeCell ref="F489:G489"/>
    <mergeCell ref="H489:I489"/>
    <mergeCell ref="L489:M489"/>
    <mergeCell ref="N489:O489"/>
    <mergeCell ref="B490:C490"/>
    <mergeCell ref="D490:E490"/>
    <mergeCell ref="F490:G490"/>
    <mergeCell ref="H490:I490"/>
    <mergeCell ref="L490:M490"/>
    <mergeCell ref="N490:O490"/>
    <mergeCell ref="B492:C492"/>
    <mergeCell ref="D492:E492"/>
    <mergeCell ref="F492:G492"/>
    <mergeCell ref="H492:I492"/>
    <mergeCell ref="L492:M492"/>
    <mergeCell ref="N492:O492"/>
    <mergeCell ref="B486:C486"/>
    <mergeCell ref="D486:E486"/>
    <mergeCell ref="F486:G486"/>
    <mergeCell ref="H486:I486"/>
    <mergeCell ref="L486:M486"/>
    <mergeCell ref="N486:O486"/>
    <mergeCell ref="B488:C488"/>
    <mergeCell ref="D488:E488"/>
    <mergeCell ref="F488:G488"/>
    <mergeCell ref="H488:I488"/>
    <mergeCell ref="L488:M488"/>
    <mergeCell ref="N488:O488"/>
    <mergeCell ref="B484:C484"/>
    <mergeCell ref="D484:E484"/>
    <mergeCell ref="F484:G484"/>
    <mergeCell ref="H484:I484"/>
    <mergeCell ref="L484:M484"/>
    <mergeCell ref="N484:O484"/>
    <mergeCell ref="B485:C485"/>
    <mergeCell ref="D485:E485"/>
    <mergeCell ref="F485:G485"/>
    <mergeCell ref="H485:I485"/>
    <mergeCell ref="L485:M485"/>
    <mergeCell ref="N485:O485"/>
    <mergeCell ref="B487:C487"/>
    <mergeCell ref="D487:E487"/>
    <mergeCell ref="F487:G487"/>
    <mergeCell ref="H487:I487"/>
    <mergeCell ref="L487:M487"/>
    <mergeCell ref="N487:O487"/>
    <mergeCell ref="B483:C483"/>
    <mergeCell ref="D483:E483"/>
    <mergeCell ref="F483:G483"/>
    <mergeCell ref="H483:I483"/>
    <mergeCell ref="L483:M483"/>
    <mergeCell ref="N483:O483"/>
    <mergeCell ref="B480:C480"/>
    <mergeCell ref="D480:E480"/>
    <mergeCell ref="F480:G480"/>
    <mergeCell ref="H480:I480"/>
    <mergeCell ref="L480:M480"/>
    <mergeCell ref="N480:O480"/>
    <mergeCell ref="B479:C479"/>
    <mergeCell ref="D479:E479"/>
    <mergeCell ref="F479:G479"/>
    <mergeCell ref="H479:I479"/>
    <mergeCell ref="L479:M479"/>
    <mergeCell ref="N479:O479"/>
    <mergeCell ref="B481:C481"/>
    <mergeCell ref="D481:E481"/>
    <mergeCell ref="F481:G481"/>
    <mergeCell ref="H481:I481"/>
    <mergeCell ref="L481:M481"/>
    <mergeCell ref="N481:O481"/>
    <mergeCell ref="B482:C482"/>
    <mergeCell ref="D482:E482"/>
    <mergeCell ref="F482:G482"/>
    <mergeCell ref="H482:I482"/>
    <mergeCell ref="L482:M482"/>
    <mergeCell ref="N482:O482"/>
    <mergeCell ref="B477:C477"/>
    <mergeCell ref="D477:E477"/>
    <mergeCell ref="F477:G477"/>
    <mergeCell ref="H477:I477"/>
    <mergeCell ref="L477:M477"/>
    <mergeCell ref="N477:O477"/>
    <mergeCell ref="B478:C478"/>
    <mergeCell ref="D478:E478"/>
    <mergeCell ref="F478:G478"/>
    <mergeCell ref="H478:I478"/>
    <mergeCell ref="L478:M478"/>
    <mergeCell ref="N478:O478"/>
    <mergeCell ref="D475:E475"/>
    <mergeCell ref="F475:G475"/>
    <mergeCell ref="H475:I475"/>
    <mergeCell ref="L475:M475"/>
    <mergeCell ref="N475:O475"/>
    <mergeCell ref="B475:C475"/>
    <mergeCell ref="H476:I476"/>
    <mergeCell ref="L476:M476"/>
    <mergeCell ref="N476:O476"/>
    <mergeCell ref="B473:C473"/>
    <mergeCell ref="D473:E473"/>
    <mergeCell ref="F473:G473"/>
    <mergeCell ref="H473:I473"/>
    <mergeCell ref="L473:M473"/>
    <mergeCell ref="N473:O473"/>
    <mergeCell ref="B471:C471"/>
    <mergeCell ref="D471:E471"/>
    <mergeCell ref="F471:G471"/>
    <mergeCell ref="H471:I471"/>
    <mergeCell ref="L471:M471"/>
    <mergeCell ref="N471:O471"/>
    <mergeCell ref="B474:C474"/>
    <mergeCell ref="D474:E474"/>
    <mergeCell ref="F474:G474"/>
    <mergeCell ref="H474:I474"/>
    <mergeCell ref="L474:M474"/>
    <mergeCell ref="N474:O474"/>
    <mergeCell ref="B468:C468"/>
    <mergeCell ref="D468:E468"/>
    <mergeCell ref="F468:G468"/>
    <mergeCell ref="H468:I468"/>
    <mergeCell ref="L468:M468"/>
    <mergeCell ref="N468:O468"/>
    <mergeCell ref="B469:C469"/>
    <mergeCell ref="D469:E469"/>
    <mergeCell ref="F469:G469"/>
    <mergeCell ref="H469:I469"/>
    <mergeCell ref="B472:C472"/>
    <mergeCell ref="D472:E472"/>
    <mergeCell ref="F472:G472"/>
    <mergeCell ref="H472:I472"/>
    <mergeCell ref="L472:M472"/>
    <mergeCell ref="N472:O472"/>
    <mergeCell ref="L469:M469"/>
    <mergeCell ref="N469:O469"/>
    <mergeCell ref="L460:M460"/>
    <mergeCell ref="N460:O460"/>
    <mergeCell ref="B461:C461"/>
    <mergeCell ref="D461:E461"/>
    <mergeCell ref="B466:C466"/>
    <mergeCell ref="D466:E466"/>
    <mergeCell ref="F466:G466"/>
    <mergeCell ref="H466:I466"/>
    <mergeCell ref="L466:M466"/>
    <mergeCell ref="N466:O466"/>
    <mergeCell ref="D463:E463"/>
    <mergeCell ref="F463:G463"/>
    <mergeCell ref="H463:I463"/>
    <mergeCell ref="L463:M463"/>
    <mergeCell ref="N463:O463"/>
    <mergeCell ref="B464:C464"/>
    <mergeCell ref="D464:E464"/>
    <mergeCell ref="F464:G464"/>
    <mergeCell ref="H464:I464"/>
    <mergeCell ref="L464:M464"/>
    <mergeCell ref="N464:O464"/>
    <mergeCell ref="B463:C463"/>
    <mergeCell ref="B462:C462"/>
    <mergeCell ref="D462:E462"/>
    <mergeCell ref="F462:G462"/>
    <mergeCell ref="H462:I462"/>
    <mergeCell ref="F461:G461"/>
    <mergeCell ref="H461:I461"/>
    <mergeCell ref="L461:M461"/>
    <mergeCell ref="N461:O461"/>
    <mergeCell ref="F465:G465"/>
    <mergeCell ref="H465:I465"/>
    <mergeCell ref="F453:G453"/>
    <mergeCell ref="H453:I453"/>
    <mergeCell ref="L453:M453"/>
    <mergeCell ref="N453:O453"/>
    <mergeCell ref="L467:M467"/>
    <mergeCell ref="N467:O467"/>
    <mergeCell ref="B467:C467"/>
    <mergeCell ref="D467:E467"/>
    <mergeCell ref="F467:G467"/>
    <mergeCell ref="H467:I467"/>
    <mergeCell ref="B457:C457"/>
    <mergeCell ref="D457:E457"/>
    <mergeCell ref="F457:G457"/>
    <mergeCell ref="H457:I457"/>
    <mergeCell ref="L457:M457"/>
    <mergeCell ref="N457:O457"/>
    <mergeCell ref="B458:C458"/>
    <mergeCell ref="D458:E458"/>
    <mergeCell ref="F458:G458"/>
    <mergeCell ref="H458:I458"/>
    <mergeCell ref="L458:M458"/>
    <mergeCell ref="N458:O458"/>
    <mergeCell ref="B460:C460"/>
    <mergeCell ref="D460:E460"/>
    <mergeCell ref="F460:G460"/>
    <mergeCell ref="H460:I460"/>
    <mergeCell ref="B459:C459"/>
    <mergeCell ref="D459:E459"/>
    <mergeCell ref="F459:G459"/>
    <mergeCell ref="H459:I459"/>
    <mergeCell ref="L459:M459"/>
    <mergeCell ref="N459:O459"/>
    <mergeCell ref="B446:C446"/>
    <mergeCell ref="D446:E446"/>
    <mergeCell ref="F446:G446"/>
    <mergeCell ref="H446:I446"/>
    <mergeCell ref="L446:M446"/>
    <mergeCell ref="N446:O446"/>
    <mergeCell ref="B451:C451"/>
    <mergeCell ref="D451:E451"/>
    <mergeCell ref="F451:G451"/>
    <mergeCell ref="H451:I451"/>
    <mergeCell ref="L451:M451"/>
    <mergeCell ref="N451:O451"/>
    <mergeCell ref="B443:C443"/>
    <mergeCell ref="D443:E443"/>
    <mergeCell ref="F443:G443"/>
    <mergeCell ref="H443:I443"/>
    <mergeCell ref="L443:M443"/>
    <mergeCell ref="N443:O443"/>
    <mergeCell ref="B445:C445"/>
    <mergeCell ref="D445:E445"/>
    <mergeCell ref="F445:G445"/>
    <mergeCell ref="H445:I445"/>
    <mergeCell ref="L445:M445"/>
    <mergeCell ref="N445:O445"/>
    <mergeCell ref="B448:C448"/>
    <mergeCell ref="D448:E448"/>
    <mergeCell ref="F448:G448"/>
    <mergeCell ref="H448:I448"/>
    <mergeCell ref="F449:G449"/>
    <mergeCell ref="H449:I449"/>
    <mergeCell ref="L449:M449"/>
    <mergeCell ref="N449:O449"/>
    <mergeCell ref="B441:C441"/>
    <mergeCell ref="D441:E441"/>
    <mergeCell ref="F441:G441"/>
    <mergeCell ref="H441:I441"/>
    <mergeCell ref="L441:M441"/>
    <mergeCell ref="N441:O441"/>
    <mergeCell ref="B442:C442"/>
    <mergeCell ref="D442:E442"/>
    <mergeCell ref="F442:G442"/>
    <mergeCell ref="H442:I442"/>
    <mergeCell ref="L442:M442"/>
    <mergeCell ref="N442:O442"/>
    <mergeCell ref="B439:C439"/>
    <mergeCell ref="D439:E439"/>
    <mergeCell ref="F439:G439"/>
    <mergeCell ref="H439:I439"/>
    <mergeCell ref="L439:M439"/>
    <mergeCell ref="N439:O439"/>
    <mergeCell ref="B440:C440"/>
    <mergeCell ref="D440:E440"/>
    <mergeCell ref="F440:G440"/>
    <mergeCell ref="H440:I440"/>
    <mergeCell ref="L440:M440"/>
    <mergeCell ref="N440:O440"/>
    <mergeCell ref="B438:C438"/>
    <mergeCell ref="D438:E438"/>
    <mergeCell ref="F438:G438"/>
    <mergeCell ref="H438:I438"/>
    <mergeCell ref="L438:M438"/>
    <mergeCell ref="N438:O438"/>
    <mergeCell ref="B435:C435"/>
    <mergeCell ref="D435:E435"/>
    <mergeCell ref="F435:G435"/>
    <mergeCell ref="H435:I435"/>
    <mergeCell ref="L435:M435"/>
    <mergeCell ref="N435:O435"/>
    <mergeCell ref="B437:C437"/>
    <mergeCell ref="D437:E437"/>
    <mergeCell ref="F437:G437"/>
    <mergeCell ref="H437:I437"/>
    <mergeCell ref="L437:M437"/>
    <mergeCell ref="N437:O437"/>
    <mergeCell ref="B436:C436"/>
    <mergeCell ref="D436:E436"/>
    <mergeCell ref="F436:G436"/>
    <mergeCell ref="H436:I436"/>
    <mergeCell ref="L436:M436"/>
    <mergeCell ref="N436:O436"/>
    <mergeCell ref="B428:C428"/>
    <mergeCell ref="D428:E428"/>
    <mergeCell ref="F428:G428"/>
    <mergeCell ref="H428:I428"/>
    <mergeCell ref="L428:M428"/>
    <mergeCell ref="N428:O428"/>
    <mergeCell ref="B426:C426"/>
    <mergeCell ref="D426:E426"/>
    <mergeCell ref="F426:G426"/>
    <mergeCell ref="H426:I426"/>
    <mergeCell ref="L426:M426"/>
    <mergeCell ref="N426:O426"/>
    <mergeCell ref="D418:E418"/>
    <mergeCell ref="F418:G418"/>
    <mergeCell ref="H418:I418"/>
    <mergeCell ref="L418:M418"/>
    <mergeCell ref="N418:O418"/>
    <mergeCell ref="B417:C417"/>
    <mergeCell ref="D417:E417"/>
    <mergeCell ref="F417:G417"/>
    <mergeCell ref="H417:I417"/>
    <mergeCell ref="L417:M417"/>
    <mergeCell ref="N417:O417"/>
    <mergeCell ref="N409:O409"/>
    <mergeCell ref="B422:C422"/>
    <mergeCell ref="D422:E422"/>
    <mergeCell ref="F422:G422"/>
    <mergeCell ref="H422:I422"/>
    <mergeCell ref="L422:M422"/>
    <mergeCell ref="N422:O422"/>
    <mergeCell ref="B411:C411"/>
    <mergeCell ref="D411:E411"/>
    <mergeCell ref="F411:G411"/>
    <mergeCell ref="H411:I411"/>
    <mergeCell ref="L411:M411"/>
    <mergeCell ref="N411:O411"/>
    <mergeCell ref="B421:C421"/>
    <mergeCell ref="D421:E421"/>
    <mergeCell ref="F421:G421"/>
    <mergeCell ref="H421:I421"/>
    <mergeCell ref="L421:M421"/>
    <mergeCell ref="N421:O421"/>
    <mergeCell ref="B396:C396"/>
    <mergeCell ref="D396:E396"/>
    <mergeCell ref="F396:G396"/>
    <mergeCell ref="H396:I396"/>
    <mergeCell ref="L396:M396"/>
    <mergeCell ref="N396:O396"/>
    <mergeCell ref="B403:C403"/>
    <mergeCell ref="D403:E403"/>
    <mergeCell ref="F403:G403"/>
    <mergeCell ref="H403:I403"/>
    <mergeCell ref="L403:M403"/>
    <mergeCell ref="N403:O403"/>
    <mergeCell ref="B400:C400"/>
    <mergeCell ref="D400:E400"/>
    <mergeCell ref="F400:G400"/>
    <mergeCell ref="H400:I400"/>
    <mergeCell ref="L400:M400"/>
    <mergeCell ref="N400:O400"/>
    <mergeCell ref="B402:C402"/>
    <mergeCell ref="D402:E402"/>
    <mergeCell ref="F402:G402"/>
    <mergeCell ref="H402:I402"/>
    <mergeCell ref="L402:M402"/>
    <mergeCell ref="N402:O402"/>
    <mergeCell ref="B401:C401"/>
    <mergeCell ref="D401:E401"/>
    <mergeCell ref="F401:G401"/>
    <mergeCell ref="H401:I401"/>
    <mergeCell ref="L401:M401"/>
    <mergeCell ref="N401:O401"/>
    <mergeCell ref="L397:M397"/>
    <mergeCell ref="N397:O397"/>
    <mergeCell ref="B392:C392"/>
    <mergeCell ref="D392:E392"/>
    <mergeCell ref="F392:G392"/>
    <mergeCell ref="H392:I392"/>
    <mergeCell ref="L392:M392"/>
    <mergeCell ref="N392:O392"/>
    <mergeCell ref="B393:C393"/>
    <mergeCell ref="D393:E393"/>
    <mergeCell ref="F393:G393"/>
    <mergeCell ref="H393:I393"/>
    <mergeCell ref="L393:M393"/>
    <mergeCell ref="N393:O393"/>
    <mergeCell ref="B388:C388"/>
    <mergeCell ref="D388:E388"/>
    <mergeCell ref="F388:G388"/>
    <mergeCell ref="H388:I388"/>
    <mergeCell ref="L388:M388"/>
    <mergeCell ref="N388:O388"/>
    <mergeCell ref="B390:C390"/>
    <mergeCell ref="D390:E390"/>
    <mergeCell ref="F390:G390"/>
    <mergeCell ref="H390:I390"/>
    <mergeCell ref="L390:M390"/>
    <mergeCell ref="N390:O390"/>
    <mergeCell ref="B391:C391"/>
    <mergeCell ref="D391:E391"/>
    <mergeCell ref="F391:G391"/>
    <mergeCell ref="H391:I391"/>
    <mergeCell ref="B385:C385"/>
    <mergeCell ref="D385:E385"/>
    <mergeCell ref="F385:G385"/>
    <mergeCell ref="H385:I385"/>
    <mergeCell ref="L385:M385"/>
    <mergeCell ref="N385:O385"/>
    <mergeCell ref="B387:C387"/>
    <mergeCell ref="D387:E387"/>
    <mergeCell ref="F387:G387"/>
    <mergeCell ref="H387:I387"/>
    <mergeCell ref="L387:M387"/>
    <mergeCell ref="N387:O387"/>
    <mergeCell ref="B383:C383"/>
    <mergeCell ref="D383:E383"/>
    <mergeCell ref="F383:G383"/>
    <mergeCell ref="H383:I383"/>
    <mergeCell ref="L383:M383"/>
    <mergeCell ref="N383:O383"/>
    <mergeCell ref="B384:C384"/>
    <mergeCell ref="D384:E384"/>
    <mergeCell ref="F384:G384"/>
    <mergeCell ref="H384:I384"/>
    <mergeCell ref="L384:M384"/>
    <mergeCell ref="N384:O384"/>
    <mergeCell ref="B381:C381"/>
    <mergeCell ref="D381:E381"/>
    <mergeCell ref="F381:G381"/>
    <mergeCell ref="H381:I381"/>
    <mergeCell ref="L381:M381"/>
    <mergeCell ref="N381:O381"/>
    <mergeCell ref="B382:C382"/>
    <mergeCell ref="D382:E382"/>
    <mergeCell ref="F382:G382"/>
    <mergeCell ref="H382:I382"/>
    <mergeCell ref="L382:M382"/>
    <mergeCell ref="N382:O382"/>
    <mergeCell ref="B377:C377"/>
    <mergeCell ref="D377:E377"/>
    <mergeCell ref="F377:G377"/>
    <mergeCell ref="H377:I377"/>
    <mergeCell ref="L377:M377"/>
    <mergeCell ref="N377:O377"/>
    <mergeCell ref="B379:C379"/>
    <mergeCell ref="D379:E379"/>
    <mergeCell ref="F379:G379"/>
    <mergeCell ref="H379:I379"/>
    <mergeCell ref="L379:M379"/>
    <mergeCell ref="N379:O379"/>
    <mergeCell ref="B378:C378"/>
    <mergeCell ref="D378:E378"/>
    <mergeCell ref="F378:G378"/>
    <mergeCell ref="H378:I378"/>
    <mergeCell ref="L378:M378"/>
    <mergeCell ref="N378:O378"/>
    <mergeCell ref="B380:C380"/>
    <mergeCell ref="D380:E380"/>
    <mergeCell ref="B374:C374"/>
    <mergeCell ref="D374:E374"/>
    <mergeCell ref="F374:G374"/>
    <mergeCell ref="H374:I374"/>
    <mergeCell ref="L374:M374"/>
    <mergeCell ref="N374:O374"/>
    <mergeCell ref="B376:C376"/>
    <mergeCell ref="D376:E376"/>
    <mergeCell ref="F376:G376"/>
    <mergeCell ref="H376:I376"/>
    <mergeCell ref="L376:M376"/>
    <mergeCell ref="N376:O376"/>
    <mergeCell ref="B372:C372"/>
    <mergeCell ref="D372:E372"/>
    <mergeCell ref="F372:G372"/>
    <mergeCell ref="H372:I372"/>
    <mergeCell ref="L372:M372"/>
    <mergeCell ref="N372:O372"/>
    <mergeCell ref="B373:C373"/>
    <mergeCell ref="D373:E373"/>
    <mergeCell ref="F373:G373"/>
    <mergeCell ref="H373:I373"/>
    <mergeCell ref="L373:M373"/>
    <mergeCell ref="N373:O373"/>
    <mergeCell ref="B375:C375"/>
    <mergeCell ref="D375:E375"/>
    <mergeCell ref="F375:G375"/>
    <mergeCell ref="H375:I375"/>
    <mergeCell ref="L375:M375"/>
    <mergeCell ref="N375:O375"/>
    <mergeCell ref="B369:C369"/>
    <mergeCell ref="D369:E369"/>
    <mergeCell ref="F369:G369"/>
    <mergeCell ref="H369:I369"/>
    <mergeCell ref="L369:M369"/>
    <mergeCell ref="N369:O369"/>
    <mergeCell ref="B370:C370"/>
    <mergeCell ref="D370:E370"/>
    <mergeCell ref="F370:G370"/>
    <mergeCell ref="H370:I370"/>
    <mergeCell ref="L370:M370"/>
    <mergeCell ref="N370:O370"/>
    <mergeCell ref="B365:C365"/>
    <mergeCell ref="D365:E365"/>
    <mergeCell ref="F365:G365"/>
    <mergeCell ref="H365:I365"/>
    <mergeCell ref="L365:M365"/>
    <mergeCell ref="N365:O365"/>
    <mergeCell ref="B367:C367"/>
    <mergeCell ref="D367:E367"/>
    <mergeCell ref="F367:G367"/>
    <mergeCell ref="H367:I367"/>
    <mergeCell ref="L367:M367"/>
    <mergeCell ref="N367:O367"/>
    <mergeCell ref="L366:M366"/>
    <mergeCell ref="N366:O366"/>
    <mergeCell ref="B368:C368"/>
    <mergeCell ref="D368:E368"/>
    <mergeCell ref="F368:G368"/>
    <mergeCell ref="H368:I368"/>
    <mergeCell ref="L368:M368"/>
    <mergeCell ref="N368:O368"/>
    <mergeCell ref="B362:C362"/>
    <mergeCell ref="D362:E362"/>
    <mergeCell ref="F362:G362"/>
    <mergeCell ref="H362:I362"/>
    <mergeCell ref="L362:M362"/>
    <mergeCell ref="N362:O362"/>
    <mergeCell ref="B364:C364"/>
    <mergeCell ref="D364:E364"/>
    <mergeCell ref="F364:G364"/>
    <mergeCell ref="H364:I364"/>
    <mergeCell ref="L364:M364"/>
    <mergeCell ref="N364:O364"/>
    <mergeCell ref="B359:C359"/>
    <mergeCell ref="D359:E359"/>
    <mergeCell ref="F359:G359"/>
    <mergeCell ref="H359:I359"/>
    <mergeCell ref="L359:M359"/>
    <mergeCell ref="N359:O359"/>
    <mergeCell ref="B361:C361"/>
    <mergeCell ref="D361:E361"/>
    <mergeCell ref="F361:G361"/>
    <mergeCell ref="H361:I361"/>
    <mergeCell ref="L361:M361"/>
    <mergeCell ref="N361:O361"/>
    <mergeCell ref="B360:C360"/>
    <mergeCell ref="D360:E360"/>
    <mergeCell ref="F360:G360"/>
    <mergeCell ref="H360:I360"/>
    <mergeCell ref="L360:M360"/>
    <mergeCell ref="N360:O360"/>
    <mergeCell ref="B358:C358"/>
    <mergeCell ref="D358:E358"/>
    <mergeCell ref="F358:G358"/>
    <mergeCell ref="H358:I358"/>
    <mergeCell ref="L358:M358"/>
    <mergeCell ref="N358:O358"/>
    <mergeCell ref="B353:C353"/>
    <mergeCell ref="D353:E353"/>
    <mergeCell ref="F353:G353"/>
    <mergeCell ref="H353:I353"/>
    <mergeCell ref="L353:M353"/>
    <mergeCell ref="N353:O353"/>
    <mergeCell ref="B354:C354"/>
    <mergeCell ref="D354:E354"/>
    <mergeCell ref="F354:G354"/>
    <mergeCell ref="H354:I354"/>
    <mergeCell ref="L354:M354"/>
    <mergeCell ref="N354:O354"/>
    <mergeCell ref="B349:C349"/>
    <mergeCell ref="D349:E349"/>
    <mergeCell ref="F349:G349"/>
    <mergeCell ref="H349:I349"/>
    <mergeCell ref="L349:M349"/>
    <mergeCell ref="N349:O349"/>
    <mergeCell ref="B344:C344"/>
    <mergeCell ref="D344:E344"/>
    <mergeCell ref="F344:G344"/>
    <mergeCell ref="H344:I344"/>
    <mergeCell ref="L344:M344"/>
    <mergeCell ref="N344:O344"/>
    <mergeCell ref="B346:C346"/>
    <mergeCell ref="D346:E346"/>
    <mergeCell ref="F346:G346"/>
    <mergeCell ref="H346:I346"/>
    <mergeCell ref="L346:M346"/>
    <mergeCell ref="N346:O346"/>
    <mergeCell ref="B350:C350"/>
    <mergeCell ref="D350:E350"/>
    <mergeCell ref="F350:G350"/>
    <mergeCell ref="H350:I350"/>
    <mergeCell ref="F340:G340"/>
    <mergeCell ref="H340:I340"/>
    <mergeCell ref="L340:M340"/>
    <mergeCell ref="N340:O340"/>
    <mergeCell ref="B341:C341"/>
    <mergeCell ref="D341:E341"/>
    <mergeCell ref="F341:G341"/>
    <mergeCell ref="H341:I341"/>
    <mergeCell ref="L341:M341"/>
    <mergeCell ref="N341:O341"/>
    <mergeCell ref="B338:C338"/>
    <mergeCell ref="D338:E338"/>
    <mergeCell ref="F338:G338"/>
    <mergeCell ref="H338:I338"/>
    <mergeCell ref="L338:M338"/>
    <mergeCell ref="N338:O338"/>
    <mergeCell ref="B339:C339"/>
    <mergeCell ref="D339:E339"/>
    <mergeCell ref="F339:G339"/>
    <mergeCell ref="H339:I339"/>
    <mergeCell ref="L339:M339"/>
    <mergeCell ref="N339:O339"/>
    <mergeCell ref="B347:C347"/>
    <mergeCell ref="D347:E347"/>
    <mergeCell ref="F347:G347"/>
    <mergeCell ref="H347:I347"/>
    <mergeCell ref="L347:M347"/>
    <mergeCell ref="N347:O347"/>
    <mergeCell ref="B334:C334"/>
    <mergeCell ref="D334:E334"/>
    <mergeCell ref="F334:G334"/>
    <mergeCell ref="H334:I334"/>
    <mergeCell ref="L334:M334"/>
    <mergeCell ref="N334:O334"/>
    <mergeCell ref="B335:C335"/>
    <mergeCell ref="D335:E335"/>
    <mergeCell ref="F335:G335"/>
    <mergeCell ref="H335:I335"/>
    <mergeCell ref="L335:M335"/>
    <mergeCell ref="N335:O335"/>
    <mergeCell ref="B336:C336"/>
    <mergeCell ref="D336:E336"/>
    <mergeCell ref="F336:G336"/>
    <mergeCell ref="H336:I336"/>
    <mergeCell ref="B331:C331"/>
    <mergeCell ref="D331:E331"/>
    <mergeCell ref="F331:G331"/>
    <mergeCell ref="H331:I331"/>
    <mergeCell ref="L331:M331"/>
    <mergeCell ref="N331:O331"/>
    <mergeCell ref="B332:C332"/>
    <mergeCell ref="D332:E332"/>
    <mergeCell ref="F332:G332"/>
    <mergeCell ref="H332:I332"/>
    <mergeCell ref="L332:M332"/>
    <mergeCell ref="N332:O332"/>
    <mergeCell ref="L336:M336"/>
    <mergeCell ref="N336:O336"/>
    <mergeCell ref="B329:C329"/>
    <mergeCell ref="D329:E329"/>
    <mergeCell ref="F329:G329"/>
    <mergeCell ref="H329:I329"/>
    <mergeCell ref="L329:M329"/>
    <mergeCell ref="N329:O329"/>
    <mergeCell ref="B330:C330"/>
    <mergeCell ref="D330:E330"/>
    <mergeCell ref="F330:G330"/>
    <mergeCell ref="H330:I330"/>
    <mergeCell ref="L330:M330"/>
    <mergeCell ref="N330:O330"/>
    <mergeCell ref="B328:C328"/>
    <mergeCell ref="D328:E328"/>
    <mergeCell ref="F328:G328"/>
    <mergeCell ref="H328:I328"/>
    <mergeCell ref="L328:M328"/>
    <mergeCell ref="N328:O328"/>
    <mergeCell ref="B327:C327"/>
    <mergeCell ref="D327:E327"/>
    <mergeCell ref="F327:G327"/>
    <mergeCell ref="H327:I327"/>
    <mergeCell ref="L327:M327"/>
    <mergeCell ref="N327:O327"/>
    <mergeCell ref="B322:C322"/>
    <mergeCell ref="D322:E322"/>
    <mergeCell ref="F322:G322"/>
    <mergeCell ref="H322:I322"/>
    <mergeCell ref="L322:M322"/>
    <mergeCell ref="N322:O322"/>
    <mergeCell ref="B324:C324"/>
    <mergeCell ref="D324:E324"/>
    <mergeCell ref="F324:G324"/>
    <mergeCell ref="H324:I324"/>
    <mergeCell ref="L324:M324"/>
    <mergeCell ref="N324:O324"/>
    <mergeCell ref="B326:C326"/>
    <mergeCell ref="D326:E326"/>
    <mergeCell ref="F326:G326"/>
    <mergeCell ref="H326:I326"/>
    <mergeCell ref="L326:M326"/>
    <mergeCell ref="N326:O326"/>
    <mergeCell ref="B325:C325"/>
    <mergeCell ref="D325:E325"/>
    <mergeCell ref="F325:G325"/>
    <mergeCell ref="H325:I325"/>
    <mergeCell ref="L325:M325"/>
    <mergeCell ref="N325:O325"/>
    <mergeCell ref="L323:M323"/>
    <mergeCell ref="N323:O323"/>
    <mergeCell ref="L321:M321"/>
    <mergeCell ref="N321:O321"/>
    <mergeCell ref="B316:C316"/>
    <mergeCell ref="D316:E316"/>
    <mergeCell ref="F316:G316"/>
    <mergeCell ref="H316:I316"/>
    <mergeCell ref="L316:M316"/>
    <mergeCell ref="N316:O316"/>
    <mergeCell ref="B319:C319"/>
    <mergeCell ref="D319:E319"/>
    <mergeCell ref="F319:G319"/>
    <mergeCell ref="H319:I319"/>
    <mergeCell ref="L319:M319"/>
    <mergeCell ref="N319:O319"/>
    <mergeCell ref="B317:C317"/>
    <mergeCell ref="D317:E317"/>
    <mergeCell ref="F317:G317"/>
    <mergeCell ref="H317:I317"/>
    <mergeCell ref="B320:C320"/>
    <mergeCell ref="D320:E320"/>
    <mergeCell ref="F320:G320"/>
    <mergeCell ref="H320:I320"/>
    <mergeCell ref="L320:M320"/>
    <mergeCell ref="N320:O320"/>
    <mergeCell ref="B321:C321"/>
    <mergeCell ref="D321:E321"/>
    <mergeCell ref="F321:G321"/>
    <mergeCell ref="H321:I321"/>
    <mergeCell ref="B314:C314"/>
    <mergeCell ref="D314:E314"/>
    <mergeCell ref="F314:G314"/>
    <mergeCell ref="H314:I314"/>
    <mergeCell ref="L314:M314"/>
    <mergeCell ref="N314:O314"/>
    <mergeCell ref="B315:C315"/>
    <mergeCell ref="D315:E315"/>
    <mergeCell ref="F315:G315"/>
    <mergeCell ref="H315:I315"/>
    <mergeCell ref="L315:M315"/>
    <mergeCell ref="N315:O315"/>
    <mergeCell ref="B312:C312"/>
    <mergeCell ref="D312:E312"/>
    <mergeCell ref="F312:G312"/>
    <mergeCell ref="H312:I312"/>
    <mergeCell ref="L312:M312"/>
    <mergeCell ref="N312:O312"/>
    <mergeCell ref="B313:C313"/>
    <mergeCell ref="D313:E313"/>
    <mergeCell ref="F313:G313"/>
    <mergeCell ref="H313:I313"/>
    <mergeCell ref="L313:M313"/>
    <mergeCell ref="N313:O313"/>
    <mergeCell ref="B311:C311"/>
    <mergeCell ref="D311:E311"/>
    <mergeCell ref="F311:G311"/>
    <mergeCell ref="H311:I311"/>
    <mergeCell ref="L311:M311"/>
    <mergeCell ref="N311:O311"/>
    <mergeCell ref="B307:C307"/>
    <mergeCell ref="D307:E307"/>
    <mergeCell ref="F307:G307"/>
    <mergeCell ref="H307:I307"/>
    <mergeCell ref="L307:M307"/>
    <mergeCell ref="N307:O307"/>
    <mergeCell ref="B308:C308"/>
    <mergeCell ref="D308:E308"/>
    <mergeCell ref="F308:G308"/>
    <mergeCell ref="H308:I308"/>
    <mergeCell ref="L308:M308"/>
    <mergeCell ref="N308:O308"/>
    <mergeCell ref="B310:C310"/>
    <mergeCell ref="D310:E310"/>
    <mergeCell ref="F310:G310"/>
    <mergeCell ref="H310:I310"/>
    <mergeCell ref="L310:M310"/>
    <mergeCell ref="N310:O310"/>
    <mergeCell ref="B309:C309"/>
    <mergeCell ref="D309:E309"/>
    <mergeCell ref="F309:G309"/>
    <mergeCell ref="H309:I309"/>
    <mergeCell ref="L309:M309"/>
    <mergeCell ref="N309:O309"/>
    <mergeCell ref="F306:G306"/>
    <mergeCell ref="H306:I306"/>
    <mergeCell ref="L306:M306"/>
    <mergeCell ref="N306:O306"/>
    <mergeCell ref="B300:C300"/>
    <mergeCell ref="D300:E300"/>
    <mergeCell ref="F300:G300"/>
    <mergeCell ref="H300:I300"/>
    <mergeCell ref="L300:M300"/>
    <mergeCell ref="N300:O300"/>
    <mergeCell ref="B303:C303"/>
    <mergeCell ref="D303:E303"/>
    <mergeCell ref="F303:G303"/>
    <mergeCell ref="H303:I303"/>
    <mergeCell ref="L303:M303"/>
    <mergeCell ref="N303:O303"/>
    <mergeCell ref="B301:C301"/>
    <mergeCell ref="D301:E301"/>
    <mergeCell ref="F301:G301"/>
    <mergeCell ref="H301:I301"/>
    <mergeCell ref="B302:C302"/>
    <mergeCell ref="D302:E302"/>
    <mergeCell ref="F302:G302"/>
    <mergeCell ref="H302:I302"/>
    <mergeCell ref="L302:M302"/>
    <mergeCell ref="N302:O302"/>
    <mergeCell ref="B304:C304"/>
    <mergeCell ref="D304:E304"/>
    <mergeCell ref="F304:G304"/>
    <mergeCell ref="H304:I304"/>
    <mergeCell ref="L304:M304"/>
    <mergeCell ref="N304:O304"/>
    <mergeCell ref="L296:M296"/>
    <mergeCell ref="N296:O296"/>
    <mergeCell ref="B290:C290"/>
    <mergeCell ref="D290:E290"/>
    <mergeCell ref="F290:G290"/>
    <mergeCell ref="H290:I290"/>
    <mergeCell ref="L290:M290"/>
    <mergeCell ref="N290:O290"/>
    <mergeCell ref="B291:C291"/>
    <mergeCell ref="D291:E291"/>
    <mergeCell ref="F291:G291"/>
    <mergeCell ref="H291:I291"/>
    <mergeCell ref="L291:M291"/>
    <mergeCell ref="N291:O291"/>
    <mergeCell ref="B293:C293"/>
    <mergeCell ref="D293:E293"/>
    <mergeCell ref="F293:G293"/>
    <mergeCell ref="H293:I293"/>
    <mergeCell ref="L293:M293"/>
    <mergeCell ref="N293:O293"/>
    <mergeCell ref="B292:C292"/>
    <mergeCell ref="D292:E292"/>
    <mergeCell ref="F292:G292"/>
    <mergeCell ref="H292:I292"/>
    <mergeCell ref="L292:M292"/>
    <mergeCell ref="N292:O292"/>
    <mergeCell ref="B294:C294"/>
    <mergeCell ref="D294:E294"/>
    <mergeCell ref="F294:G294"/>
    <mergeCell ref="H294:I294"/>
    <mergeCell ref="L294:M294"/>
    <mergeCell ref="N294:O294"/>
    <mergeCell ref="F288:G288"/>
    <mergeCell ref="H288:I288"/>
    <mergeCell ref="L288:M288"/>
    <mergeCell ref="N288:O288"/>
    <mergeCell ref="B289:C289"/>
    <mergeCell ref="D289:E289"/>
    <mergeCell ref="F289:G289"/>
    <mergeCell ref="H289:I289"/>
    <mergeCell ref="L289:M289"/>
    <mergeCell ref="N289:O289"/>
    <mergeCell ref="B277:C277"/>
    <mergeCell ref="D277:E277"/>
    <mergeCell ref="F277:G277"/>
    <mergeCell ref="H277:I277"/>
    <mergeCell ref="L277:M277"/>
    <mergeCell ref="N277:O277"/>
    <mergeCell ref="B278:C278"/>
    <mergeCell ref="D278:E278"/>
    <mergeCell ref="F278:G278"/>
    <mergeCell ref="H278:I278"/>
    <mergeCell ref="L278:M278"/>
    <mergeCell ref="N278:O278"/>
    <mergeCell ref="B281:C281"/>
    <mergeCell ref="D281:E281"/>
    <mergeCell ref="F281:G281"/>
    <mergeCell ref="H281:I281"/>
    <mergeCell ref="L281:M281"/>
    <mergeCell ref="N281:O281"/>
    <mergeCell ref="B282:C282"/>
    <mergeCell ref="D282:E282"/>
    <mergeCell ref="F282:G282"/>
    <mergeCell ref="H282:I282"/>
    <mergeCell ref="B271:C271"/>
    <mergeCell ref="D271:E271"/>
    <mergeCell ref="F271:G271"/>
    <mergeCell ref="H271:I271"/>
    <mergeCell ref="L271:M271"/>
    <mergeCell ref="N271:O271"/>
    <mergeCell ref="B272:C272"/>
    <mergeCell ref="D272:E272"/>
    <mergeCell ref="F272:G272"/>
    <mergeCell ref="H272:I272"/>
    <mergeCell ref="L272:M272"/>
    <mergeCell ref="N272:O272"/>
    <mergeCell ref="B269:C269"/>
    <mergeCell ref="D269:E269"/>
    <mergeCell ref="F269:G269"/>
    <mergeCell ref="H269:I269"/>
    <mergeCell ref="L269:M269"/>
    <mergeCell ref="N269:O269"/>
    <mergeCell ref="B270:C270"/>
    <mergeCell ref="D270:E270"/>
    <mergeCell ref="F270:G270"/>
    <mergeCell ref="H270:I270"/>
    <mergeCell ref="L270:M270"/>
    <mergeCell ref="N270:O270"/>
    <mergeCell ref="B259:C259"/>
    <mergeCell ref="D259:E259"/>
    <mergeCell ref="F259:G259"/>
    <mergeCell ref="H259:I259"/>
    <mergeCell ref="L259:M259"/>
    <mergeCell ref="N259:O259"/>
    <mergeCell ref="B266:C266"/>
    <mergeCell ref="D266:E266"/>
    <mergeCell ref="F266:G266"/>
    <mergeCell ref="H266:I266"/>
    <mergeCell ref="L266:M266"/>
    <mergeCell ref="N266:O266"/>
    <mergeCell ref="B263:C263"/>
    <mergeCell ref="D263:E263"/>
    <mergeCell ref="F263:G263"/>
    <mergeCell ref="H263:I263"/>
    <mergeCell ref="N262:O262"/>
    <mergeCell ref="B265:C265"/>
    <mergeCell ref="D265:E265"/>
    <mergeCell ref="F265:G265"/>
    <mergeCell ref="H265:I265"/>
    <mergeCell ref="L265:M265"/>
    <mergeCell ref="N265:O265"/>
    <mergeCell ref="N249:O249"/>
    <mergeCell ref="B255:C255"/>
    <mergeCell ref="D255:E255"/>
    <mergeCell ref="F255:G255"/>
    <mergeCell ref="H255:I255"/>
    <mergeCell ref="L255:M255"/>
    <mergeCell ref="N255:O255"/>
    <mergeCell ref="B256:C256"/>
    <mergeCell ref="D256:E256"/>
    <mergeCell ref="F256:G256"/>
    <mergeCell ref="H256:I256"/>
    <mergeCell ref="L256:M256"/>
    <mergeCell ref="N256:O256"/>
    <mergeCell ref="B253:C253"/>
    <mergeCell ref="D253:E253"/>
    <mergeCell ref="F253:G253"/>
    <mergeCell ref="H253:I253"/>
    <mergeCell ref="L253:M253"/>
    <mergeCell ref="N253:O253"/>
    <mergeCell ref="B254:C254"/>
    <mergeCell ref="D254:E254"/>
    <mergeCell ref="F254:G254"/>
    <mergeCell ref="H254:I254"/>
    <mergeCell ref="L254:M254"/>
    <mergeCell ref="N254:O254"/>
    <mergeCell ref="H247:I247"/>
    <mergeCell ref="B244:C244"/>
    <mergeCell ref="D244:E244"/>
    <mergeCell ref="F244:G244"/>
    <mergeCell ref="H244:I244"/>
    <mergeCell ref="L244:M244"/>
    <mergeCell ref="N244:O244"/>
    <mergeCell ref="L247:M247"/>
    <mergeCell ref="N247:O247"/>
    <mergeCell ref="B250:C250"/>
    <mergeCell ref="D250:E250"/>
    <mergeCell ref="F250:G250"/>
    <mergeCell ref="H250:I250"/>
    <mergeCell ref="L250:M250"/>
    <mergeCell ref="N250:O250"/>
    <mergeCell ref="B251:C251"/>
    <mergeCell ref="D251:E251"/>
    <mergeCell ref="F251:G251"/>
    <mergeCell ref="H251:I251"/>
    <mergeCell ref="L251:M251"/>
    <mergeCell ref="N251:O251"/>
    <mergeCell ref="B248:C248"/>
    <mergeCell ref="D248:E248"/>
    <mergeCell ref="F248:G248"/>
    <mergeCell ref="H248:I248"/>
    <mergeCell ref="L248:M248"/>
    <mergeCell ref="N248:O248"/>
    <mergeCell ref="B249:C249"/>
    <mergeCell ref="D249:E249"/>
    <mergeCell ref="F249:G249"/>
    <mergeCell ref="H249:I249"/>
    <mergeCell ref="L249:M249"/>
    <mergeCell ref="D126:E126"/>
    <mergeCell ref="F126:G126"/>
    <mergeCell ref="F182:G182"/>
    <mergeCell ref="H182:I182"/>
    <mergeCell ref="N239:O239"/>
    <mergeCell ref="B240:C240"/>
    <mergeCell ref="D240:E240"/>
    <mergeCell ref="F240:G240"/>
    <mergeCell ref="H240:I240"/>
    <mergeCell ref="L240:M240"/>
    <mergeCell ref="N240:O240"/>
    <mergeCell ref="L95:M95"/>
    <mergeCell ref="B237:C237"/>
    <mergeCell ref="D237:E237"/>
    <mergeCell ref="F237:G237"/>
    <mergeCell ref="H237:I237"/>
    <mergeCell ref="L237:M237"/>
    <mergeCell ref="N237:O237"/>
    <mergeCell ref="B238:C238"/>
    <mergeCell ref="D238:E238"/>
    <mergeCell ref="F238:G238"/>
    <mergeCell ref="H238:I238"/>
    <mergeCell ref="L238:M238"/>
    <mergeCell ref="N238:O238"/>
    <mergeCell ref="B235:C235"/>
    <mergeCell ref="D235:E235"/>
    <mergeCell ref="F235:G235"/>
    <mergeCell ref="H235:I235"/>
    <mergeCell ref="L235:M235"/>
    <mergeCell ref="N235:O235"/>
    <mergeCell ref="B236:C236"/>
    <mergeCell ref="N109:O109"/>
    <mergeCell ref="F96:G96"/>
    <mergeCell ref="H96:I96"/>
    <mergeCell ref="L96:M96"/>
    <mergeCell ref="N96:O96"/>
    <mergeCell ref="F94:G94"/>
    <mergeCell ref="H94:I94"/>
    <mergeCell ref="L94:M94"/>
    <mergeCell ref="N94:O94"/>
    <mergeCell ref="F95:G95"/>
    <mergeCell ref="H95:I95"/>
    <mergeCell ref="D106:E106"/>
    <mergeCell ref="F106:G106"/>
    <mergeCell ref="H106:I106"/>
    <mergeCell ref="L106:M106"/>
    <mergeCell ref="N106:O106"/>
    <mergeCell ref="L102:M102"/>
    <mergeCell ref="N102:O102"/>
    <mergeCell ref="F104:G104"/>
    <mergeCell ref="H104:I104"/>
    <mergeCell ref="L104:M104"/>
    <mergeCell ref="N104:O104"/>
    <mergeCell ref="D94:E94"/>
    <mergeCell ref="D95:E95"/>
    <mergeCell ref="D96:E96"/>
    <mergeCell ref="F83:G83"/>
    <mergeCell ref="F70:G70"/>
    <mergeCell ref="H70:I70"/>
    <mergeCell ref="L70:M70"/>
    <mergeCell ref="N70:O70"/>
    <mergeCell ref="H82:I82"/>
    <mergeCell ref="L82:M82"/>
    <mergeCell ref="N82:O82"/>
    <mergeCell ref="N95:O95"/>
    <mergeCell ref="F89:G89"/>
    <mergeCell ref="H89:I89"/>
    <mergeCell ref="L89:M89"/>
    <mergeCell ref="N89:O89"/>
    <mergeCell ref="F90:G90"/>
    <mergeCell ref="H90:I90"/>
    <mergeCell ref="L90:M90"/>
    <mergeCell ref="N90:O90"/>
    <mergeCell ref="F86:G86"/>
    <mergeCell ref="H86:I86"/>
    <mergeCell ref="L86:M86"/>
    <mergeCell ref="N86:O86"/>
    <mergeCell ref="F87:G87"/>
    <mergeCell ref="H87:I87"/>
    <mergeCell ref="L87:M87"/>
    <mergeCell ref="N87:O87"/>
    <mergeCell ref="F82:G82"/>
    <mergeCell ref="H83:I83"/>
    <mergeCell ref="L83:M83"/>
    <mergeCell ref="N83:O83"/>
    <mergeCell ref="F73:G73"/>
    <mergeCell ref="H73:I73"/>
    <mergeCell ref="L73:M73"/>
    <mergeCell ref="H55:I55"/>
    <mergeCell ref="H69:I69"/>
    <mergeCell ref="L69:M69"/>
    <mergeCell ref="F91:G91"/>
    <mergeCell ref="H91:I91"/>
    <mergeCell ref="L91:M91"/>
    <mergeCell ref="D90:E90"/>
    <mergeCell ref="D91:E91"/>
    <mergeCell ref="D60:E60"/>
    <mergeCell ref="D64:E64"/>
    <mergeCell ref="D65:E65"/>
    <mergeCell ref="A92:O92"/>
    <mergeCell ref="F59:G59"/>
    <mergeCell ref="H59:I59"/>
    <mergeCell ref="L59:M59"/>
    <mergeCell ref="N59:O59"/>
    <mergeCell ref="F60:G60"/>
    <mergeCell ref="H60:I60"/>
    <mergeCell ref="L60:M60"/>
    <mergeCell ref="N60:O60"/>
    <mergeCell ref="F78:G78"/>
    <mergeCell ref="H78:I78"/>
    <mergeCell ref="L78:M78"/>
    <mergeCell ref="N78:O78"/>
    <mergeCell ref="F71:G71"/>
    <mergeCell ref="H71:I71"/>
    <mergeCell ref="L71:M71"/>
    <mergeCell ref="N71:O71"/>
    <mergeCell ref="F72:G72"/>
    <mergeCell ref="H72:I72"/>
    <mergeCell ref="L72:M72"/>
    <mergeCell ref="N72:O72"/>
    <mergeCell ref="D87:E87"/>
    <mergeCell ref="D89:E89"/>
    <mergeCell ref="D78:E78"/>
    <mergeCell ref="D81:E81"/>
    <mergeCell ref="D82:E82"/>
    <mergeCell ref="D83:E83"/>
    <mergeCell ref="D85:E85"/>
    <mergeCell ref="D86:E86"/>
    <mergeCell ref="D66:E66"/>
    <mergeCell ref="D67:E67"/>
    <mergeCell ref="D70:E70"/>
    <mergeCell ref="D71:E71"/>
    <mergeCell ref="D72:E72"/>
    <mergeCell ref="D77:E77"/>
    <mergeCell ref="D54:E54"/>
    <mergeCell ref="D55:E55"/>
    <mergeCell ref="D59:E59"/>
    <mergeCell ref="D57:E57"/>
    <mergeCell ref="D73:E73"/>
    <mergeCell ref="D84:E84"/>
    <mergeCell ref="L55:M55"/>
    <mergeCell ref="N55:O55"/>
    <mergeCell ref="N45:O45"/>
    <mergeCell ref="N66:O66"/>
    <mergeCell ref="F77:G77"/>
    <mergeCell ref="H77:I77"/>
    <mergeCell ref="L77:M77"/>
    <mergeCell ref="N77:O77"/>
    <mergeCell ref="F85:G85"/>
    <mergeCell ref="H85:I85"/>
    <mergeCell ref="L85:M85"/>
    <mergeCell ref="N85:O85"/>
    <mergeCell ref="D76:E76"/>
    <mergeCell ref="F76:G76"/>
    <mergeCell ref="H76:I76"/>
    <mergeCell ref="L76:M76"/>
    <mergeCell ref="N76:O76"/>
    <mergeCell ref="D56:E56"/>
    <mergeCell ref="F67:G67"/>
    <mergeCell ref="H67:I67"/>
    <mergeCell ref="F54:G54"/>
    <mergeCell ref="H54:I54"/>
    <mergeCell ref="L54:M54"/>
    <mergeCell ref="N54:O54"/>
    <mergeCell ref="F66:G66"/>
    <mergeCell ref="H66:I66"/>
    <mergeCell ref="L66:M66"/>
    <mergeCell ref="F65:G65"/>
    <mergeCell ref="H65:I65"/>
    <mergeCell ref="L65:M65"/>
    <mergeCell ref="N65:O65"/>
    <mergeCell ref="F55:G55"/>
    <mergeCell ref="N34:O34"/>
    <mergeCell ref="A49:O49"/>
    <mergeCell ref="A51:O51"/>
    <mergeCell ref="D53:E53"/>
    <mergeCell ref="F53:G53"/>
    <mergeCell ref="A45:E45"/>
    <mergeCell ref="F45:G45"/>
    <mergeCell ref="H45:I45"/>
    <mergeCell ref="L45:M45"/>
    <mergeCell ref="H53:I53"/>
    <mergeCell ref="L53:M53"/>
    <mergeCell ref="N53:O53"/>
    <mergeCell ref="A43:E43"/>
    <mergeCell ref="F43:G43"/>
    <mergeCell ref="H43:I43"/>
    <mergeCell ref="L43:M43"/>
    <mergeCell ref="N43:O43"/>
    <mergeCell ref="A42:E42"/>
    <mergeCell ref="F42:G42"/>
    <mergeCell ref="H42:I42"/>
    <mergeCell ref="L42:M42"/>
    <mergeCell ref="N42:O42"/>
    <mergeCell ref="A39:O39"/>
    <mergeCell ref="A41:E41"/>
    <mergeCell ref="F41:G41"/>
    <mergeCell ref="H41:I41"/>
    <mergeCell ref="L41:M41"/>
    <mergeCell ref="N41:O41"/>
    <mergeCell ref="N35:O35"/>
    <mergeCell ref="A15:O15"/>
    <mergeCell ref="A17:O17"/>
    <mergeCell ref="F24:G24"/>
    <mergeCell ref="H24:I24"/>
    <mergeCell ref="L24:M24"/>
    <mergeCell ref="N24:O24"/>
    <mergeCell ref="F25:G25"/>
    <mergeCell ref="H25:I25"/>
    <mergeCell ref="L25:M25"/>
    <mergeCell ref="N25:O25"/>
    <mergeCell ref="H23:I23"/>
    <mergeCell ref="L23:M23"/>
    <mergeCell ref="N23:O23"/>
    <mergeCell ref="F23:G23"/>
    <mergeCell ref="F22:G22"/>
    <mergeCell ref="H22:I22"/>
    <mergeCell ref="L22:M22"/>
    <mergeCell ref="N22:O22"/>
    <mergeCell ref="F20:G20"/>
    <mergeCell ref="H20:I20"/>
    <mergeCell ref="L20:M20"/>
    <mergeCell ref="N20:O20"/>
    <mergeCell ref="A25:E25"/>
    <mergeCell ref="F19:G19"/>
    <mergeCell ref="H19:I19"/>
    <mergeCell ref="L19:M19"/>
    <mergeCell ref="N19:O19"/>
    <mergeCell ref="A34:E34"/>
    <mergeCell ref="F34:G34"/>
    <mergeCell ref="H34:I34"/>
    <mergeCell ref="L34:M34"/>
    <mergeCell ref="F21:G21"/>
    <mergeCell ref="H21:I21"/>
    <mergeCell ref="L21:M21"/>
    <mergeCell ref="N21:O21"/>
    <mergeCell ref="A22:E22"/>
    <mergeCell ref="A23:E23"/>
    <mergeCell ref="A24:E24"/>
    <mergeCell ref="A19:E19"/>
    <mergeCell ref="A20:E20"/>
    <mergeCell ref="A21:E21"/>
    <mergeCell ref="F26:G26"/>
    <mergeCell ref="H26:I26"/>
    <mergeCell ref="L26:M26"/>
    <mergeCell ref="N26:O26"/>
    <mergeCell ref="A26:E26"/>
    <mergeCell ref="A30:O30"/>
    <mergeCell ref="A32:E32"/>
    <mergeCell ref="F32:G32"/>
    <mergeCell ref="H32:I32"/>
    <mergeCell ref="L32:M32"/>
    <mergeCell ref="N32:O32"/>
    <mergeCell ref="A33:E33"/>
    <mergeCell ref="F33:G33"/>
    <mergeCell ref="H33:I33"/>
    <mergeCell ref="L33:M33"/>
    <mergeCell ref="N33:O33"/>
    <mergeCell ref="L107:M107"/>
    <mergeCell ref="N107:O107"/>
    <mergeCell ref="D100:E100"/>
    <mergeCell ref="F100:G100"/>
    <mergeCell ref="H100:I100"/>
    <mergeCell ref="L100:M100"/>
    <mergeCell ref="N100:O100"/>
    <mergeCell ref="D101:E101"/>
    <mergeCell ref="F101:G101"/>
    <mergeCell ref="H101:I101"/>
    <mergeCell ref="L101:M101"/>
    <mergeCell ref="N101:O101"/>
    <mergeCell ref="D105:E105"/>
    <mergeCell ref="F105:G105"/>
    <mergeCell ref="H105:I105"/>
    <mergeCell ref="L105:M105"/>
    <mergeCell ref="N105:O105"/>
    <mergeCell ref="D103:E103"/>
    <mergeCell ref="F103:G103"/>
    <mergeCell ref="H103:I103"/>
    <mergeCell ref="L103:M103"/>
    <mergeCell ref="N103:O103"/>
    <mergeCell ref="D104:E104"/>
    <mergeCell ref="A35:E35"/>
    <mergeCell ref="F35:G35"/>
    <mergeCell ref="H35:I35"/>
    <mergeCell ref="L35:M35"/>
    <mergeCell ref="D115:E115"/>
    <mergeCell ref="F115:G115"/>
    <mergeCell ref="H115:I115"/>
    <mergeCell ref="L115:M115"/>
    <mergeCell ref="N115:O115"/>
    <mergeCell ref="D110:E110"/>
    <mergeCell ref="F110:G110"/>
    <mergeCell ref="H110:I110"/>
    <mergeCell ref="L110:M110"/>
    <mergeCell ref="N110:O110"/>
    <mergeCell ref="D112:E112"/>
    <mergeCell ref="F112:G112"/>
    <mergeCell ref="H112:I112"/>
    <mergeCell ref="L112:M112"/>
    <mergeCell ref="N112:O112"/>
    <mergeCell ref="D114:E114"/>
    <mergeCell ref="F114:G114"/>
    <mergeCell ref="H114:I114"/>
    <mergeCell ref="L114:M114"/>
    <mergeCell ref="N114:O114"/>
    <mergeCell ref="D113:E113"/>
    <mergeCell ref="F113:G113"/>
    <mergeCell ref="H113:I113"/>
    <mergeCell ref="L113:M113"/>
    <mergeCell ref="N113:O113"/>
    <mergeCell ref="D117:E117"/>
    <mergeCell ref="F117:G117"/>
    <mergeCell ref="H117:I117"/>
    <mergeCell ref="L117:M117"/>
    <mergeCell ref="N117:O117"/>
    <mergeCell ref="D121:E121"/>
    <mergeCell ref="F121:G121"/>
    <mergeCell ref="H121:I121"/>
    <mergeCell ref="L121:M121"/>
    <mergeCell ref="N121:O121"/>
    <mergeCell ref="D120:E120"/>
    <mergeCell ref="F120:G120"/>
    <mergeCell ref="H120:I120"/>
    <mergeCell ref="L120:M120"/>
    <mergeCell ref="N120:O120"/>
    <mergeCell ref="D118:E118"/>
    <mergeCell ref="F118:G118"/>
    <mergeCell ref="H118:I118"/>
    <mergeCell ref="L118:M118"/>
    <mergeCell ref="N118:O118"/>
    <mergeCell ref="D119:E119"/>
    <mergeCell ref="F119:G119"/>
    <mergeCell ref="H119:I119"/>
    <mergeCell ref="L119:M119"/>
    <mergeCell ref="N119:O119"/>
    <mergeCell ref="D123:E123"/>
    <mergeCell ref="F123:G123"/>
    <mergeCell ref="H123:I123"/>
    <mergeCell ref="L123:M123"/>
    <mergeCell ref="N123:O123"/>
    <mergeCell ref="D125:E125"/>
    <mergeCell ref="F125:G125"/>
    <mergeCell ref="H125:I125"/>
    <mergeCell ref="L125:M125"/>
    <mergeCell ref="N125:O125"/>
    <mergeCell ref="D131:E131"/>
    <mergeCell ref="F131:G131"/>
    <mergeCell ref="H131:I131"/>
    <mergeCell ref="L131:M131"/>
    <mergeCell ref="N131:O131"/>
    <mergeCell ref="H126:I126"/>
    <mergeCell ref="L126:M126"/>
    <mergeCell ref="N126:O126"/>
    <mergeCell ref="D124:E124"/>
    <mergeCell ref="F124:G124"/>
    <mergeCell ref="H124:I124"/>
    <mergeCell ref="L124:M124"/>
    <mergeCell ref="N124:O124"/>
    <mergeCell ref="D128:E128"/>
    <mergeCell ref="F128:G128"/>
    <mergeCell ref="H128:I128"/>
    <mergeCell ref="L128:M128"/>
    <mergeCell ref="N128:O128"/>
    <mergeCell ref="D127:E127"/>
    <mergeCell ref="F127:G127"/>
    <mergeCell ref="H127:I127"/>
    <mergeCell ref="L127:M127"/>
    <mergeCell ref="L144:M144"/>
    <mergeCell ref="H150:I150"/>
    <mergeCell ref="D149:E149"/>
    <mergeCell ref="F149:G149"/>
    <mergeCell ref="H149:I149"/>
    <mergeCell ref="L149:M149"/>
    <mergeCell ref="N149:O149"/>
    <mergeCell ref="D145:E145"/>
    <mergeCell ref="F145:G145"/>
    <mergeCell ref="H145:I145"/>
    <mergeCell ref="L145:M145"/>
    <mergeCell ref="N145:O145"/>
    <mergeCell ref="F191:G191"/>
    <mergeCell ref="F193:G193"/>
    <mergeCell ref="F195:G195"/>
    <mergeCell ref="F210:G210"/>
    <mergeCell ref="A201:E201"/>
    <mergeCell ref="A202:E202"/>
    <mergeCell ref="F207:G207"/>
    <mergeCell ref="L148:M148"/>
    <mergeCell ref="N148:O148"/>
    <mergeCell ref="F150:G150"/>
    <mergeCell ref="A170:O170"/>
    <mergeCell ref="A172:E172"/>
    <mergeCell ref="A173:E173"/>
    <mergeCell ref="A174:E174"/>
    <mergeCell ref="A175:E175"/>
    <mergeCell ref="A176:E176"/>
    <mergeCell ref="A177:E177"/>
    <mergeCell ref="A178:E178"/>
    <mergeCell ref="A179:E179"/>
    <mergeCell ref="H172:I172"/>
    <mergeCell ref="A189:E189"/>
    <mergeCell ref="A190:E190"/>
    <mergeCell ref="A191:E191"/>
    <mergeCell ref="L175:M175"/>
    <mergeCell ref="A192:E192"/>
    <mergeCell ref="A193:E193"/>
    <mergeCell ref="A194:E194"/>
    <mergeCell ref="A195:E195"/>
    <mergeCell ref="A196:E196"/>
    <mergeCell ref="L193:M193"/>
    <mergeCell ref="N183:O183"/>
    <mergeCell ref="L184:M184"/>
    <mergeCell ref="N184:O184"/>
    <mergeCell ref="F187:G187"/>
    <mergeCell ref="F176:G176"/>
    <mergeCell ref="H176:I176"/>
    <mergeCell ref="L176:M176"/>
    <mergeCell ref="N176:O176"/>
    <mergeCell ref="F177:G177"/>
    <mergeCell ref="H177:I177"/>
    <mergeCell ref="L177:M177"/>
    <mergeCell ref="N177:O177"/>
    <mergeCell ref="H178:I178"/>
    <mergeCell ref="L178:M178"/>
    <mergeCell ref="A210:E210"/>
    <mergeCell ref="A197:E197"/>
    <mergeCell ref="A199:E199"/>
    <mergeCell ref="A200:E200"/>
    <mergeCell ref="A205:E205"/>
    <mergeCell ref="A206:E206"/>
    <mergeCell ref="A207:E207"/>
    <mergeCell ref="A208:E208"/>
    <mergeCell ref="A209:E209"/>
    <mergeCell ref="H180:I180"/>
    <mergeCell ref="A180:E180"/>
    <mergeCell ref="A181:E181"/>
    <mergeCell ref="A183:E183"/>
    <mergeCell ref="A184:E184"/>
    <mergeCell ref="A185:E185"/>
    <mergeCell ref="A186:E186"/>
    <mergeCell ref="A187:E187"/>
    <mergeCell ref="A188:E188"/>
    <mergeCell ref="A182:E182"/>
    <mergeCell ref="H193:I193"/>
    <mergeCell ref="H189:I189"/>
    <mergeCell ref="H207:I207"/>
    <mergeCell ref="F203:G203"/>
    <mergeCell ref="H203:I203"/>
    <mergeCell ref="F209:G209"/>
    <mergeCell ref="H209:I209"/>
    <mergeCell ref="F189:G189"/>
    <mergeCell ref="F184:G184"/>
    <mergeCell ref="H184:I184"/>
    <mergeCell ref="F180:G180"/>
    <mergeCell ref="F183:G183"/>
    <mergeCell ref="F185:G185"/>
    <mergeCell ref="N191:O191"/>
    <mergeCell ref="F192:G192"/>
    <mergeCell ref="H192:I192"/>
    <mergeCell ref="L192:M192"/>
    <mergeCell ref="N192:O192"/>
    <mergeCell ref="H185:I185"/>
    <mergeCell ref="L188:M188"/>
    <mergeCell ref="N188:O188"/>
    <mergeCell ref="D141:E141"/>
    <mergeCell ref="F141:G141"/>
    <mergeCell ref="H141:I141"/>
    <mergeCell ref="L141:M141"/>
    <mergeCell ref="N141:O141"/>
    <mergeCell ref="D142:E142"/>
    <mergeCell ref="D148:E148"/>
    <mergeCell ref="D150:E150"/>
    <mergeCell ref="F142:G142"/>
    <mergeCell ref="H142:I142"/>
    <mergeCell ref="L142:M142"/>
    <mergeCell ref="N142:O142"/>
    <mergeCell ref="F148:G148"/>
    <mergeCell ref="H148:I148"/>
    <mergeCell ref="N156:O156"/>
    <mergeCell ref="D155:E155"/>
    <mergeCell ref="F155:G155"/>
    <mergeCell ref="H155:I155"/>
    <mergeCell ref="L172:M172"/>
    <mergeCell ref="N172:O172"/>
    <mergeCell ref="H173:I173"/>
    <mergeCell ref="L173:M173"/>
    <mergeCell ref="N173:O173"/>
    <mergeCell ref="H174:I174"/>
    <mergeCell ref="L162:M162"/>
    <mergeCell ref="N162:O162"/>
    <mergeCell ref="D158:E158"/>
    <mergeCell ref="F160:G160"/>
    <mergeCell ref="H160:I160"/>
    <mergeCell ref="L160:M160"/>
    <mergeCell ref="N160:O160"/>
    <mergeCell ref="F161:G161"/>
    <mergeCell ref="H161:I161"/>
    <mergeCell ref="L161:M161"/>
    <mergeCell ref="N161:O161"/>
    <mergeCell ref="F163:G163"/>
    <mergeCell ref="H163:I163"/>
    <mergeCell ref="N178:O178"/>
    <mergeCell ref="F179:G179"/>
    <mergeCell ref="H179:I179"/>
    <mergeCell ref="L179:M179"/>
    <mergeCell ref="N179:O179"/>
    <mergeCell ref="F178:G178"/>
    <mergeCell ref="L174:M174"/>
    <mergeCell ref="N174:O174"/>
    <mergeCell ref="L164:M164"/>
    <mergeCell ref="N164:O164"/>
    <mergeCell ref="D156:E156"/>
    <mergeCell ref="F156:G156"/>
    <mergeCell ref="H156:I156"/>
    <mergeCell ref="L156:M156"/>
    <mergeCell ref="L182:M182"/>
    <mergeCell ref="N182:O182"/>
    <mergeCell ref="L158:M158"/>
    <mergeCell ref="N158:O158"/>
    <mergeCell ref="F159:G159"/>
    <mergeCell ref="H159:I159"/>
    <mergeCell ref="L159:M159"/>
    <mergeCell ref="N159:O159"/>
    <mergeCell ref="F162:G162"/>
    <mergeCell ref="D159:E159"/>
    <mergeCell ref="N175:O175"/>
    <mergeCell ref="F172:G172"/>
    <mergeCell ref="F173:G173"/>
    <mergeCell ref="F174:G174"/>
    <mergeCell ref="F175:G175"/>
    <mergeCell ref="D160:E160"/>
    <mergeCell ref="D161:E161"/>
    <mergeCell ref="D162:E162"/>
    <mergeCell ref="D163:E163"/>
    <mergeCell ref="F158:G158"/>
    <mergeCell ref="H158:I158"/>
    <mergeCell ref="L180:M180"/>
    <mergeCell ref="N180:O180"/>
    <mergeCell ref="F181:G181"/>
    <mergeCell ref="H181:I181"/>
    <mergeCell ref="L181:M181"/>
    <mergeCell ref="N181:O181"/>
    <mergeCell ref="H162:I162"/>
    <mergeCell ref="L150:M150"/>
    <mergeCell ref="N150:O150"/>
    <mergeCell ref="D151:E151"/>
    <mergeCell ref="D152:E152"/>
    <mergeCell ref="F151:G151"/>
    <mergeCell ref="H151:I151"/>
    <mergeCell ref="L151:M151"/>
    <mergeCell ref="N151:O151"/>
    <mergeCell ref="F152:G152"/>
    <mergeCell ref="H152:I152"/>
    <mergeCell ref="L152:M152"/>
    <mergeCell ref="N152:O152"/>
    <mergeCell ref="D153:E153"/>
    <mergeCell ref="F153:G153"/>
    <mergeCell ref="H153:I153"/>
    <mergeCell ref="L153:M153"/>
    <mergeCell ref="N153:O153"/>
    <mergeCell ref="L163:M163"/>
    <mergeCell ref="N163:O163"/>
    <mergeCell ref="L197:M197"/>
    <mergeCell ref="N197:O197"/>
    <mergeCell ref="L199:M199"/>
    <mergeCell ref="N199:O199"/>
    <mergeCell ref="N193:O193"/>
    <mergeCell ref="F194:G194"/>
    <mergeCell ref="H194:I194"/>
    <mergeCell ref="L194:M194"/>
    <mergeCell ref="N194:O194"/>
    <mergeCell ref="F190:G190"/>
    <mergeCell ref="H190:I190"/>
    <mergeCell ref="L190:M190"/>
    <mergeCell ref="N190:O190"/>
    <mergeCell ref="H191:I191"/>
    <mergeCell ref="L191:M191"/>
    <mergeCell ref="L189:M189"/>
    <mergeCell ref="N189:O189"/>
    <mergeCell ref="L185:M185"/>
    <mergeCell ref="N185:O185"/>
    <mergeCell ref="F186:G186"/>
    <mergeCell ref="H186:I186"/>
    <mergeCell ref="L186:M186"/>
    <mergeCell ref="N186:O186"/>
    <mergeCell ref="H187:I187"/>
    <mergeCell ref="L187:M187"/>
    <mergeCell ref="N187:O187"/>
    <mergeCell ref="F188:G188"/>
    <mergeCell ref="H188:I188"/>
    <mergeCell ref="H183:I183"/>
    <mergeCell ref="L183:M183"/>
    <mergeCell ref="L200:M200"/>
    <mergeCell ref="N200:O200"/>
    <mergeCell ref="H195:I195"/>
    <mergeCell ref="L195:M195"/>
    <mergeCell ref="N195:O195"/>
    <mergeCell ref="F196:G196"/>
    <mergeCell ref="H196:I196"/>
    <mergeCell ref="A203:E203"/>
    <mergeCell ref="A204:E204"/>
    <mergeCell ref="F197:G197"/>
    <mergeCell ref="H197:I197"/>
    <mergeCell ref="F199:G199"/>
    <mergeCell ref="H199:I199"/>
    <mergeCell ref="F200:G200"/>
    <mergeCell ref="H200:I200"/>
    <mergeCell ref="F201:G201"/>
    <mergeCell ref="H201:I201"/>
    <mergeCell ref="F204:G204"/>
    <mergeCell ref="H204:I204"/>
    <mergeCell ref="L196:M196"/>
    <mergeCell ref="N196:O196"/>
    <mergeCell ref="A198:E198"/>
    <mergeCell ref="F198:G198"/>
    <mergeCell ref="H198:I198"/>
    <mergeCell ref="L198:M198"/>
    <mergeCell ref="N198:O198"/>
    <mergeCell ref="L201:M201"/>
    <mergeCell ref="N201:O201"/>
    <mergeCell ref="F202:G202"/>
    <mergeCell ref="H202:I202"/>
    <mergeCell ref="L202:M202"/>
    <mergeCell ref="N202:O202"/>
    <mergeCell ref="F215:G215"/>
    <mergeCell ref="H215:I215"/>
    <mergeCell ref="L215:M215"/>
    <mergeCell ref="N215:O215"/>
    <mergeCell ref="L203:M203"/>
    <mergeCell ref="N203:O203"/>
    <mergeCell ref="L204:M204"/>
    <mergeCell ref="N204:O204"/>
    <mergeCell ref="F205:G205"/>
    <mergeCell ref="H205:I205"/>
    <mergeCell ref="L205:M205"/>
    <mergeCell ref="N205:O205"/>
    <mergeCell ref="F206:G206"/>
    <mergeCell ref="H206:I206"/>
    <mergeCell ref="L206:M206"/>
    <mergeCell ref="N206:O206"/>
    <mergeCell ref="L207:M207"/>
    <mergeCell ref="N207:O207"/>
    <mergeCell ref="F208:G208"/>
    <mergeCell ref="H208:I208"/>
    <mergeCell ref="L208:M208"/>
    <mergeCell ref="N208:O208"/>
    <mergeCell ref="B233:C233"/>
    <mergeCell ref="D233:E233"/>
    <mergeCell ref="F233:G233"/>
    <mergeCell ref="H233:I233"/>
    <mergeCell ref="L233:M233"/>
    <mergeCell ref="N233:O233"/>
    <mergeCell ref="B234:C234"/>
    <mergeCell ref="D234:E234"/>
    <mergeCell ref="F234:G234"/>
    <mergeCell ref="H234:I234"/>
    <mergeCell ref="L209:M209"/>
    <mergeCell ref="N209:O209"/>
    <mergeCell ref="A211:E211"/>
    <mergeCell ref="F211:G211"/>
    <mergeCell ref="H211:I211"/>
    <mergeCell ref="L211:M211"/>
    <mergeCell ref="N211:O211"/>
    <mergeCell ref="A212:E212"/>
    <mergeCell ref="F212:G212"/>
    <mergeCell ref="H212:I212"/>
    <mergeCell ref="L212:M212"/>
    <mergeCell ref="N212:O212"/>
    <mergeCell ref="H210:I210"/>
    <mergeCell ref="L210:M210"/>
    <mergeCell ref="N210:O210"/>
    <mergeCell ref="A217:O217"/>
    <mergeCell ref="A213:E213"/>
    <mergeCell ref="F213:G213"/>
    <mergeCell ref="H213:I213"/>
    <mergeCell ref="L213:M213"/>
    <mergeCell ref="N213:O213"/>
    <mergeCell ref="A215:E215"/>
    <mergeCell ref="D225:E225"/>
    <mergeCell ref="D218:E218"/>
    <mergeCell ref="F218:G218"/>
    <mergeCell ref="H218:I218"/>
    <mergeCell ref="L218:M218"/>
    <mergeCell ref="N218:O218"/>
    <mergeCell ref="D219:E219"/>
    <mergeCell ref="D220:E220"/>
    <mergeCell ref="D221:E221"/>
    <mergeCell ref="F222:G222"/>
    <mergeCell ref="H222:I222"/>
    <mergeCell ref="L222:M222"/>
    <mergeCell ref="N222:O222"/>
    <mergeCell ref="F223:G223"/>
    <mergeCell ref="H223:I223"/>
    <mergeCell ref="D222:E222"/>
    <mergeCell ref="D223:E223"/>
    <mergeCell ref="D243:E243"/>
    <mergeCell ref="F243:G243"/>
    <mergeCell ref="H243:I243"/>
    <mergeCell ref="L243:M243"/>
    <mergeCell ref="N243:O243"/>
    <mergeCell ref="L234:M234"/>
    <mergeCell ref="N234:O234"/>
    <mergeCell ref="D236:E236"/>
    <mergeCell ref="F236:G236"/>
    <mergeCell ref="H236:I236"/>
    <mergeCell ref="L236:M236"/>
    <mergeCell ref="N236:O236"/>
    <mergeCell ref="L285:M285"/>
    <mergeCell ref="N285:O285"/>
    <mergeCell ref="D408:E408"/>
    <mergeCell ref="B408:C408"/>
    <mergeCell ref="B406:C406"/>
    <mergeCell ref="B245:C245"/>
    <mergeCell ref="D245:E245"/>
    <mergeCell ref="F245:G245"/>
    <mergeCell ref="H245:I245"/>
    <mergeCell ref="L245:M245"/>
    <mergeCell ref="N245:O245"/>
    <mergeCell ref="B246:C246"/>
    <mergeCell ref="D246:E246"/>
    <mergeCell ref="F246:G246"/>
    <mergeCell ref="H246:I246"/>
    <mergeCell ref="L246:M246"/>
    <mergeCell ref="N246:O246"/>
    <mergeCell ref="B247:C247"/>
    <mergeCell ref="D247:E247"/>
    <mergeCell ref="F247:G247"/>
    <mergeCell ref="L432:M432"/>
    <mergeCell ref="N432:O432"/>
    <mergeCell ref="B419:C419"/>
    <mergeCell ref="D419:E419"/>
    <mergeCell ref="F419:G419"/>
    <mergeCell ref="H419:I419"/>
    <mergeCell ref="L419:M419"/>
    <mergeCell ref="N419:O419"/>
    <mergeCell ref="B420:C420"/>
    <mergeCell ref="D420:E420"/>
    <mergeCell ref="F420:G420"/>
    <mergeCell ref="H420:I420"/>
    <mergeCell ref="L420:M420"/>
    <mergeCell ref="N420:O420"/>
    <mergeCell ref="B424:C424"/>
    <mergeCell ref="D424:E424"/>
    <mergeCell ref="F424:G424"/>
    <mergeCell ref="H424:I424"/>
    <mergeCell ref="L424:M424"/>
    <mergeCell ref="N424:O424"/>
    <mergeCell ref="B425:C425"/>
    <mergeCell ref="D425:E425"/>
    <mergeCell ref="F425:G425"/>
    <mergeCell ref="H425:I425"/>
    <mergeCell ref="L425:M425"/>
    <mergeCell ref="N425:O425"/>
    <mergeCell ref="B423:C423"/>
    <mergeCell ref="D423:E423"/>
    <mergeCell ref="F423:G423"/>
    <mergeCell ref="H423:I423"/>
    <mergeCell ref="L423:M423"/>
    <mergeCell ref="N423:O423"/>
    <mergeCell ref="L465:M465"/>
    <mergeCell ref="N465:O465"/>
    <mergeCell ref="B470:C470"/>
    <mergeCell ref="D470:E470"/>
    <mergeCell ref="F470:G470"/>
    <mergeCell ref="H470:I470"/>
    <mergeCell ref="L470:M470"/>
    <mergeCell ref="N470:O470"/>
    <mergeCell ref="B476:C476"/>
    <mergeCell ref="D476:E476"/>
    <mergeCell ref="F476:G476"/>
    <mergeCell ref="B412:C412"/>
    <mergeCell ref="D412:E412"/>
    <mergeCell ref="F412:G412"/>
    <mergeCell ref="H412:I412"/>
    <mergeCell ref="L412:M412"/>
    <mergeCell ref="N412:O412"/>
    <mergeCell ref="B414:C414"/>
    <mergeCell ref="D414:E414"/>
    <mergeCell ref="F414:G414"/>
    <mergeCell ref="H414:I414"/>
    <mergeCell ref="L414:M414"/>
    <mergeCell ref="N414:O414"/>
    <mergeCell ref="B416:C416"/>
    <mergeCell ref="D416:E416"/>
    <mergeCell ref="F416:G416"/>
    <mergeCell ref="H416:I416"/>
    <mergeCell ref="L416:M416"/>
    <mergeCell ref="N416:O416"/>
    <mergeCell ref="B418:C418"/>
    <mergeCell ref="L434:M434"/>
    <mergeCell ref="N434:O434"/>
    <mergeCell ref="D514:E514"/>
    <mergeCell ref="F514:G514"/>
    <mergeCell ref="H514:I514"/>
    <mergeCell ref="L514:M514"/>
    <mergeCell ref="N514:O514"/>
    <mergeCell ref="B515:C515"/>
    <mergeCell ref="D515:E515"/>
    <mergeCell ref="F515:G515"/>
    <mergeCell ref="H515:I515"/>
    <mergeCell ref="L515:M515"/>
    <mergeCell ref="N515:O515"/>
    <mergeCell ref="B516:C516"/>
    <mergeCell ref="D516:E516"/>
    <mergeCell ref="F516:G516"/>
    <mergeCell ref="H516:I516"/>
    <mergeCell ref="L516:M516"/>
    <mergeCell ref="N516:O516"/>
    <mergeCell ref="B517:C517"/>
    <mergeCell ref="D517:E517"/>
    <mergeCell ref="F517:G517"/>
    <mergeCell ref="H517:I517"/>
    <mergeCell ref="L517:M517"/>
    <mergeCell ref="N517:O517"/>
    <mergeCell ref="B519:C519"/>
    <mergeCell ref="D519:E519"/>
    <mergeCell ref="F519:G519"/>
    <mergeCell ref="H519:I519"/>
    <mergeCell ref="L519:M519"/>
    <mergeCell ref="N519:O519"/>
    <mergeCell ref="B521:C521"/>
    <mergeCell ref="D521:E521"/>
    <mergeCell ref="F521:G521"/>
    <mergeCell ref="H521:I521"/>
    <mergeCell ref="L521:M521"/>
    <mergeCell ref="N521:O521"/>
    <mergeCell ref="B518:C518"/>
    <mergeCell ref="D518:E518"/>
    <mergeCell ref="F518:G518"/>
    <mergeCell ref="H518:I518"/>
    <mergeCell ref="L518:M518"/>
    <mergeCell ref="N518:O518"/>
    <mergeCell ref="B520:C520"/>
    <mergeCell ref="D520:E520"/>
    <mergeCell ref="F520:G520"/>
    <mergeCell ref="H520:I520"/>
    <mergeCell ref="L520:M520"/>
    <mergeCell ref="N520:O520"/>
    <mergeCell ref="B522:C522"/>
    <mergeCell ref="D522:E522"/>
    <mergeCell ref="F522:G522"/>
    <mergeCell ref="H522:I522"/>
    <mergeCell ref="L522:M522"/>
    <mergeCell ref="N522:O522"/>
    <mergeCell ref="B523:C523"/>
    <mergeCell ref="D523:E523"/>
    <mergeCell ref="F523:G523"/>
    <mergeCell ref="H523:I523"/>
    <mergeCell ref="L523:M523"/>
    <mergeCell ref="N523:O523"/>
    <mergeCell ref="B524:C524"/>
    <mergeCell ref="D524:E524"/>
    <mergeCell ref="F524:G524"/>
    <mergeCell ref="H524:I524"/>
    <mergeCell ref="L524:M524"/>
    <mergeCell ref="N524:O524"/>
    <mergeCell ref="B527:C527"/>
    <mergeCell ref="D527:E527"/>
    <mergeCell ref="F527:G527"/>
    <mergeCell ref="H527:I527"/>
    <mergeCell ref="L527:M527"/>
    <mergeCell ref="N527:O527"/>
    <mergeCell ref="B525:C525"/>
    <mergeCell ref="D525:E525"/>
    <mergeCell ref="F525:G525"/>
    <mergeCell ref="H525:I525"/>
    <mergeCell ref="L525:M525"/>
    <mergeCell ref="N525:O525"/>
    <mergeCell ref="B529:C529"/>
    <mergeCell ref="D529:E529"/>
    <mergeCell ref="F529:G529"/>
    <mergeCell ref="H529:I529"/>
    <mergeCell ref="L529:M529"/>
    <mergeCell ref="N529:O529"/>
    <mergeCell ref="B526:C526"/>
    <mergeCell ref="D526:E526"/>
    <mergeCell ref="F526:G526"/>
    <mergeCell ref="H526:I526"/>
    <mergeCell ref="L526:M526"/>
    <mergeCell ref="N526:O526"/>
    <mergeCell ref="B528:C528"/>
    <mergeCell ref="D528:E528"/>
    <mergeCell ref="F528:G528"/>
    <mergeCell ref="H528:I528"/>
    <mergeCell ref="L528:M528"/>
    <mergeCell ref="N528:O528"/>
    <mergeCell ref="B530:C530"/>
    <mergeCell ref="D530:E530"/>
    <mergeCell ref="F530:G530"/>
    <mergeCell ref="H530:I530"/>
    <mergeCell ref="L530:M530"/>
    <mergeCell ref="N530:O530"/>
    <mergeCell ref="B531:C531"/>
    <mergeCell ref="D531:E531"/>
    <mergeCell ref="F531:G531"/>
    <mergeCell ref="H531:I531"/>
    <mergeCell ref="L531:M531"/>
    <mergeCell ref="N531:O531"/>
    <mergeCell ref="B532:C532"/>
    <mergeCell ref="D532:E532"/>
    <mergeCell ref="F532:G532"/>
    <mergeCell ref="H532:I532"/>
    <mergeCell ref="L532:M532"/>
    <mergeCell ref="N532:O532"/>
    <mergeCell ref="B533:C533"/>
    <mergeCell ref="D533:E533"/>
    <mergeCell ref="F533:G533"/>
    <mergeCell ref="H533:I533"/>
    <mergeCell ref="L533:M533"/>
    <mergeCell ref="N533:O533"/>
    <mergeCell ref="B534:C534"/>
    <mergeCell ref="D534:E534"/>
    <mergeCell ref="F534:G534"/>
    <mergeCell ref="H534:I534"/>
    <mergeCell ref="L534:M534"/>
    <mergeCell ref="N534:O534"/>
    <mergeCell ref="B536:C536"/>
    <mergeCell ref="D536:E536"/>
    <mergeCell ref="F536:G536"/>
    <mergeCell ref="H536:I536"/>
    <mergeCell ref="L536:M536"/>
    <mergeCell ref="N536:O536"/>
    <mergeCell ref="B535:C535"/>
    <mergeCell ref="D535:E535"/>
    <mergeCell ref="F535:G535"/>
    <mergeCell ref="H535:I535"/>
    <mergeCell ref="L535:M535"/>
    <mergeCell ref="N535:O535"/>
    <mergeCell ref="B537:C537"/>
    <mergeCell ref="D537:E537"/>
    <mergeCell ref="F537:G537"/>
    <mergeCell ref="H537:I537"/>
    <mergeCell ref="L537:M537"/>
    <mergeCell ref="N537:O537"/>
    <mergeCell ref="B538:C538"/>
    <mergeCell ref="D538:E538"/>
    <mergeCell ref="F538:G538"/>
    <mergeCell ref="H538:I538"/>
    <mergeCell ref="L538:M538"/>
    <mergeCell ref="N538:O538"/>
    <mergeCell ref="B539:C539"/>
    <mergeCell ref="D539:E539"/>
    <mergeCell ref="F539:G539"/>
    <mergeCell ref="H539:I539"/>
    <mergeCell ref="L539:M539"/>
    <mergeCell ref="N539:O539"/>
    <mergeCell ref="B541:C541"/>
    <mergeCell ref="D541:E541"/>
    <mergeCell ref="F541:G541"/>
    <mergeCell ref="H541:I541"/>
    <mergeCell ref="L541:M541"/>
    <mergeCell ref="N541:O541"/>
    <mergeCell ref="B542:C542"/>
    <mergeCell ref="D542:E542"/>
    <mergeCell ref="F542:G542"/>
    <mergeCell ref="H542:I542"/>
    <mergeCell ref="L542:M542"/>
    <mergeCell ref="N542:O542"/>
    <mergeCell ref="B543:C543"/>
    <mergeCell ref="D543:E543"/>
    <mergeCell ref="F543:G543"/>
    <mergeCell ref="H543:I543"/>
    <mergeCell ref="L543:M543"/>
    <mergeCell ref="N543:O543"/>
    <mergeCell ref="B546:C546"/>
    <mergeCell ref="D546:E546"/>
    <mergeCell ref="F546:G546"/>
    <mergeCell ref="H546:I546"/>
    <mergeCell ref="L546:M546"/>
    <mergeCell ref="N546:O546"/>
    <mergeCell ref="B547:C547"/>
    <mergeCell ref="D547:E547"/>
    <mergeCell ref="F547:G547"/>
    <mergeCell ref="H547:I547"/>
    <mergeCell ref="L547:M547"/>
    <mergeCell ref="N547:O547"/>
    <mergeCell ref="F548:G548"/>
    <mergeCell ref="H548:I548"/>
    <mergeCell ref="L548:M548"/>
    <mergeCell ref="N548:O548"/>
    <mergeCell ref="B549:C549"/>
    <mergeCell ref="D549:E549"/>
    <mergeCell ref="F549:G549"/>
    <mergeCell ref="H549:I549"/>
    <mergeCell ref="L549:M549"/>
    <mergeCell ref="N549:O549"/>
    <mergeCell ref="B552:C552"/>
    <mergeCell ref="D552:E552"/>
    <mergeCell ref="F552:G552"/>
    <mergeCell ref="H552:I552"/>
    <mergeCell ref="L552:M552"/>
    <mergeCell ref="N552:O552"/>
    <mergeCell ref="B553:C553"/>
    <mergeCell ref="D553:E553"/>
    <mergeCell ref="F553:G553"/>
    <mergeCell ref="H553:I553"/>
    <mergeCell ref="L553:M553"/>
    <mergeCell ref="N553:O553"/>
    <mergeCell ref="B554:C554"/>
    <mergeCell ref="D554:E554"/>
    <mergeCell ref="F554:G554"/>
    <mergeCell ref="H554:I554"/>
    <mergeCell ref="L554:M554"/>
    <mergeCell ref="N554:O554"/>
    <mergeCell ref="B555:C555"/>
    <mergeCell ref="D555:E555"/>
    <mergeCell ref="F555:G555"/>
    <mergeCell ref="H555:I555"/>
    <mergeCell ref="L555:M555"/>
    <mergeCell ref="N555:O555"/>
    <mergeCell ref="B556:C556"/>
    <mergeCell ref="D556:E556"/>
    <mergeCell ref="F556:G556"/>
    <mergeCell ref="H556:I556"/>
    <mergeCell ref="L556:M556"/>
    <mergeCell ref="N556:O556"/>
    <mergeCell ref="B558:C558"/>
    <mergeCell ref="D558:E558"/>
    <mergeCell ref="F558:G558"/>
    <mergeCell ref="H558:I558"/>
    <mergeCell ref="L558:M558"/>
    <mergeCell ref="N558:O558"/>
    <mergeCell ref="B557:C557"/>
    <mergeCell ref="D557:E557"/>
    <mergeCell ref="F557:G557"/>
    <mergeCell ref="H557:I557"/>
    <mergeCell ref="L557:M557"/>
    <mergeCell ref="N557:O557"/>
    <mergeCell ref="B560:C560"/>
    <mergeCell ref="D560:E560"/>
    <mergeCell ref="F560:G560"/>
    <mergeCell ref="H560:I560"/>
    <mergeCell ref="L560:M560"/>
    <mergeCell ref="N560:O560"/>
    <mergeCell ref="B561:C561"/>
    <mergeCell ref="D561:E561"/>
    <mergeCell ref="F561:G561"/>
    <mergeCell ref="H561:I561"/>
    <mergeCell ref="L561:M561"/>
    <mergeCell ref="N561:O561"/>
    <mergeCell ref="B562:C562"/>
    <mergeCell ref="D562:E562"/>
    <mergeCell ref="F562:G562"/>
    <mergeCell ref="H562:I562"/>
    <mergeCell ref="L562:M562"/>
    <mergeCell ref="N562:O562"/>
    <mergeCell ref="L570:M570"/>
    <mergeCell ref="N570:O570"/>
    <mergeCell ref="B564:C564"/>
    <mergeCell ref="D564:E564"/>
    <mergeCell ref="F564:G564"/>
    <mergeCell ref="H564:I564"/>
    <mergeCell ref="L564:M564"/>
    <mergeCell ref="N564:O564"/>
    <mergeCell ref="B565:C565"/>
    <mergeCell ref="D565:E565"/>
    <mergeCell ref="F565:G565"/>
    <mergeCell ref="H565:I565"/>
    <mergeCell ref="L565:M565"/>
    <mergeCell ref="N565:O565"/>
    <mergeCell ref="B566:C566"/>
    <mergeCell ref="D566:E566"/>
    <mergeCell ref="F566:G566"/>
    <mergeCell ref="H566:I566"/>
    <mergeCell ref="L566:M566"/>
    <mergeCell ref="N566:O566"/>
    <mergeCell ref="F567:G567"/>
    <mergeCell ref="H567:I567"/>
    <mergeCell ref="L567:M567"/>
    <mergeCell ref="N567:O567"/>
    <mergeCell ref="B569:C569"/>
    <mergeCell ref="D569:E569"/>
    <mergeCell ref="F569:G569"/>
    <mergeCell ref="H569:I569"/>
    <mergeCell ref="L569:M569"/>
    <mergeCell ref="N569:O569"/>
    <mergeCell ref="B570:C570"/>
    <mergeCell ref="D570:E570"/>
    <mergeCell ref="L578:M578"/>
    <mergeCell ref="N578:O578"/>
    <mergeCell ref="B571:C571"/>
    <mergeCell ref="D571:E571"/>
    <mergeCell ref="F571:G571"/>
    <mergeCell ref="H571:I571"/>
    <mergeCell ref="L571:M571"/>
    <mergeCell ref="N571:O571"/>
    <mergeCell ref="B572:C572"/>
    <mergeCell ref="D572:E572"/>
    <mergeCell ref="F572:G572"/>
    <mergeCell ref="H572:I572"/>
    <mergeCell ref="L572:M572"/>
    <mergeCell ref="N572:O572"/>
    <mergeCell ref="B574:C574"/>
    <mergeCell ref="D574:E574"/>
    <mergeCell ref="F574:G574"/>
    <mergeCell ref="H574:I574"/>
    <mergeCell ref="L574:M574"/>
    <mergeCell ref="N574:O574"/>
    <mergeCell ref="B575:C575"/>
    <mergeCell ref="D575:E575"/>
    <mergeCell ref="F575:G575"/>
    <mergeCell ref="H575:I575"/>
    <mergeCell ref="L575:M575"/>
    <mergeCell ref="N575:O575"/>
    <mergeCell ref="B573:C573"/>
    <mergeCell ref="D573:E573"/>
    <mergeCell ref="F573:G573"/>
    <mergeCell ref="H573:I573"/>
    <mergeCell ref="L573:M573"/>
    <mergeCell ref="N573:O573"/>
    <mergeCell ref="B582:C582"/>
    <mergeCell ref="D582:E582"/>
    <mergeCell ref="F582:G582"/>
    <mergeCell ref="H582:I582"/>
    <mergeCell ref="L582:M582"/>
    <mergeCell ref="N582:O582"/>
    <mergeCell ref="B580:C580"/>
    <mergeCell ref="D580:E580"/>
    <mergeCell ref="F580:G580"/>
    <mergeCell ref="H580:I580"/>
    <mergeCell ref="B584:C584"/>
    <mergeCell ref="D584:E584"/>
    <mergeCell ref="F584:G584"/>
    <mergeCell ref="H584:I584"/>
    <mergeCell ref="L580:M580"/>
    <mergeCell ref="N580:O580"/>
    <mergeCell ref="B576:C576"/>
    <mergeCell ref="D576:E576"/>
    <mergeCell ref="F576:G576"/>
    <mergeCell ref="H576:I576"/>
    <mergeCell ref="L576:M576"/>
    <mergeCell ref="N576:O576"/>
    <mergeCell ref="B577:C577"/>
    <mergeCell ref="D577:E577"/>
    <mergeCell ref="F577:G577"/>
    <mergeCell ref="H577:I577"/>
    <mergeCell ref="L577:M577"/>
    <mergeCell ref="N577:O577"/>
    <mergeCell ref="B578:C578"/>
    <mergeCell ref="D578:E578"/>
    <mergeCell ref="F578:G578"/>
    <mergeCell ref="H578:I578"/>
    <mergeCell ref="B586:C586"/>
    <mergeCell ref="D586:E586"/>
    <mergeCell ref="F586:G586"/>
    <mergeCell ref="H586:I586"/>
    <mergeCell ref="L586:M586"/>
    <mergeCell ref="N586:O586"/>
    <mergeCell ref="B587:C587"/>
    <mergeCell ref="D587:E587"/>
    <mergeCell ref="F587:G587"/>
    <mergeCell ref="H587:I587"/>
    <mergeCell ref="L587:M587"/>
    <mergeCell ref="N587:O587"/>
    <mergeCell ref="B592:C592"/>
    <mergeCell ref="D592:E592"/>
    <mergeCell ref="F592:G592"/>
    <mergeCell ref="H592:I592"/>
    <mergeCell ref="L592:M592"/>
    <mergeCell ref="N592:O592"/>
    <mergeCell ref="B588:C588"/>
    <mergeCell ref="D588:E588"/>
    <mergeCell ref="F588:G588"/>
    <mergeCell ref="H588:I588"/>
    <mergeCell ref="L588:M588"/>
    <mergeCell ref="N588:O588"/>
    <mergeCell ref="B593:C593"/>
    <mergeCell ref="D593:E593"/>
    <mergeCell ref="F593:G593"/>
    <mergeCell ref="H593:I593"/>
    <mergeCell ref="L593:M593"/>
    <mergeCell ref="N593:O593"/>
    <mergeCell ref="B589:C589"/>
    <mergeCell ref="D589:E589"/>
    <mergeCell ref="F589:G589"/>
    <mergeCell ref="H589:I589"/>
    <mergeCell ref="L589:M589"/>
    <mergeCell ref="N589:O589"/>
    <mergeCell ref="B590:C590"/>
    <mergeCell ref="D590:E590"/>
    <mergeCell ref="F590:G590"/>
    <mergeCell ref="H590:I590"/>
    <mergeCell ref="L590:M590"/>
    <mergeCell ref="N590:O590"/>
    <mergeCell ref="B591:C591"/>
    <mergeCell ref="D591:E591"/>
    <mergeCell ref="F591:G591"/>
    <mergeCell ref="H591:I591"/>
    <mergeCell ref="L591:M591"/>
    <mergeCell ref="N591:O591"/>
    <mergeCell ref="B594:C594"/>
    <mergeCell ref="D594:E594"/>
    <mergeCell ref="F594:G594"/>
    <mergeCell ref="H594:I594"/>
    <mergeCell ref="L594:M594"/>
    <mergeCell ref="N594:O594"/>
    <mergeCell ref="B595:C595"/>
    <mergeCell ref="D595:E595"/>
    <mergeCell ref="F595:G595"/>
    <mergeCell ref="H595:I595"/>
    <mergeCell ref="L595:M595"/>
    <mergeCell ref="N595:O595"/>
    <mergeCell ref="B597:C597"/>
    <mergeCell ref="D597:E597"/>
    <mergeCell ref="F597:G597"/>
    <mergeCell ref="H597:I597"/>
    <mergeCell ref="L597:M597"/>
    <mergeCell ref="N597:O597"/>
    <mergeCell ref="B596:C596"/>
    <mergeCell ref="D596:E596"/>
    <mergeCell ref="F596:G596"/>
    <mergeCell ref="H596:I596"/>
    <mergeCell ref="L596:M596"/>
    <mergeCell ref="N596:O596"/>
    <mergeCell ref="D603:E603"/>
    <mergeCell ref="F603:G603"/>
    <mergeCell ref="H603:I603"/>
    <mergeCell ref="L603:M603"/>
    <mergeCell ref="N603:O603"/>
    <mergeCell ref="B604:C604"/>
    <mergeCell ref="D604:E604"/>
    <mergeCell ref="F604:G604"/>
    <mergeCell ref="H604:I604"/>
    <mergeCell ref="L604:M604"/>
    <mergeCell ref="N604:O604"/>
    <mergeCell ref="B598:C598"/>
    <mergeCell ref="D598:E598"/>
    <mergeCell ref="F598:G598"/>
    <mergeCell ref="H598:I598"/>
    <mergeCell ref="L598:M598"/>
    <mergeCell ref="N598:O598"/>
    <mergeCell ref="B599:C599"/>
    <mergeCell ref="D599:E599"/>
    <mergeCell ref="F599:G599"/>
    <mergeCell ref="H599:I599"/>
    <mergeCell ref="L599:M599"/>
    <mergeCell ref="N599:O599"/>
    <mergeCell ref="B600:C600"/>
    <mergeCell ref="D600:E600"/>
    <mergeCell ref="F600:G600"/>
    <mergeCell ref="H600:I600"/>
    <mergeCell ref="L600:M600"/>
    <mergeCell ref="N600:O600"/>
    <mergeCell ref="N602:O602"/>
    <mergeCell ref="B603:C603"/>
    <mergeCell ref="H616:I616"/>
    <mergeCell ref="L616:M616"/>
    <mergeCell ref="N616:O616"/>
    <mergeCell ref="B609:C609"/>
    <mergeCell ref="D609:E609"/>
    <mergeCell ref="F609:G609"/>
    <mergeCell ref="H609:I609"/>
    <mergeCell ref="L609:M609"/>
    <mergeCell ref="N609:O609"/>
    <mergeCell ref="B610:C610"/>
    <mergeCell ref="D610:E610"/>
    <mergeCell ref="F610:G610"/>
    <mergeCell ref="H610:I610"/>
    <mergeCell ref="L610:M610"/>
    <mergeCell ref="N610:O610"/>
    <mergeCell ref="B612:C612"/>
    <mergeCell ref="D612:E612"/>
    <mergeCell ref="F612:G612"/>
    <mergeCell ref="H612:I612"/>
    <mergeCell ref="L612:M612"/>
    <mergeCell ref="N612:O612"/>
    <mergeCell ref="B613:C613"/>
    <mergeCell ref="D613:E613"/>
    <mergeCell ref="F613:G613"/>
    <mergeCell ref="H613:I613"/>
    <mergeCell ref="L613:M613"/>
    <mergeCell ref="N613:O613"/>
    <mergeCell ref="B618:C618"/>
    <mergeCell ref="D618:E618"/>
    <mergeCell ref="F618:G618"/>
    <mergeCell ref="H618:I618"/>
    <mergeCell ref="L618:M618"/>
    <mergeCell ref="N618:O618"/>
    <mergeCell ref="B619:C619"/>
    <mergeCell ref="D619:E619"/>
    <mergeCell ref="F619:G619"/>
    <mergeCell ref="H619:I619"/>
    <mergeCell ref="L619:M619"/>
    <mergeCell ref="N619:O619"/>
    <mergeCell ref="B614:C614"/>
    <mergeCell ref="D614:E614"/>
    <mergeCell ref="F614:G614"/>
    <mergeCell ref="H614:I614"/>
    <mergeCell ref="L614:M614"/>
    <mergeCell ref="N614:O614"/>
    <mergeCell ref="B615:C615"/>
    <mergeCell ref="D615:E615"/>
    <mergeCell ref="F615:G615"/>
    <mergeCell ref="H615:I615"/>
    <mergeCell ref="L615:M615"/>
    <mergeCell ref="N615:O615"/>
    <mergeCell ref="B616:C616"/>
    <mergeCell ref="D616:E616"/>
    <mergeCell ref="F616:G616"/>
    <mergeCell ref="B617:C617"/>
    <mergeCell ref="D617:E617"/>
    <mergeCell ref="F617:G617"/>
    <mergeCell ref="H617:I617"/>
    <mergeCell ref="L617:M617"/>
    <mergeCell ref="B620:C620"/>
    <mergeCell ref="D620:E620"/>
    <mergeCell ref="F620:G620"/>
    <mergeCell ref="H620:I620"/>
    <mergeCell ref="L620:M620"/>
    <mergeCell ref="N620:O620"/>
    <mergeCell ref="B621:C621"/>
    <mergeCell ref="D621:E621"/>
    <mergeCell ref="F621:G621"/>
    <mergeCell ref="H621:I621"/>
    <mergeCell ref="L621:M621"/>
    <mergeCell ref="N621:O621"/>
    <mergeCell ref="B623:C623"/>
    <mergeCell ref="D623:E623"/>
    <mergeCell ref="F623:G623"/>
    <mergeCell ref="H623:I623"/>
    <mergeCell ref="L623:M623"/>
    <mergeCell ref="N623:O623"/>
    <mergeCell ref="B624:C624"/>
    <mergeCell ref="D624:E624"/>
    <mergeCell ref="F624:G624"/>
    <mergeCell ref="H624:I624"/>
    <mergeCell ref="L624:M624"/>
    <mergeCell ref="N624:O624"/>
    <mergeCell ref="B622:C622"/>
    <mergeCell ref="D622:E622"/>
    <mergeCell ref="F622:G622"/>
    <mergeCell ref="H622:I622"/>
    <mergeCell ref="L622:M622"/>
    <mergeCell ref="N622:O622"/>
    <mergeCell ref="B627:C627"/>
    <mergeCell ref="D627:E627"/>
    <mergeCell ref="F627:G627"/>
    <mergeCell ref="H627:I627"/>
    <mergeCell ref="L627:M627"/>
    <mergeCell ref="N627:O627"/>
    <mergeCell ref="L626:M626"/>
    <mergeCell ref="N626:O626"/>
    <mergeCell ref="B631:C631"/>
    <mergeCell ref="D631:E631"/>
    <mergeCell ref="F631:G631"/>
    <mergeCell ref="H631:I631"/>
    <mergeCell ref="L631:M631"/>
    <mergeCell ref="N631:O631"/>
    <mergeCell ref="B628:C628"/>
    <mergeCell ref="D628:E628"/>
    <mergeCell ref="F628:G628"/>
    <mergeCell ref="H628:I628"/>
    <mergeCell ref="L628:M628"/>
    <mergeCell ref="N628:O628"/>
    <mergeCell ref="B629:C629"/>
    <mergeCell ref="D629:E629"/>
    <mergeCell ref="F629:G629"/>
    <mergeCell ref="H629:I629"/>
    <mergeCell ref="L629:M629"/>
    <mergeCell ref="N629:O629"/>
    <mergeCell ref="B630:C630"/>
    <mergeCell ref="D630:E630"/>
    <mergeCell ref="F630:G630"/>
    <mergeCell ref="H630:I630"/>
    <mergeCell ref="L630:M630"/>
    <mergeCell ref="N630:O630"/>
    <mergeCell ref="B636:C636"/>
    <mergeCell ref="D636:E636"/>
    <mergeCell ref="F636:G636"/>
    <mergeCell ref="H636:I636"/>
    <mergeCell ref="L636:M636"/>
    <mergeCell ref="N636:O636"/>
    <mergeCell ref="B632:C632"/>
    <mergeCell ref="D632:E632"/>
    <mergeCell ref="F632:G632"/>
    <mergeCell ref="H632:I632"/>
    <mergeCell ref="L632:M632"/>
    <mergeCell ref="N632:O632"/>
    <mergeCell ref="B634:C634"/>
    <mergeCell ref="D634:E634"/>
    <mergeCell ref="F634:G634"/>
    <mergeCell ref="H634:I634"/>
    <mergeCell ref="L634:M634"/>
    <mergeCell ref="N634:O634"/>
    <mergeCell ref="B635:C635"/>
    <mergeCell ref="D635:E635"/>
    <mergeCell ref="F635:G635"/>
    <mergeCell ref="H635:I635"/>
    <mergeCell ref="L635:M635"/>
    <mergeCell ref="N635:O635"/>
    <mergeCell ref="D638:E638"/>
    <mergeCell ref="F638:G638"/>
    <mergeCell ref="H638:I638"/>
    <mergeCell ref="L638:M638"/>
    <mergeCell ref="N638:O638"/>
    <mergeCell ref="B644:C644"/>
    <mergeCell ref="D644:E644"/>
    <mergeCell ref="F644:G644"/>
    <mergeCell ref="H644:I644"/>
    <mergeCell ref="L644:M644"/>
    <mergeCell ref="N644:O644"/>
    <mergeCell ref="B640:C640"/>
    <mergeCell ref="D640:E640"/>
    <mergeCell ref="F640:G640"/>
    <mergeCell ref="H640:I640"/>
    <mergeCell ref="L640:M640"/>
    <mergeCell ref="N640:O640"/>
    <mergeCell ref="B641:C641"/>
    <mergeCell ref="D641:E641"/>
    <mergeCell ref="F641:G641"/>
    <mergeCell ref="H641:I641"/>
    <mergeCell ref="L641:M641"/>
    <mergeCell ref="N641:O641"/>
    <mergeCell ref="B642:C642"/>
    <mergeCell ref="D642:E642"/>
    <mergeCell ref="B647:C647"/>
    <mergeCell ref="D647:E647"/>
    <mergeCell ref="F647:G647"/>
    <mergeCell ref="H647:I647"/>
    <mergeCell ref="L647:M647"/>
    <mergeCell ref="N647:O647"/>
    <mergeCell ref="B648:C648"/>
    <mergeCell ref="D648:E648"/>
    <mergeCell ref="F648:G648"/>
    <mergeCell ref="H648:I648"/>
    <mergeCell ref="L648:M648"/>
    <mergeCell ref="N648:O648"/>
    <mergeCell ref="B649:C649"/>
    <mergeCell ref="D649:E649"/>
    <mergeCell ref="F649:G649"/>
    <mergeCell ref="H649:I649"/>
    <mergeCell ref="L649:M649"/>
    <mergeCell ref="N649:O649"/>
    <mergeCell ref="B650:C650"/>
    <mergeCell ref="D650:E650"/>
    <mergeCell ref="F650:G650"/>
    <mergeCell ref="H650:I650"/>
    <mergeCell ref="L650:M650"/>
    <mergeCell ref="N650:O650"/>
    <mergeCell ref="B651:C651"/>
    <mergeCell ref="D651:E651"/>
    <mergeCell ref="F651:G651"/>
    <mergeCell ref="H651:I651"/>
    <mergeCell ref="L651:M651"/>
    <mergeCell ref="N651:O651"/>
    <mergeCell ref="B653:C653"/>
    <mergeCell ref="D653:E653"/>
    <mergeCell ref="F653:G653"/>
    <mergeCell ref="H653:I653"/>
    <mergeCell ref="L653:M653"/>
    <mergeCell ref="N653:O653"/>
    <mergeCell ref="L652:M652"/>
    <mergeCell ref="N652:O652"/>
    <mergeCell ref="F652:G652"/>
    <mergeCell ref="H652:I652"/>
    <mergeCell ref="B654:C654"/>
    <mergeCell ref="D654:E654"/>
    <mergeCell ref="F654:G654"/>
    <mergeCell ref="H654:I654"/>
    <mergeCell ref="L654:M654"/>
    <mergeCell ref="N654:O654"/>
    <mergeCell ref="B655:C655"/>
    <mergeCell ref="D655:E655"/>
    <mergeCell ref="F655:G655"/>
    <mergeCell ref="H655:I655"/>
    <mergeCell ref="L655:M655"/>
    <mergeCell ref="N655:O655"/>
    <mergeCell ref="B656:C656"/>
    <mergeCell ref="D656:E656"/>
    <mergeCell ref="F656:G656"/>
    <mergeCell ref="H656:I656"/>
    <mergeCell ref="L656:M656"/>
    <mergeCell ref="N656:O656"/>
    <mergeCell ref="F661:G661"/>
    <mergeCell ref="H661:I661"/>
    <mergeCell ref="L661:M661"/>
    <mergeCell ref="N661:O661"/>
    <mergeCell ref="B662:C662"/>
    <mergeCell ref="D662:E662"/>
    <mergeCell ref="F662:G662"/>
    <mergeCell ref="H662:I662"/>
    <mergeCell ref="L662:M662"/>
    <mergeCell ref="N662:O662"/>
    <mergeCell ref="B663:C663"/>
    <mergeCell ref="D663:E663"/>
    <mergeCell ref="F663:G663"/>
    <mergeCell ref="H663:I663"/>
    <mergeCell ref="L663:M663"/>
    <mergeCell ref="N663:O663"/>
    <mergeCell ref="B664:C664"/>
    <mergeCell ref="D664:E664"/>
    <mergeCell ref="F664:G664"/>
    <mergeCell ref="H664:I664"/>
    <mergeCell ref="L664:M664"/>
    <mergeCell ref="N664:O664"/>
    <mergeCell ref="L667:M667"/>
    <mergeCell ref="N667:O667"/>
    <mergeCell ref="B675:C675"/>
    <mergeCell ref="D675:E675"/>
    <mergeCell ref="F675:G675"/>
    <mergeCell ref="H675:I675"/>
    <mergeCell ref="L675:M675"/>
    <mergeCell ref="N675:O675"/>
    <mergeCell ref="H669:I669"/>
    <mergeCell ref="L669:M669"/>
    <mergeCell ref="N669:O669"/>
    <mergeCell ref="B670:C670"/>
    <mergeCell ref="D670:E670"/>
    <mergeCell ref="F670:G670"/>
    <mergeCell ref="H670:I670"/>
    <mergeCell ref="L670:M670"/>
    <mergeCell ref="N670:O670"/>
    <mergeCell ref="B671:C671"/>
    <mergeCell ref="D671:E671"/>
    <mergeCell ref="F671:G671"/>
    <mergeCell ref="H671:I671"/>
    <mergeCell ref="L671:M671"/>
    <mergeCell ref="N671:O671"/>
    <mergeCell ref="B674:C674"/>
    <mergeCell ref="D674:E674"/>
    <mergeCell ref="F674:G674"/>
    <mergeCell ref="L672:M672"/>
    <mergeCell ref="N672:O672"/>
    <mergeCell ref="H674:I674"/>
    <mergeCell ref="L674:M674"/>
    <mergeCell ref="B672:C672"/>
    <mergeCell ref="D672:E672"/>
    <mergeCell ref="F672:G672"/>
    <mergeCell ref="H672:I672"/>
    <mergeCell ref="F642:G642"/>
    <mergeCell ref="H642:I642"/>
    <mergeCell ref="L642:M642"/>
    <mergeCell ref="N642:O642"/>
    <mergeCell ref="B643:C643"/>
    <mergeCell ref="D643:E643"/>
    <mergeCell ref="F643:G643"/>
    <mergeCell ref="H643:I643"/>
    <mergeCell ref="L643:M643"/>
    <mergeCell ref="N643:O643"/>
    <mergeCell ref="B646:C646"/>
    <mergeCell ref="D646:E646"/>
    <mergeCell ref="F646:G646"/>
    <mergeCell ref="H646:I646"/>
    <mergeCell ref="L646:M646"/>
    <mergeCell ref="N646:O646"/>
    <mergeCell ref="B658:C658"/>
    <mergeCell ref="D658:E658"/>
    <mergeCell ref="F658:G658"/>
    <mergeCell ref="H658:I658"/>
    <mergeCell ref="L658:M658"/>
    <mergeCell ref="N658:O658"/>
    <mergeCell ref="B645:C645"/>
    <mergeCell ref="D645:E645"/>
    <mergeCell ref="F645:G645"/>
    <mergeCell ref="H645:I645"/>
    <mergeCell ref="L645:M645"/>
    <mergeCell ref="N645:O645"/>
    <mergeCell ref="B652:C652"/>
    <mergeCell ref="D652:E652"/>
    <mergeCell ref="H668:I668"/>
    <mergeCell ref="L668:M668"/>
    <mergeCell ref="N668:O668"/>
    <mergeCell ref="B669:C669"/>
    <mergeCell ref="D669:E669"/>
    <mergeCell ref="F669:G669"/>
    <mergeCell ref="B667:C667"/>
    <mergeCell ref="D686:E686"/>
    <mergeCell ref="F686:G686"/>
    <mergeCell ref="H686:I686"/>
    <mergeCell ref="L686:M686"/>
    <mergeCell ref="N686:O686"/>
    <mergeCell ref="B680:C680"/>
    <mergeCell ref="D680:E680"/>
    <mergeCell ref="F680:G680"/>
    <mergeCell ref="H680:I680"/>
    <mergeCell ref="L680:M680"/>
    <mergeCell ref="N680:O680"/>
    <mergeCell ref="B676:C676"/>
    <mergeCell ref="D676:E676"/>
    <mergeCell ref="F676:G676"/>
    <mergeCell ref="H676:I676"/>
    <mergeCell ref="L676:M676"/>
    <mergeCell ref="N676:O676"/>
    <mergeCell ref="B677:C677"/>
    <mergeCell ref="D677:E677"/>
    <mergeCell ref="F677:G677"/>
    <mergeCell ref="H677:I677"/>
    <mergeCell ref="N678:O678"/>
    <mergeCell ref="D667:E667"/>
    <mergeCell ref="F667:G667"/>
    <mergeCell ref="H667:I667"/>
    <mergeCell ref="L706:M706"/>
    <mergeCell ref="N706:O706"/>
    <mergeCell ref="B712:C712"/>
    <mergeCell ref="D712:E712"/>
    <mergeCell ref="F712:G712"/>
    <mergeCell ref="H712:I712"/>
    <mergeCell ref="L712:M712"/>
    <mergeCell ref="N712:O712"/>
    <mergeCell ref="B724:C724"/>
    <mergeCell ref="D724:E724"/>
    <mergeCell ref="F724:G724"/>
    <mergeCell ref="H724:I724"/>
    <mergeCell ref="L724:M724"/>
    <mergeCell ref="N724:O724"/>
    <mergeCell ref="B708:C708"/>
    <mergeCell ref="D708:E708"/>
    <mergeCell ref="F708:G708"/>
    <mergeCell ref="D709:E709"/>
    <mergeCell ref="F709:G709"/>
    <mergeCell ref="H709:I709"/>
    <mergeCell ref="L709:M709"/>
    <mergeCell ref="N709:O709"/>
    <mergeCell ref="B711:C711"/>
    <mergeCell ref="D711:E711"/>
    <mergeCell ref="B715:C715"/>
    <mergeCell ref="D715:E715"/>
    <mergeCell ref="F715:G715"/>
    <mergeCell ref="H715:I715"/>
    <mergeCell ref="L715:M715"/>
    <mergeCell ref="N715:O715"/>
    <mergeCell ref="B721:C721"/>
    <mergeCell ref="D721:E721"/>
    <mergeCell ref="A798:E798"/>
    <mergeCell ref="F798:G798"/>
    <mergeCell ref="H798:I798"/>
    <mergeCell ref="L798:M798"/>
    <mergeCell ref="N798:O798"/>
    <mergeCell ref="L781:M781"/>
    <mergeCell ref="N781:O781"/>
    <mergeCell ref="B782:C782"/>
    <mergeCell ref="D782:E782"/>
    <mergeCell ref="F782:G782"/>
    <mergeCell ref="H782:I782"/>
    <mergeCell ref="L782:M782"/>
    <mergeCell ref="N782:O782"/>
    <mergeCell ref="B783:C783"/>
    <mergeCell ref="D783:E783"/>
    <mergeCell ref="F783:G783"/>
    <mergeCell ref="H783:I783"/>
    <mergeCell ref="L783:M783"/>
    <mergeCell ref="N783:O783"/>
    <mergeCell ref="B797:C797"/>
    <mergeCell ref="D797:E797"/>
    <mergeCell ref="F797:G797"/>
    <mergeCell ref="H797:I797"/>
    <mergeCell ref="L797:M797"/>
    <mergeCell ref="N797:O797"/>
    <mergeCell ref="B784:C784"/>
    <mergeCell ref="D784:E784"/>
    <mergeCell ref="F784:G784"/>
    <mergeCell ref="B795:C795"/>
    <mergeCell ref="D795:E795"/>
    <mergeCell ref="F795:G795"/>
    <mergeCell ref="H795:I795"/>
    <mergeCell ref="B286:C286"/>
    <mergeCell ref="D286:E286"/>
    <mergeCell ref="F286:G286"/>
    <mergeCell ref="H286:I286"/>
    <mergeCell ref="L286:M286"/>
    <mergeCell ref="N286:O286"/>
    <mergeCell ref="H415:I415"/>
    <mergeCell ref="L415:M415"/>
    <mergeCell ref="N415:O415"/>
    <mergeCell ref="B409:C409"/>
    <mergeCell ref="D409:E409"/>
    <mergeCell ref="B371:C371"/>
    <mergeCell ref="D371:E371"/>
    <mergeCell ref="F371:G371"/>
    <mergeCell ref="H371:I371"/>
    <mergeCell ref="L371:M371"/>
    <mergeCell ref="N371:O371"/>
    <mergeCell ref="D394:E394"/>
    <mergeCell ref="F394:G394"/>
    <mergeCell ref="H394:I394"/>
    <mergeCell ref="L394:M394"/>
    <mergeCell ref="N394:O394"/>
    <mergeCell ref="B397:C397"/>
    <mergeCell ref="D397:E397"/>
    <mergeCell ref="F397:G397"/>
    <mergeCell ref="H397:I397"/>
    <mergeCell ref="N408:O408"/>
    <mergeCell ref="L408:M408"/>
    <mergeCell ref="H408:I408"/>
    <mergeCell ref="F408:G408"/>
    <mergeCell ref="B288:C288"/>
    <mergeCell ref="D288:E288"/>
    <mergeCell ref="L448:M448"/>
    <mergeCell ref="N448:O448"/>
    <mergeCell ref="B449:C449"/>
    <mergeCell ref="D449:E449"/>
    <mergeCell ref="B413:C413"/>
    <mergeCell ref="D413:E413"/>
    <mergeCell ref="F413:G413"/>
    <mergeCell ref="H413:I413"/>
    <mergeCell ref="L413:M413"/>
    <mergeCell ref="N413:O413"/>
    <mergeCell ref="B415:C415"/>
    <mergeCell ref="D415:E415"/>
    <mergeCell ref="F415:G415"/>
    <mergeCell ref="B386:C386"/>
    <mergeCell ref="D386:E386"/>
    <mergeCell ref="F386:G386"/>
    <mergeCell ref="H386:I386"/>
    <mergeCell ref="L386:M386"/>
    <mergeCell ref="N386:O386"/>
    <mergeCell ref="B389:C389"/>
    <mergeCell ref="D389:E389"/>
    <mergeCell ref="F389:G389"/>
    <mergeCell ref="H389:I389"/>
    <mergeCell ref="L389:M389"/>
    <mergeCell ref="N389:O389"/>
    <mergeCell ref="B394:C394"/>
    <mergeCell ref="H409:I409"/>
    <mergeCell ref="L409:M409"/>
    <mergeCell ref="B432:C432"/>
    <mergeCell ref="D432:E432"/>
    <mergeCell ref="F432:G432"/>
    <mergeCell ref="H432:I432"/>
    <mergeCell ref="B262:C262"/>
    <mergeCell ref="D262:E262"/>
    <mergeCell ref="F262:G262"/>
    <mergeCell ref="H262:I262"/>
    <mergeCell ref="L262:M262"/>
    <mergeCell ref="L219:M219"/>
    <mergeCell ref="N219:O219"/>
    <mergeCell ref="F220:G220"/>
    <mergeCell ref="H220:I220"/>
    <mergeCell ref="L220:M220"/>
    <mergeCell ref="N220:O220"/>
    <mergeCell ref="F221:G221"/>
    <mergeCell ref="H221:I221"/>
    <mergeCell ref="L221:M221"/>
    <mergeCell ref="N221:O221"/>
    <mergeCell ref="A230:O230"/>
    <mergeCell ref="B285:C285"/>
    <mergeCell ref="D285:E285"/>
    <mergeCell ref="F285:G285"/>
    <mergeCell ref="H285:I285"/>
    <mergeCell ref="N232:O232"/>
    <mergeCell ref="L232:M232"/>
    <mergeCell ref="H232:I232"/>
    <mergeCell ref="F232:G232"/>
    <mergeCell ref="D232:E232"/>
    <mergeCell ref="B232:C232"/>
    <mergeCell ref="D224:E224"/>
    <mergeCell ref="F224:G224"/>
    <mergeCell ref="H224:I224"/>
    <mergeCell ref="L224:M224"/>
    <mergeCell ref="N224:O224"/>
    <mergeCell ref="B243:C243"/>
    <mergeCell ref="F404:G404"/>
    <mergeCell ref="H404:I404"/>
    <mergeCell ref="L404:M404"/>
    <mergeCell ref="N404:O404"/>
    <mergeCell ref="B398:C398"/>
    <mergeCell ref="D398:E398"/>
    <mergeCell ref="F398:G398"/>
    <mergeCell ref="H398:I398"/>
    <mergeCell ref="L398:M398"/>
    <mergeCell ref="N398:O398"/>
    <mergeCell ref="B399:C399"/>
    <mergeCell ref="D399:E399"/>
    <mergeCell ref="F399:G399"/>
    <mergeCell ref="H399:I399"/>
    <mergeCell ref="L399:M399"/>
    <mergeCell ref="N399:O399"/>
    <mergeCell ref="L155:M155"/>
    <mergeCell ref="N155:O155"/>
    <mergeCell ref="L223:M223"/>
    <mergeCell ref="N223:O223"/>
    <mergeCell ref="F225:G225"/>
    <mergeCell ref="H225:I225"/>
    <mergeCell ref="L225:M225"/>
    <mergeCell ref="N225:O225"/>
    <mergeCell ref="F219:G219"/>
    <mergeCell ref="H219:I219"/>
    <mergeCell ref="B261:C261"/>
    <mergeCell ref="D261:E261"/>
    <mergeCell ref="F261:G261"/>
    <mergeCell ref="H261:I261"/>
    <mergeCell ref="L261:M261"/>
    <mergeCell ref="N261:O261"/>
    <mergeCell ref="B395:C395"/>
    <mergeCell ref="D395:E395"/>
    <mergeCell ref="F395:G395"/>
    <mergeCell ref="H395:I395"/>
    <mergeCell ref="L395:M395"/>
    <mergeCell ref="N395:O395"/>
    <mergeCell ref="B405:C405"/>
    <mergeCell ref="D405:E405"/>
    <mergeCell ref="F405:G405"/>
    <mergeCell ref="H405:I405"/>
    <mergeCell ref="L405:M405"/>
    <mergeCell ref="N405:O405"/>
    <mergeCell ref="B410:C410"/>
    <mergeCell ref="D410:E410"/>
    <mergeCell ref="F410:G410"/>
    <mergeCell ref="H410:I410"/>
    <mergeCell ref="L410:M410"/>
    <mergeCell ref="N410:O410"/>
    <mergeCell ref="B407:C407"/>
    <mergeCell ref="D407:E407"/>
    <mergeCell ref="F407:G407"/>
    <mergeCell ref="H407:I407"/>
    <mergeCell ref="L407:M407"/>
    <mergeCell ref="N407:O407"/>
    <mergeCell ref="D406:E406"/>
    <mergeCell ref="F406:G406"/>
    <mergeCell ref="H406:I406"/>
    <mergeCell ref="L406:M406"/>
    <mergeCell ref="N406:O406"/>
    <mergeCell ref="F409:G409"/>
    <mergeCell ref="B404:C404"/>
    <mergeCell ref="D404:E404"/>
    <mergeCell ref="L462:M462"/>
    <mergeCell ref="N462:O462"/>
    <mergeCell ref="B465:C465"/>
    <mergeCell ref="D465:E465"/>
    <mergeCell ref="B431:C431"/>
    <mergeCell ref="D431:E431"/>
    <mergeCell ref="F431:G431"/>
    <mergeCell ref="H431:I431"/>
    <mergeCell ref="L431:M431"/>
    <mergeCell ref="N431:O431"/>
    <mergeCell ref="B430:C430"/>
    <mergeCell ref="D430:E430"/>
    <mergeCell ref="F430:G430"/>
    <mergeCell ref="H430:I430"/>
    <mergeCell ref="L430:M430"/>
    <mergeCell ref="N430:O430"/>
    <mergeCell ref="B433:C433"/>
    <mergeCell ref="D433:E433"/>
    <mergeCell ref="B447:C447"/>
    <mergeCell ref="D447:E447"/>
    <mergeCell ref="F447:G447"/>
    <mergeCell ref="H447:I447"/>
    <mergeCell ref="L447:M447"/>
    <mergeCell ref="N447:O447"/>
    <mergeCell ref="F433:G433"/>
    <mergeCell ref="H433:I433"/>
    <mergeCell ref="L433:M433"/>
    <mergeCell ref="N433:O433"/>
    <mergeCell ref="B434:C434"/>
    <mergeCell ref="D434:E434"/>
    <mergeCell ref="F434:G434"/>
    <mergeCell ref="H434:I434"/>
    <mergeCell ref="B450:C450"/>
    <mergeCell ref="D450:E450"/>
    <mergeCell ref="F450:G450"/>
    <mergeCell ref="H450:I450"/>
    <mergeCell ref="L450:M450"/>
    <mergeCell ref="N450:O450"/>
    <mergeCell ref="B456:C456"/>
    <mergeCell ref="D456:E456"/>
    <mergeCell ref="F456:G456"/>
    <mergeCell ref="H456:I456"/>
    <mergeCell ref="L456:M456"/>
    <mergeCell ref="N456:O456"/>
    <mergeCell ref="B454:C454"/>
    <mergeCell ref="D454:E454"/>
    <mergeCell ref="F454:G454"/>
    <mergeCell ref="H454:I454"/>
    <mergeCell ref="L454:M454"/>
    <mergeCell ref="N454:O454"/>
    <mergeCell ref="B455:C455"/>
    <mergeCell ref="D455:E455"/>
    <mergeCell ref="F455:G455"/>
    <mergeCell ref="H455:I455"/>
    <mergeCell ref="L455:M455"/>
    <mergeCell ref="N455:O455"/>
    <mergeCell ref="B452:C452"/>
    <mergeCell ref="D452:E452"/>
    <mergeCell ref="F452:G452"/>
    <mergeCell ref="H452:I452"/>
    <mergeCell ref="L452:M452"/>
    <mergeCell ref="N452:O452"/>
    <mergeCell ref="B453:C453"/>
    <mergeCell ref="D453:E453"/>
    <mergeCell ref="B499:C499"/>
    <mergeCell ref="D499:E499"/>
    <mergeCell ref="F499:G499"/>
    <mergeCell ref="H499:I499"/>
    <mergeCell ref="L499:M499"/>
    <mergeCell ref="N499:O499"/>
    <mergeCell ref="B509:C509"/>
    <mergeCell ref="D509:E509"/>
    <mergeCell ref="F509:G509"/>
    <mergeCell ref="H509:I509"/>
    <mergeCell ref="L509:M509"/>
    <mergeCell ref="N509:O509"/>
    <mergeCell ref="B512:C512"/>
    <mergeCell ref="D512:E512"/>
    <mergeCell ref="F512:G512"/>
    <mergeCell ref="H512:I512"/>
    <mergeCell ref="L512:M512"/>
    <mergeCell ref="N512:O512"/>
    <mergeCell ref="F506:G506"/>
    <mergeCell ref="H506:I506"/>
    <mergeCell ref="L506:M506"/>
    <mergeCell ref="N506:O506"/>
    <mergeCell ref="B508:C508"/>
    <mergeCell ref="D508:E508"/>
    <mergeCell ref="F508:G508"/>
    <mergeCell ref="H508:I508"/>
    <mergeCell ref="L508:M508"/>
    <mergeCell ref="N508:O508"/>
    <mergeCell ref="B504:C504"/>
    <mergeCell ref="D504:E504"/>
    <mergeCell ref="F504:G504"/>
    <mergeCell ref="H504:I504"/>
    <mergeCell ref="B540:C540"/>
    <mergeCell ref="D540:E540"/>
    <mergeCell ref="F540:G540"/>
    <mergeCell ref="H540:I540"/>
    <mergeCell ref="L540:M540"/>
    <mergeCell ref="N540:O540"/>
    <mergeCell ref="B545:C545"/>
    <mergeCell ref="D545:E545"/>
    <mergeCell ref="F545:G545"/>
    <mergeCell ref="H545:I545"/>
    <mergeCell ref="L545:M545"/>
    <mergeCell ref="N545:O545"/>
    <mergeCell ref="B551:C551"/>
    <mergeCell ref="D551:E551"/>
    <mergeCell ref="F551:G551"/>
    <mergeCell ref="H551:I551"/>
    <mergeCell ref="L551:M551"/>
    <mergeCell ref="N551:O551"/>
    <mergeCell ref="B548:C548"/>
    <mergeCell ref="D548:E548"/>
    <mergeCell ref="B550:C550"/>
    <mergeCell ref="D550:E550"/>
    <mergeCell ref="F550:G550"/>
    <mergeCell ref="H550:I550"/>
    <mergeCell ref="L550:M550"/>
    <mergeCell ref="N550:O550"/>
    <mergeCell ref="B544:C544"/>
    <mergeCell ref="D544:E544"/>
    <mergeCell ref="F544:G544"/>
    <mergeCell ref="H544:I544"/>
    <mergeCell ref="L544:M544"/>
    <mergeCell ref="N544:O544"/>
    <mergeCell ref="B559:C559"/>
    <mergeCell ref="D559:E559"/>
    <mergeCell ref="F559:G559"/>
    <mergeCell ref="H559:I559"/>
    <mergeCell ref="L559:M559"/>
    <mergeCell ref="N559:O559"/>
    <mergeCell ref="F570:G570"/>
    <mergeCell ref="H570:I570"/>
    <mergeCell ref="B579:C579"/>
    <mergeCell ref="D579:E579"/>
    <mergeCell ref="F579:G579"/>
    <mergeCell ref="H579:I579"/>
    <mergeCell ref="L579:M579"/>
    <mergeCell ref="N579:O579"/>
    <mergeCell ref="B581:C581"/>
    <mergeCell ref="D581:E581"/>
    <mergeCell ref="F581:G581"/>
    <mergeCell ref="H581:I581"/>
    <mergeCell ref="L581:M581"/>
    <mergeCell ref="N581:O581"/>
    <mergeCell ref="B563:C563"/>
    <mergeCell ref="D563:E563"/>
    <mergeCell ref="F563:G563"/>
    <mergeCell ref="H563:I563"/>
    <mergeCell ref="L563:M563"/>
    <mergeCell ref="N563:O563"/>
    <mergeCell ref="B568:C568"/>
    <mergeCell ref="D568:E568"/>
    <mergeCell ref="F568:G568"/>
    <mergeCell ref="H568:I568"/>
    <mergeCell ref="L568:M568"/>
    <mergeCell ref="N568:O568"/>
    <mergeCell ref="B567:C567"/>
    <mergeCell ref="D567:E567"/>
    <mergeCell ref="D607:E607"/>
    <mergeCell ref="F607:G607"/>
    <mergeCell ref="H607:I607"/>
    <mergeCell ref="L607:M607"/>
    <mergeCell ref="N607:O607"/>
    <mergeCell ref="B605:C605"/>
    <mergeCell ref="D605:E605"/>
    <mergeCell ref="B583:C583"/>
    <mergeCell ref="D583:E583"/>
    <mergeCell ref="F583:G583"/>
    <mergeCell ref="H583:I583"/>
    <mergeCell ref="L583:M583"/>
    <mergeCell ref="N583:O583"/>
    <mergeCell ref="B585:C585"/>
    <mergeCell ref="D585:E585"/>
    <mergeCell ref="F585:G585"/>
    <mergeCell ref="H585:I585"/>
    <mergeCell ref="L585:M585"/>
    <mergeCell ref="N585:O585"/>
    <mergeCell ref="L584:M584"/>
    <mergeCell ref="N584:O584"/>
    <mergeCell ref="F605:G605"/>
    <mergeCell ref="H605:I605"/>
    <mergeCell ref="L605:M605"/>
    <mergeCell ref="N605:O605"/>
    <mergeCell ref="B602:C602"/>
    <mergeCell ref="D602:E602"/>
    <mergeCell ref="F602:G602"/>
    <mergeCell ref="H602:I602"/>
    <mergeCell ref="L602:M602"/>
    <mergeCell ref="B637:C637"/>
    <mergeCell ref="D637:E637"/>
    <mergeCell ref="F637:G637"/>
    <mergeCell ref="H637:I637"/>
    <mergeCell ref="L637:M637"/>
    <mergeCell ref="N637:O637"/>
    <mergeCell ref="B638:C638"/>
    <mergeCell ref="B601:C601"/>
    <mergeCell ref="D601:E601"/>
    <mergeCell ref="F601:G601"/>
    <mergeCell ref="H601:I601"/>
    <mergeCell ref="L601:M601"/>
    <mergeCell ref="N601:O601"/>
    <mergeCell ref="B608:C608"/>
    <mergeCell ref="D608:E608"/>
    <mergeCell ref="F608:G608"/>
    <mergeCell ref="H608:I608"/>
    <mergeCell ref="L608:M608"/>
    <mergeCell ref="N608:O608"/>
    <mergeCell ref="B611:C611"/>
    <mergeCell ref="D611:E611"/>
    <mergeCell ref="F611:G611"/>
    <mergeCell ref="H611:I611"/>
    <mergeCell ref="L611:M611"/>
    <mergeCell ref="N611:O611"/>
    <mergeCell ref="B606:C606"/>
    <mergeCell ref="D606:E606"/>
    <mergeCell ref="F606:G606"/>
    <mergeCell ref="H606:I606"/>
    <mergeCell ref="L606:M606"/>
    <mergeCell ref="N606:O606"/>
    <mergeCell ref="B607:C607"/>
    <mergeCell ref="B678:C678"/>
    <mergeCell ref="D678:E678"/>
    <mergeCell ref="F678:G678"/>
    <mergeCell ref="H678:I678"/>
    <mergeCell ref="L678:M678"/>
    <mergeCell ref="N674:O674"/>
    <mergeCell ref="B668:C668"/>
    <mergeCell ref="D668:E668"/>
    <mergeCell ref="F668:G668"/>
    <mergeCell ref="N617:O617"/>
    <mergeCell ref="B625:C625"/>
    <mergeCell ref="D625:E625"/>
    <mergeCell ref="F625:G625"/>
    <mergeCell ref="H625:I625"/>
    <mergeCell ref="L625:M625"/>
    <mergeCell ref="N625:O625"/>
    <mergeCell ref="B633:C633"/>
    <mergeCell ref="D633:E633"/>
    <mergeCell ref="F633:G633"/>
    <mergeCell ref="H633:I633"/>
    <mergeCell ref="L633:M633"/>
    <mergeCell ref="N633:O633"/>
    <mergeCell ref="B639:C639"/>
    <mergeCell ref="D639:E639"/>
    <mergeCell ref="F639:G639"/>
    <mergeCell ref="H639:I639"/>
    <mergeCell ref="L639:M639"/>
    <mergeCell ref="N639:O639"/>
    <mergeCell ref="B626:C626"/>
    <mergeCell ref="D626:E626"/>
    <mergeCell ref="F626:G626"/>
    <mergeCell ref="H626:I626"/>
    <mergeCell ref="B657:C657"/>
    <mergeCell ref="D657:E657"/>
    <mergeCell ref="F657:G657"/>
    <mergeCell ref="H657:I657"/>
    <mergeCell ref="L657:M657"/>
    <mergeCell ref="N657:O657"/>
    <mergeCell ref="B659:C659"/>
    <mergeCell ref="D659:E659"/>
    <mergeCell ref="F659:G659"/>
    <mergeCell ref="H659:I659"/>
    <mergeCell ref="L659:M659"/>
    <mergeCell ref="N659:O659"/>
    <mergeCell ref="B666:C666"/>
    <mergeCell ref="D666:E666"/>
    <mergeCell ref="F666:G666"/>
    <mergeCell ref="H666:I666"/>
    <mergeCell ref="L666:M666"/>
    <mergeCell ref="N666:O666"/>
    <mergeCell ref="B665:C665"/>
    <mergeCell ref="D665:E665"/>
    <mergeCell ref="F665:G665"/>
    <mergeCell ref="H665:I665"/>
    <mergeCell ref="L665:M665"/>
    <mergeCell ref="N665:O665"/>
    <mergeCell ref="B660:C660"/>
    <mergeCell ref="D660:E660"/>
    <mergeCell ref="F660:G660"/>
    <mergeCell ref="H660:I660"/>
    <mergeCell ref="L660:M660"/>
    <mergeCell ref="N660:O660"/>
    <mergeCell ref="B661:C661"/>
    <mergeCell ref="D661:E661"/>
    <mergeCell ref="B693:C693"/>
    <mergeCell ref="D693:E693"/>
    <mergeCell ref="F693:G693"/>
    <mergeCell ref="H693:I693"/>
    <mergeCell ref="L693:M693"/>
    <mergeCell ref="N693:O693"/>
    <mergeCell ref="B700:C700"/>
    <mergeCell ref="D700:E700"/>
    <mergeCell ref="F700:G700"/>
    <mergeCell ref="H700:I700"/>
    <mergeCell ref="L700:M700"/>
    <mergeCell ref="N700:O700"/>
    <mergeCell ref="B703:C703"/>
    <mergeCell ref="D703:E703"/>
    <mergeCell ref="F703:G703"/>
    <mergeCell ref="H703:I703"/>
    <mergeCell ref="L703:M703"/>
    <mergeCell ref="N703:O703"/>
    <mergeCell ref="B695:C695"/>
    <mergeCell ref="D695:E695"/>
    <mergeCell ref="F695:G695"/>
    <mergeCell ref="H695:I695"/>
    <mergeCell ref="L695:M695"/>
    <mergeCell ref="N695:O695"/>
    <mergeCell ref="B696:C696"/>
    <mergeCell ref="D696:E696"/>
    <mergeCell ref="F696:G696"/>
    <mergeCell ref="H696:I696"/>
    <mergeCell ref="L696:M696"/>
    <mergeCell ref="N696:O696"/>
    <mergeCell ref="B698:C698"/>
    <mergeCell ref="D698:E698"/>
    <mergeCell ref="F721:G721"/>
    <mergeCell ref="H721:I721"/>
    <mergeCell ref="L721:M721"/>
    <mergeCell ref="N721:O721"/>
    <mergeCell ref="B727:C727"/>
    <mergeCell ref="D727:E727"/>
    <mergeCell ref="F727:G727"/>
    <mergeCell ref="H727:I727"/>
    <mergeCell ref="L727:M727"/>
    <mergeCell ref="N727:O727"/>
    <mergeCell ref="B720:C720"/>
    <mergeCell ref="D720:E720"/>
    <mergeCell ref="F720:G720"/>
    <mergeCell ref="H720:I720"/>
    <mergeCell ref="L720:M720"/>
    <mergeCell ref="N720:O720"/>
    <mergeCell ref="L717:M717"/>
    <mergeCell ref="N717:O717"/>
    <mergeCell ref="B718:C718"/>
    <mergeCell ref="D718:E718"/>
    <mergeCell ref="F718:G718"/>
    <mergeCell ref="H718:I718"/>
    <mergeCell ref="L718:M718"/>
    <mergeCell ref="N718:O718"/>
    <mergeCell ref="B722:C722"/>
    <mergeCell ref="D722:E722"/>
    <mergeCell ref="F722:G722"/>
    <mergeCell ref="H722:I722"/>
    <mergeCell ref="L722:M722"/>
    <mergeCell ref="N722:O722"/>
    <mergeCell ref="B723:C723"/>
    <mergeCell ref="D723:E723"/>
    <mergeCell ref="F738:G738"/>
    <mergeCell ref="H738:I738"/>
    <mergeCell ref="L738:M738"/>
    <mergeCell ref="N738:O738"/>
    <mergeCell ref="B739:C739"/>
    <mergeCell ref="D739:E739"/>
    <mergeCell ref="F739:G739"/>
    <mergeCell ref="H739:I739"/>
    <mergeCell ref="L739:M739"/>
    <mergeCell ref="N739:O739"/>
    <mergeCell ref="B740:C740"/>
    <mergeCell ref="D740:E740"/>
    <mergeCell ref="F740:G740"/>
    <mergeCell ref="H740:I740"/>
    <mergeCell ref="L740:M740"/>
    <mergeCell ref="N740:O740"/>
    <mergeCell ref="B741:C741"/>
    <mergeCell ref="D741:E741"/>
    <mergeCell ref="F741:G741"/>
    <mergeCell ref="H741:I741"/>
    <mergeCell ref="L741:M741"/>
    <mergeCell ref="N741:O741"/>
    <mergeCell ref="L795:M795"/>
    <mergeCell ref="N795:O795"/>
    <mergeCell ref="B756:C756"/>
    <mergeCell ref="D756:E756"/>
    <mergeCell ref="F756:G756"/>
    <mergeCell ref="H756:I756"/>
    <mergeCell ref="L756:M756"/>
    <mergeCell ref="N756:O756"/>
    <mergeCell ref="B762:C762"/>
    <mergeCell ref="D762:E762"/>
    <mergeCell ref="F762:G762"/>
    <mergeCell ref="H762:I762"/>
    <mergeCell ref="L762:M762"/>
    <mergeCell ref="N762:O762"/>
    <mergeCell ref="B765:C765"/>
    <mergeCell ref="D765:E765"/>
    <mergeCell ref="F765:G765"/>
    <mergeCell ref="H765:I765"/>
    <mergeCell ref="L765:M765"/>
    <mergeCell ref="N765:O765"/>
    <mergeCell ref="B763:C763"/>
    <mergeCell ref="D763:E763"/>
    <mergeCell ref="F763:G763"/>
    <mergeCell ref="H763:I763"/>
    <mergeCell ref="L763:M763"/>
    <mergeCell ref="N763:O763"/>
    <mergeCell ref="B791:C791"/>
    <mergeCell ref="D791:E791"/>
    <mergeCell ref="B778:C778"/>
    <mergeCell ref="D778:E778"/>
    <mergeCell ref="F778:G778"/>
    <mergeCell ref="H778:I778"/>
    <mergeCell ref="L778:M778"/>
    <mergeCell ref="N778:O778"/>
    <mergeCell ref="B785:C785"/>
    <mergeCell ref="D785:E785"/>
    <mergeCell ref="F785:G785"/>
    <mergeCell ref="H785:I785"/>
    <mergeCell ref="L785:M785"/>
    <mergeCell ref="N785:O785"/>
    <mergeCell ref="B736:C736"/>
    <mergeCell ref="D736:E736"/>
    <mergeCell ref="F736:G736"/>
    <mergeCell ref="H736:I736"/>
    <mergeCell ref="L736:M736"/>
    <mergeCell ref="N736:O736"/>
    <mergeCell ref="B744:C744"/>
    <mergeCell ref="D744:E744"/>
    <mergeCell ref="F744:G744"/>
    <mergeCell ref="H744:I744"/>
    <mergeCell ref="L744:M744"/>
    <mergeCell ref="N744:O744"/>
    <mergeCell ref="B754:C754"/>
    <mergeCell ref="D754:E754"/>
    <mergeCell ref="B737:C737"/>
    <mergeCell ref="D737:E737"/>
    <mergeCell ref="F737:G737"/>
    <mergeCell ref="H737:I737"/>
    <mergeCell ref="L737:M737"/>
    <mergeCell ref="N737:O737"/>
    <mergeCell ref="B753:C753"/>
    <mergeCell ref="D753:E753"/>
    <mergeCell ref="B738:C738"/>
    <mergeCell ref="D738:E738"/>
    <mergeCell ref="B690:C690"/>
    <mergeCell ref="D690:E690"/>
    <mergeCell ref="F690:G690"/>
    <mergeCell ref="H690:I690"/>
    <mergeCell ref="L690:M690"/>
    <mergeCell ref="N690:O690"/>
    <mergeCell ref="B691:C691"/>
    <mergeCell ref="D691:E691"/>
    <mergeCell ref="F691:G691"/>
    <mergeCell ref="H691:I691"/>
    <mergeCell ref="L691:M691"/>
    <mergeCell ref="N691:O691"/>
    <mergeCell ref="B673:C673"/>
    <mergeCell ref="D673:E673"/>
    <mergeCell ref="F673:G673"/>
    <mergeCell ref="H673:I673"/>
    <mergeCell ref="L673:M673"/>
    <mergeCell ref="N673:O673"/>
    <mergeCell ref="B679:C679"/>
    <mergeCell ref="D679:E679"/>
    <mergeCell ref="F679:G679"/>
    <mergeCell ref="H679:I679"/>
    <mergeCell ref="L679:M679"/>
    <mergeCell ref="N679:O679"/>
    <mergeCell ref="B689:C689"/>
    <mergeCell ref="D689:E689"/>
    <mergeCell ref="F689:G689"/>
    <mergeCell ref="H689:I689"/>
    <mergeCell ref="L689:M689"/>
    <mergeCell ref="N689:O689"/>
    <mergeCell ref="L677:M677"/>
    <mergeCell ref="N677:O67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2022-12-16T08:05:58Z</cp:lastPrinted>
  <dcterms:created xsi:type="dcterms:W3CDTF">2022-10-20T10:09:15Z</dcterms:created>
  <dcterms:modified xsi:type="dcterms:W3CDTF">2023-02-24T13:25:18Z</dcterms:modified>
</cp:coreProperties>
</file>