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A3208249-F1CF-4CFF-BC20-6A6ECA624402}" xr6:coauthVersionLast="47" xr6:coauthVersionMax="47" xr10:uidLastSave="{00000000-0000-0000-0000-000000000000}"/>
  <bookViews>
    <workbookView xWindow="-120" yWindow="-120" windowWidth="29040" windowHeight="15720" xr2:uid="{7FC1A25F-0BA0-41D0-9A44-9C31E6C05CAB}"/>
  </bookViews>
  <sheets>
    <sheet name="List1" sheetId="1" r:id="rId1"/>
  </sheets>
  <definedNames>
    <definedName name="_Ref10099786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66" i="1" l="1"/>
  <c r="G865" i="1"/>
  <c r="G821" i="1"/>
  <c r="G748" i="1"/>
  <c r="H790" i="1"/>
  <c r="G750" i="1"/>
  <c r="G681" i="1"/>
  <c r="G836" i="1"/>
  <c r="H835" i="1"/>
  <c r="G785" i="1"/>
  <c r="G791" i="1"/>
  <c r="G780" i="1"/>
  <c r="G775" i="1"/>
  <c r="G771" i="1"/>
  <c r="G763" i="1"/>
  <c r="G749" i="1" l="1"/>
  <c r="G518" i="1"/>
  <c r="G515" i="1"/>
  <c r="G624" i="1"/>
  <c r="H631" i="1"/>
  <c r="F749" i="1"/>
  <c r="F751" i="1"/>
  <c r="F750" i="1"/>
  <c r="F748" i="1"/>
  <c r="F747" i="1"/>
  <c r="F716" i="1"/>
  <c r="F715" i="1"/>
  <c r="F714" i="1"/>
  <c r="F683" i="1"/>
  <c r="F682" i="1"/>
  <c r="F681" i="1"/>
  <c r="F621" i="1"/>
  <c r="F602" i="1"/>
  <c r="F601" i="1"/>
  <c r="F600" i="1"/>
  <c r="F520" i="1"/>
  <c r="F519" i="1"/>
  <c r="F518" i="1"/>
  <c r="F517" i="1"/>
  <c r="F516" i="1"/>
  <c r="F515" i="1"/>
  <c r="F454" i="1"/>
  <c r="F453" i="1"/>
  <c r="F438" i="1"/>
  <c r="F437" i="1"/>
  <c r="F866" i="1"/>
  <c r="F820" i="1"/>
  <c r="F819" i="1"/>
  <c r="F822" i="1"/>
  <c r="G820" i="1"/>
  <c r="H231" i="1" s="1"/>
  <c r="G747" i="1"/>
  <c r="F623" i="1"/>
  <c r="F625" i="1"/>
  <c r="F624" i="1"/>
  <c r="G622" i="1"/>
  <c r="F622" i="1"/>
  <c r="G601" i="1"/>
  <c r="G600" i="1"/>
  <c r="G516" i="1"/>
  <c r="G520" i="1"/>
  <c r="G867" i="1"/>
  <c r="F867" i="1"/>
  <c r="H588" i="1"/>
  <c r="F865" i="1"/>
  <c r="H870" i="1"/>
  <c r="G857" i="1"/>
  <c r="F857" i="1"/>
  <c r="H860" i="1"/>
  <c r="G822" i="1"/>
  <c r="G819" i="1"/>
  <c r="H851" i="1"/>
  <c r="H853" i="1"/>
  <c r="H847" i="1"/>
  <c r="H846" i="1"/>
  <c r="H834" i="1"/>
  <c r="H825" i="1"/>
  <c r="G812" i="1"/>
  <c r="F812" i="1"/>
  <c r="H815" i="1"/>
  <c r="G751" i="1"/>
  <c r="H808" i="1"/>
  <c r="H807" i="1"/>
  <c r="H806" i="1"/>
  <c r="H800" i="1"/>
  <c r="H799" i="1"/>
  <c r="H795" i="1"/>
  <c r="H789" i="1"/>
  <c r="H783" i="1"/>
  <c r="H769" i="1"/>
  <c r="H768" i="1"/>
  <c r="H755" i="1"/>
  <c r="H754" i="1"/>
  <c r="G734" i="1"/>
  <c r="F734" i="1"/>
  <c r="G733" i="1"/>
  <c r="F733" i="1"/>
  <c r="H742" i="1"/>
  <c r="H737" i="1"/>
  <c r="G716" i="1"/>
  <c r="G715" i="1"/>
  <c r="G714" i="1"/>
  <c r="H725" i="1"/>
  <c r="H724" i="1"/>
  <c r="H719" i="1"/>
  <c r="G683" i="1"/>
  <c r="G682" i="1"/>
  <c r="H707" i="1"/>
  <c r="H706" i="1"/>
  <c r="H701" i="1"/>
  <c r="H696" i="1"/>
  <c r="H686" i="1"/>
  <c r="G645" i="1"/>
  <c r="F645" i="1"/>
  <c r="G644" i="1"/>
  <c r="F644" i="1"/>
  <c r="H675" i="1"/>
  <c r="H670" i="1"/>
  <c r="H666" i="1"/>
  <c r="H662" i="1"/>
  <c r="H657" i="1"/>
  <c r="H652" i="1"/>
  <c r="H648" i="1"/>
  <c r="G623" i="1"/>
  <c r="H639" i="1"/>
  <c r="H632" i="1"/>
  <c r="H630" i="1"/>
  <c r="H628" i="1"/>
  <c r="G602" i="1"/>
  <c r="H617" i="1"/>
  <c r="H606" i="1"/>
  <c r="G519" i="1"/>
  <c r="G517" i="1"/>
  <c r="H596" i="1"/>
  <c r="H587" i="1"/>
  <c r="H581" i="1"/>
  <c r="H572" i="1"/>
  <c r="H560" i="1"/>
  <c r="H549" i="1"/>
  <c r="H544" i="1"/>
  <c r="G438" i="1"/>
  <c r="H535" i="1"/>
  <c r="H530" i="1"/>
  <c r="H523" i="1"/>
  <c r="G454" i="1"/>
  <c r="G453" i="1"/>
  <c r="H511" i="1"/>
  <c r="H506" i="1"/>
  <c r="H500" i="1"/>
  <c r="H492" i="1"/>
  <c r="H477" i="1"/>
  <c r="H472" i="1"/>
  <c r="H457" i="1"/>
  <c r="H441" i="1"/>
  <c r="H448" i="1"/>
  <c r="G437" i="1"/>
  <c r="H236" i="1" l="1"/>
  <c r="H235" i="1"/>
  <c r="H233" i="1"/>
  <c r="H234" i="1"/>
  <c r="H230" i="1"/>
  <c r="H438" i="1"/>
  <c r="H867" i="1"/>
  <c r="H822" i="1"/>
  <c r="H819" i="1"/>
  <c r="H857" i="1"/>
  <c r="H812" i="1"/>
  <c r="H747" i="1"/>
  <c r="H865" i="1"/>
  <c r="H748" i="1"/>
  <c r="H750" i="1"/>
  <c r="H751" i="1"/>
  <c r="H714" i="1"/>
  <c r="H716" i="1"/>
  <c r="H734" i="1"/>
  <c r="H715" i="1"/>
  <c r="H733" i="1"/>
  <c r="H681" i="1"/>
  <c r="H682" i="1"/>
  <c r="H683" i="1"/>
  <c r="H644" i="1"/>
  <c r="H645" i="1"/>
  <c r="H625" i="1"/>
  <c r="H621" i="1"/>
  <c r="H623" i="1"/>
  <c r="H517" i="1"/>
  <c r="H600" i="1"/>
  <c r="H515" i="1"/>
  <c r="H602" i="1"/>
  <c r="H516" i="1"/>
  <c r="H519" i="1"/>
  <c r="H454" i="1"/>
  <c r="H437" i="1"/>
  <c r="H453" i="1"/>
  <c r="F869" i="1" l="1"/>
  <c r="F868" i="1" s="1"/>
  <c r="F864" i="1" s="1"/>
  <c r="F863" i="1" s="1"/>
  <c r="G873" i="1"/>
  <c r="G875" i="1"/>
  <c r="H832" i="1"/>
  <c r="F824" i="1"/>
  <c r="G826" i="1"/>
  <c r="G828" i="1"/>
  <c r="H828" i="1" s="1"/>
  <c r="H830" i="1"/>
  <c r="F833" i="1"/>
  <c r="G839" i="1"/>
  <c r="H839" i="1" s="1"/>
  <c r="G843" i="1"/>
  <c r="H843" i="1" s="1"/>
  <c r="F845" i="1"/>
  <c r="G848" i="1"/>
  <c r="G845" i="1" s="1"/>
  <c r="F850" i="1"/>
  <c r="G854" i="1"/>
  <c r="G850" i="1" s="1"/>
  <c r="F859" i="1"/>
  <c r="F858" i="1" s="1"/>
  <c r="F856" i="1" s="1"/>
  <c r="G861" i="1"/>
  <c r="H861" i="1" s="1"/>
  <c r="H816" i="1"/>
  <c r="H791" i="1"/>
  <c r="H787" i="1"/>
  <c r="H785" i="1"/>
  <c r="H775" i="1"/>
  <c r="H780" i="1"/>
  <c r="H771" i="1"/>
  <c r="H763" i="1"/>
  <c r="G814" i="1"/>
  <c r="G813" i="1" s="1"/>
  <c r="F814" i="1"/>
  <c r="F813" i="1" s="1"/>
  <c r="F811" i="1" s="1"/>
  <c r="F804" i="1"/>
  <c r="F803" i="1" s="1"/>
  <c r="G809" i="1"/>
  <c r="G804" i="1" s="1"/>
  <c r="F798" i="1"/>
  <c r="G801" i="1"/>
  <c r="H801" i="1" s="1"/>
  <c r="F794" i="1"/>
  <c r="G796" i="1"/>
  <c r="G794" i="1" s="1"/>
  <c r="F753" i="1"/>
  <c r="F767" i="1"/>
  <c r="G782" i="1"/>
  <c r="F782" i="1"/>
  <c r="G788" i="1"/>
  <c r="F788" i="1"/>
  <c r="G761" i="1"/>
  <c r="G759" i="1"/>
  <c r="H759" i="1" s="1"/>
  <c r="H757" i="1"/>
  <c r="F741" i="1"/>
  <c r="F740" i="1" s="1"/>
  <c r="F736" i="1"/>
  <c r="F735" i="1" s="1"/>
  <c r="G743" i="1"/>
  <c r="G741" i="1" s="1"/>
  <c r="G740" i="1" s="1"/>
  <c r="G738" i="1"/>
  <c r="G736" i="1" s="1"/>
  <c r="G735" i="1" s="1"/>
  <c r="H731" i="1"/>
  <c r="F718" i="1"/>
  <c r="F717" i="1" s="1"/>
  <c r="G720" i="1"/>
  <c r="H720" i="1" s="1"/>
  <c r="F723" i="1"/>
  <c r="F722" i="1" s="1"/>
  <c r="G726" i="1"/>
  <c r="H726" i="1" s="1"/>
  <c r="G729" i="1"/>
  <c r="G728" i="1" s="1"/>
  <c r="F729" i="1"/>
  <c r="F728" i="1" s="1"/>
  <c r="H875" i="1" l="1"/>
  <c r="H735" i="1"/>
  <c r="F823" i="1"/>
  <c r="F818" i="1" s="1"/>
  <c r="F817" i="1" s="1"/>
  <c r="H850" i="1"/>
  <c r="G869" i="1"/>
  <c r="G868" i="1" s="1"/>
  <c r="H788" i="1"/>
  <c r="H809" i="1"/>
  <c r="H740" i="1"/>
  <c r="H736" i="1"/>
  <c r="G824" i="1"/>
  <c r="H824" i="1" s="1"/>
  <c r="G859" i="1"/>
  <c r="H859" i="1" s="1"/>
  <c r="H782" i="1"/>
  <c r="F793" i="1"/>
  <c r="F752" i="1"/>
  <c r="G753" i="1"/>
  <c r="H753" i="1" s="1"/>
  <c r="G833" i="1"/>
  <c r="H833" i="1" s="1"/>
  <c r="H794" i="1"/>
  <c r="H804" i="1"/>
  <c r="G803" i="1"/>
  <c r="H803" i="1" s="1"/>
  <c r="H813" i="1"/>
  <c r="G811" i="1"/>
  <c r="G798" i="1"/>
  <c r="H798" i="1" s="1"/>
  <c r="H741" i="1"/>
  <c r="H761" i="1"/>
  <c r="H836" i="1"/>
  <c r="H854" i="1"/>
  <c r="F732" i="1"/>
  <c r="H814" i="1"/>
  <c r="H873" i="1"/>
  <c r="H738" i="1"/>
  <c r="H796" i="1"/>
  <c r="H826" i="1"/>
  <c r="H743" i="1"/>
  <c r="H845" i="1"/>
  <c r="H848" i="1"/>
  <c r="G767" i="1"/>
  <c r="G732" i="1"/>
  <c r="G400" i="1" s="1"/>
  <c r="H400" i="1" s="1"/>
  <c r="H728" i="1"/>
  <c r="F713" i="1"/>
  <c r="G723" i="1"/>
  <c r="H729" i="1"/>
  <c r="G718" i="1"/>
  <c r="H694" i="1"/>
  <c r="H687" i="1"/>
  <c r="F685" i="1"/>
  <c r="G688" i="1"/>
  <c r="G690" i="1"/>
  <c r="H690" i="1" s="1"/>
  <c r="G692" i="1"/>
  <c r="F692" i="1"/>
  <c r="F695" i="1"/>
  <c r="G697" i="1"/>
  <c r="H697" i="1" s="1"/>
  <c r="F700" i="1"/>
  <c r="F699" i="1" s="1"/>
  <c r="G702" i="1"/>
  <c r="H702" i="1" s="1"/>
  <c r="F705" i="1"/>
  <c r="F704" i="1" s="1"/>
  <c r="G709" i="1"/>
  <c r="H709" i="1" s="1"/>
  <c r="G711" i="1"/>
  <c r="H711" i="1" s="1"/>
  <c r="F656" i="1"/>
  <c r="F655" i="1" s="1"/>
  <c r="G663" i="1"/>
  <c r="G661" i="1" s="1"/>
  <c r="F661" i="1"/>
  <c r="F665" i="1"/>
  <c r="G667" i="1"/>
  <c r="G665" i="1" s="1"/>
  <c r="F669" i="1"/>
  <c r="G671" i="1"/>
  <c r="G669" i="1" s="1"/>
  <c r="F674" i="1"/>
  <c r="G678" i="1"/>
  <c r="H678" i="1" s="1"/>
  <c r="G676" i="1"/>
  <c r="H676" i="1" s="1"/>
  <c r="G658" i="1"/>
  <c r="G656" i="1" s="1"/>
  <c r="F651" i="1"/>
  <c r="G653" i="1"/>
  <c r="H653" i="1" s="1"/>
  <c r="F647" i="1"/>
  <c r="G649" i="1"/>
  <c r="H649" i="1" s="1"/>
  <c r="H640" i="1"/>
  <c r="F638" i="1"/>
  <c r="F637" i="1" s="1"/>
  <c r="G641" i="1"/>
  <c r="G638" i="1" s="1"/>
  <c r="F627" i="1"/>
  <c r="F626" i="1" s="1"/>
  <c r="G635" i="1"/>
  <c r="G633" i="1"/>
  <c r="H633" i="1" s="1"/>
  <c r="F616" i="1"/>
  <c r="F615" i="1" s="1"/>
  <c r="G618" i="1"/>
  <c r="H618" i="1" s="1"/>
  <c r="F610" i="1"/>
  <c r="F609" i="1" s="1"/>
  <c r="G613" i="1"/>
  <c r="G610" i="1" s="1"/>
  <c r="G609" i="1" s="1"/>
  <c r="F604" i="1"/>
  <c r="F603" i="1" s="1"/>
  <c r="G607" i="1"/>
  <c r="G604" i="1" s="1"/>
  <c r="F594" i="1"/>
  <c r="F593" i="1" s="1"/>
  <c r="G597" i="1"/>
  <c r="H597" i="1" s="1"/>
  <c r="H592" i="1"/>
  <c r="F586" i="1"/>
  <c r="G589" i="1"/>
  <c r="H589" i="1" s="1"/>
  <c r="F580" i="1"/>
  <c r="G584" i="1"/>
  <c r="G582" i="1"/>
  <c r="H582" i="1" s="1"/>
  <c r="G577" i="1"/>
  <c r="G575" i="1"/>
  <c r="H575" i="1" s="1"/>
  <c r="F570" i="1"/>
  <c r="F569" i="1" s="1"/>
  <c r="G573" i="1"/>
  <c r="H573" i="1" s="1"/>
  <c r="F565" i="1"/>
  <c r="F564" i="1" s="1"/>
  <c r="G567" i="1"/>
  <c r="G565" i="1" s="1"/>
  <c r="F559" i="1"/>
  <c r="G562" i="1"/>
  <c r="G559" i="1" s="1"/>
  <c r="F555" i="1"/>
  <c r="G557" i="1"/>
  <c r="H557" i="1" s="1"/>
  <c r="F548" i="1"/>
  <c r="G550" i="1"/>
  <c r="H550" i="1" s="1"/>
  <c r="G552" i="1"/>
  <c r="H552" i="1" s="1"/>
  <c r="F543" i="1"/>
  <c r="G545" i="1"/>
  <c r="H545" i="1" s="1"/>
  <c r="F534" i="1"/>
  <c r="G541" i="1"/>
  <c r="H541" i="1" s="1"/>
  <c r="G539" i="1"/>
  <c r="H539" i="1" s="1"/>
  <c r="F529" i="1"/>
  <c r="G531" i="1"/>
  <c r="G529" i="1" s="1"/>
  <c r="F522" i="1"/>
  <c r="G524" i="1"/>
  <c r="H524" i="1" s="1"/>
  <c r="G527" i="1"/>
  <c r="H527" i="1" s="1"/>
  <c r="F510" i="1"/>
  <c r="F509" i="1" s="1"/>
  <c r="G512" i="1"/>
  <c r="G510" i="1" s="1"/>
  <c r="F505" i="1"/>
  <c r="G507" i="1"/>
  <c r="H507" i="1" s="1"/>
  <c r="F499" i="1"/>
  <c r="G503" i="1"/>
  <c r="H503" i="1" s="1"/>
  <c r="G501" i="1"/>
  <c r="H501" i="1" s="1"/>
  <c r="F491" i="1"/>
  <c r="G495" i="1"/>
  <c r="H495" i="1" s="1"/>
  <c r="G493" i="1"/>
  <c r="H493" i="1" s="1"/>
  <c r="G486" i="1"/>
  <c r="F476" i="1"/>
  <c r="G478" i="1"/>
  <c r="H478" i="1" s="1"/>
  <c r="F471" i="1"/>
  <c r="G473" i="1"/>
  <c r="G471" i="1" s="1"/>
  <c r="F456" i="1"/>
  <c r="G469" i="1"/>
  <c r="H469" i="1" s="1"/>
  <c r="G464" i="1"/>
  <c r="G462" i="1"/>
  <c r="G460" i="1"/>
  <c r="G458" i="1"/>
  <c r="F440" i="1"/>
  <c r="F447" i="1"/>
  <c r="G443" i="1"/>
  <c r="H443" i="1" s="1"/>
  <c r="G445" i="1"/>
  <c r="H445" i="1" s="1"/>
  <c r="G449" i="1"/>
  <c r="H449" i="1" s="1"/>
  <c r="F407" i="1"/>
  <c r="F404" i="1"/>
  <c r="F401" i="1"/>
  <c r="F392" i="1"/>
  <c r="F390" i="1"/>
  <c r="H584" i="1" l="1"/>
  <c r="H232" i="1"/>
  <c r="H811" i="1"/>
  <c r="G403" i="1"/>
  <c r="H403" i="1" s="1"/>
  <c r="H577" i="1"/>
  <c r="H486" i="1"/>
  <c r="H462" i="1"/>
  <c r="H464" i="1"/>
  <c r="H458" i="1"/>
  <c r="H460" i="1"/>
  <c r="F746" i="1"/>
  <c r="F745" i="1" s="1"/>
  <c r="H869" i="1"/>
  <c r="G858" i="1"/>
  <c r="G856" i="1" s="1"/>
  <c r="G823" i="1"/>
  <c r="G818" i="1" s="1"/>
  <c r="G405" i="1" s="1"/>
  <c r="H732" i="1"/>
  <c r="F620" i="1"/>
  <c r="G793" i="1"/>
  <c r="H793" i="1" s="1"/>
  <c r="H868" i="1"/>
  <c r="G864" i="1"/>
  <c r="G408" i="1" s="1"/>
  <c r="H767" i="1"/>
  <c r="G752" i="1"/>
  <c r="H667" i="1"/>
  <c r="F684" i="1"/>
  <c r="F680" i="1" s="1"/>
  <c r="H661" i="1"/>
  <c r="H669" i="1"/>
  <c r="F646" i="1"/>
  <c r="H609" i="1"/>
  <c r="F599" i="1"/>
  <c r="H663" i="1"/>
  <c r="H665" i="1"/>
  <c r="F660" i="1"/>
  <c r="G651" i="1"/>
  <c r="H651" i="1" s="1"/>
  <c r="G685" i="1"/>
  <c r="H685" i="1" s="1"/>
  <c r="H638" i="1"/>
  <c r="G637" i="1"/>
  <c r="H637" i="1" s="1"/>
  <c r="G655" i="1"/>
  <c r="H655" i="1" s="1"/>
  <c r="H656" i="1"/>
  <c r="H658" i="1"/>
  <c r="H688" i="1"/>
  <c r="G700" i="1"/>
  <c r="H671" i="1"/>
  <c r="G674" i="1"/>
  <c r="H674" i="1" s="1"/>
  <c r="H641" i="1"/>
  <c r="G627" i="1"/>
  <c r="H627" i="1" s="1"/>
  <c r="G695" i="1"/>
  <c r="H695" i="1" s="1"/>
  <c r="G717" i="1"/>
  <c r="H718" i="1"/>
  <c r="G647" i="1"/>
  <c r="H635" i="1"/>
  <c r="G705" i="1"/>
  <c r="H692" i="1"/>
  <c r="H723" i="1"/>
  <c r="G722" i="1"/>
  <c r="H722" i="1" s="1"/>
  <c r="G616" i="1"/>
  <c r="H610" i="1"/>
  <c r="H613" i="1"/>
  <c r="H607" i="1"/>
  <c r="F579" i="1"/>
  <c r="G603" i="1"/>
  <c r="H604" i="1"/>
  <c r="G594" i="1"/>
  <c r="G586" i="1"/>
  <c r="H586" i="1" s="1"/>
  <c r="H559" i="1"/>
  <c r="F521" i="1"/>
  <c r="G580" i="1"/>
  <c r="G570" i="1"/>
  <c r="F547" i="1"/>
  <c r="G548" i="1"/>
  <c r="H548" i="1" s="1"/>
  <c r="H567" i="1"/>
  <c r="G564" i="1"/>
  <c r="H564" i="1" s="1"/>
  <c r="H565" i="1"/>
  <c r="G555" i="1"/>
  <c r="F533" i="1"/>
  <c r="H562" i="1"/>
  <c r="H529" i="1"/>
  <c r="H531" i="1"/>
  <c r="G543" i="1"/>
  <c r="H543" i="1" s="1"/>
  <c r="G534" i="1"/>
  <c r="F455" i="1"/>
  <c r="F452" i="1" s="1"/>
  <c r="G522" i="1"/>
  <c r="G509" i="1"/>
  <c r="H509" i="1" s="1"/>
  <c r="H510" i="1"/>
  <c r="G505" i="1"/>
  <c r="H505" i="1" s="1"/>
  <c r="G499" i="1"/>
  <c r="H499" i="1" s="1"/>
  <c r="G491" i="1"/>
  <c r="H491" i="1" s="1"/>
  <c r="H471" i="1"/>
  <c r="G476" i="1"/>
  <c r="H476" i="1" s="1"/>
  <c r="H473" i="1"/>
  <c r="G456" i="1"/>
  <c r="F439" i="1"/>
  <c r="F436" i="1" s="1"/>
  <c r="F435" i="1" s="1"/>
  <c r="G447" i="1"/>
  <c r="H447" i="1" s="1"/>
  <c r="G440" i="1"/>
  <c r="F409" i="1"/>
  <c r="H405" i="1" l="1"/>
  <c r="H856" i="1"/>
  <c r="G406" i="1"/>
  <c r="H406" i="1" s="1"/>
  <c r="H408" i="1"/>
  <c r="G407" i="1"/>
  <c r="H407" i="1" s="1"/>
  <c r="F643" i="1"/>
  <c r="H823" i="1"/>
  <c r="H858" i="1"/>
  <c r="G626" i="1"/>
  <c r="H626" i="1" s="1"/>
  <c r="H864" i="1"/>
  <c r="G863" i="1"/>
  <c r="H863" i="1" s="1"/>
  <c r="G817" i="1"/>
  <c r="H818" i="1"/>
  <c r="G746" i="1"/>
  <c r="G402" i="1" s="1"/>
  <c r="H752" i="1"/>
  <c r="G684" i="1"/>
  <c r="H684" i="1" s="1"/>
  <c r="G660" i="1"/>
  <c r="H660" i="1" s="1"/>
  <c r="H700" i="1"/>
  <c r="G699" i="1"/>
  <c r="H699" i="1" s="1"/>
  <c r="H705" i="1"/>
  <c r="G704" i="1"/>
  <c r="H704" i="1" s="1"/>
  <c r="G713" i="1"/>
  <c r="H717" i="1"/>
  <c r="G646" i="1"/>
  <c r="H647" i="1"/>
  <c r="H603" i="1"/>
  <c r="G615" i="1"/>
  <c r="H615" i="1" s="1"/>
  <c r="H616" i="1"/>
  <c r="H580" i="1"/>
  <c r="G579" i="1"/>
  <c r="H579" i="1" s="1"/>
  <c r="F514" i="1"/>
  <c r="H594" i="1"/>
  <c r="G593" i="1"/>
  <c r="H593" i="1" s="1"/>
  <c r="H570" i="1"/>
  <c r="G569" i="1"/>
  <c r="H569" i="1" s="1"/>
  <c r="G547" i="1"/>
  <c r="H547" i="1" s="1"/>
  <c r="H555" i="1"/>
  <c r="H534" i="1"/>
  <c r="G533" i="1"/>
  <c r="H533" i="1" s="1"/>
  <c r="H522" i="1"/>
  <c r="G521" i="1"/>
  <c r="H456" i="1"/>
  <c r="G455" i="1"/>
  <c r="G439" i="1"/>
  <c r="H440" i="1"/>
  <c r="H713" i="1" l="1"/>
  <c r="G399" i="1"/>
  <c r="H399" i="1" s="1"/>
  <c r="H402" i="1"/>
  <c r="G401" i="1"/>
  <c r="H401" i="1" s="1"/>
  <c r="G404" i="1"/>
  <c r="H404" i="1" s="1"/>
  <c r="F451" i="1"/>
  <c r="F877" i="1" s="1"/>
  <c r="G620" i="1"/>
  <c r="G680" i="1"/>
  <c r="H817" i="1"/>
  <c r="G745" i="1"/>
  <c r="H745" i="1" s="1"/>
  <c r="H746" i="1"/>
  <c r="G643" i="1"/>
  <c r="H646" i="1"/>
  <c r="G599" i="1"/>
  <c r="H521" i="1"/>
  <c r="G514" i="1"/>
  <c r="G452" i="1"/>
  <c r="G393" i="1" s="1"/>
  <c r="H455" i="1"/>
  <c r="H439" i="1"/>
  <c r="G436" i="1"/>
  <c r="G391" i="1" s="1"/>
  <c r="H643" i="1" l="1"/>
  <c r="G397" i="1"/>
  <c r="H397" i="1" s="1"/>
  <c r="H680" i="1"/>
  <c r="G398" i="1"/>
  <c r="H398" i="1" s="1"/>
  <c r="H393" i="1"/>
  <c r="G390" i="1"/>
  <c r="H391" i="1"/>
  <c r="H620" i="1"/>
  <c r="G396" i="1"/>
  <c r="H396" i="1" s="1"/>
  <c r="H514" i="1"/>
  <c r="G394" i="1"/>
  <c r="H394" i="1" s="1"/>
  <c r="H599" i="1"/>
  <c r="G395" i="1"/>
  <c r="H395" i="1" s="1"/>
  <c r="H452" i="1"/>
  <c r="G451" i="1"/>
  <c r="H451" i="1" s="1"/>
  <c r="H436" i="1"/>
  <c r="G435" i="1"/>
  <c r="G392" i="1" l="1"/>
  <c r="H392" i="1" s="1"/>
  <c r="H390" i="1"/>
  <c r="H435" i="1"/>
  <c r="G877" i="1"/>
  <c r="H877" i="1" s="1"/>
  <c r="H371" i="1"/>
  <c r="H369" i="1"/>
  <c r="H363" i="1"/>
  <c r="H359" i="1"/>
  <c r="G370" i="1"/>
  <c r="G368" i="1"/>
  <c r="G362" i="1"/>
  <c r="G361" i="1" s="1"/>
  <c r="G360" i="1" s="1"/>
  <c r="G358" i="1"/>
  <c r="G357" i="1" s="1"/>
  <c r="G356" i="1" s="1"/>
  <c r="G52" i="1"/>
  <c r="G65" i="1"/>
  <c r="G74" i="1"/>
  <c r="G82" i="1"/>
  <c r="G92" i="1"/>
  <c r="G98" i="1"/>
  <c r="G102" i="1"/>
  <c r="G101" i="1" s="1"/>
  <c r="G15" i="1" s="1"/>
  <c r="G117" i="1"/>
  <c r="G124" i="1"/>
  <c r="G157" i="1"/>
  <c r="G164" i="1"/>
  <c r="G169" i="1"/>
  <c r="G172" i="1"/>
  <c r="G176" i="1"/>
  <c r="G184" i="1"/>
  <c r="G187" i="1"/>
  <c r="G202" i="1"/>
  <c r="G221" i="1"/>
  <c r="G237" i="1"/>
  <c r="G260" i="1"/>
  <c r="G263" i="1"/>
  <c r="G265" i="1"/>
  <c r="G268" i="1"/>
  <c r="G275" i="1"/>
  <c r="G279" i="1"/>
  <c r="G284" i="1"/>
  <c r="G287" i="1"/>
  <c r="G292" i="1"/>
  <c r="G297" i="1"/>
  <c r="G315" i="1"/>
  <c r="G332" i="1"/>
  <c r="F362" i="1"/>
  <c r="F361" i="1" s="1"/>
  <c r="F370" i="1"/>
  <c r="F368" i="1"/>
  <c r="F358" i="1"/>
  <c r="F357" i="1" s="1"/>
  <c r="F356" i="1" s="1"/>
  <c r="J333" i="1"/>
  <c r="I333" i="1"/>
  <c r="H332" i="1"/>
  <c r="H35" i="1" s="1"/>
  <c r="F332" i="1"/>
  <c r="G409" i="1" l="1"/>
  <c r="H409" i="1" s="1"/>
  <c r="G318" i="1"/>
  <c r="G34" i="1"/>
  <c r="F334" i="1"/>
  <c r="F35" i="1"/>
  <c r="G334" i="1"/>
  <c r="G35" i="1"/>
  <c r="H356" i="1"/>
  <c r="H368" i="1"/>
  <c r="H370" i="1"/>
  <c r="H357" i="1"/>
  <c r="H358" i="1"/>
  <c r="H362" i="1"/>
  <c r="H361" i="1"/>
  <c r="G367" i="1"/>
  <c r="G355" i="1"/>
  <c r="G183" i="1"/>
  <c r="G19" i="1" s="1"/>
  <c r="G51" i="1"/>
  <c r="G303" i="1"/>
  <c r="G116" i="1"/>
  <c r="G18" i="1" s="1"/>
  <c r="G20" i="1" s="1"/>
  <c r="F367" i="1"/>
  <c r="F366" i="1" s="1"/>
  <c r="F365" i="1" s="1"/>
  <c r="F360" i="1"/>
  <c r="H360" i="1" s="1"/>
  <c r="J332" i="1"/>
  <c r="H334" i="1"/>
  <c r="J334" i="1" s="1"/>
  <c r="I332" i="1"/>
  <c r="G105" i="1" l="1"/>
  <c r="G14" i="1"/>
  <c r="G16" i="1" s="1"/>
  <c r="G22" i="1" s="1"/>
  <c r="G36" i="1"/>
  <c r="G366" i="1"/>
  <c r="H367" i="1"/>
  <c r="G364" i="1"/>
  <c r="G205" i="1"/>
  <c r="F355" i="1"/>
  <c r="F364" i="1" s="1"/>
  <c r="F372" i="1"/>
  <c r="I334" i="1"/>
  <c r="G38" i="1" l="1"/>
  <c r="H364" i="1"/>
  <c r="H355" i="1"/>
  <c r="G365" i="1"/>
  <c r="H366" i="1"/>
  <c r="J317" i="1"/>
  <c r="J316" i="1"/>
  <c r="I317" i="1"/>
  <c r="I316" i="1"/>
  <c r="H315" i="1"/>
  <c r="F315" i="1"/>
  <c r="H268" i="1"/>
  <c r="J302" i="1"/>
  <c r="J301" i="1"/>
  <c r="J300" i="1"/>
  <c r="J299" i="1"/>
  <c r="J298" i="1"/>
  <c r="J296" i="1"/>
  <c r="J295" i="1"/>
  <c r="J294" i="1"/>
  <c r="J293" i="1"/>
  <c r="J291" i="1"/>
  <c r="J290" i="1"/>
  <c r="J289" i="1"/>
  <c r="J288" i="1"/>
  <c r="J286" i="1"/>
  <c r="J285" i="1"/>
  <c r="J283" i="1"/>
  <c r="J282" i="1"/>
  <c r="J281" i="1"/>
  <c r="J280" i="1"/>
  <c r="J278" i="1"/>
  <c r="J277" i="1"/>
  <c r="J276" i="1"/>
  <c r="J274" i="1"/>
  <c r="J273" i="1"/>
  <c r="J272" i="1"/>
  <c r="J271" i="1"/>
  <c r="J270" i="1"/>
  <c r="J269" i="1"/>
  <c r="J267" i="1"/>
  <c r="J266" i="1"/>
  <c r="J264" i="1"/>
  <c r="J262" i="1"/>
  <c r="J261" i="1"/>
  <c r="I302" i="1"/>
  <c r="I301" i="1"/>
  <c r="I300" i="1"/>
  <c r="I299" i="1"/>
  <c r="I298" i="1"/>
  <c r="I296" i="1"/>
  <c r="I295" i="1"/>
  <c r="I294" i="1"/>
  <c r="I293" i="1"/>
  <c r="I291" i="1"/>
  <c r="I290" i="1"/>
  <c r="I289" i="1"/>
  <c r="I288" i="1"/>
  <c r="I286" i="1"/>
  <c r="I285" i="1"/>
  <c r="I283" i="1"/>
  <c r="I282" i="1"/>
  <c r="I281" i="1"/>
  <c r="I280" i="1"/>
  <c r="I278" i="1"/>
  <c r="I277" i="1"/>
  <c r="I276" i="1"/>
  <c r="I274" i="1"/>
  <c r="I273" i="1"/>
  <c r="I272" i="1"/>
  <c r="I271" i="1"/>
  <c r="I270" i="1"/>
  <c r="I269" i="1"/>
  <c r="I267" i="1"/>
  <c r="I266" i="1"/>
  <c r="I264" i="1"/>
  <c r="I262" i="1"/>
  <c r="I261" i="1"/>
  <c r="H297" i="1"/>
  <c r="H292" i="1"/>
  <c r="H287" i="1"/>
  <c r="H284" i="1"/>
  <c r="H279" i="1"/>
  <c r="H275" i="1"/>
  <c r="H265" i="1"/>
  <c r="H263" i="1"/>
  <c r="H260" i="1"/>
  <c r="F297" i="1"/>
  <c r="F292" i="1"/>
  <c r="F287" i="1"/>
  <c r="F284" i="1"/>
  <c r="F279" i="1"/>
  <c r="F275" i="1"/>
  <c r="F268" i="1"/>
  <c r="F265" i="1"/>
  <c r="F263" i="1"/>
  <c r="F260" i="1"/>
  <c r="F318" i="1" l="1"/>
  <c r="F34" i="1"/>
  <c r="H318" i="1"/>
  <c r="H34" i="1"/>
  <c r="G372" i="1"/>
  <c r="H372" i="1" s="1"/>
  <c r="H365" i="1"/>
  <c r="I275" i="1"/>
  <c r="J263" i="1"/>
  <c r="I279" i="1"/>
  <c r="I284" i="1"/>
  <c r="I292" i="1"/>
  <c r="I263" i="1"/>
  <c r="J315" i="1"/>
  <c r="I297" i="1"/>
  <c r="F303" i="1"/>
  <c r="I287" i="1"/>
  <c r="J292" i="1"/>
  <c r="I268" i="1"/>
  <c r="I315" i="1"/>
  <c r="I260" i="1"/>
  <c r="J265" i="1"/>
  <c r="J284" i="1"/>
  <c r="J275" i="1"/>
  <c r="H303" i="1"/>
  <c r="J297" i="1"/>
  <c r="J287" i="1"/>
  <c r="J279" i="1"/>
  <c r="J268" i="1"/>
  <c r="I265" i="1"/>
  <c r="J260" i="1"/>
  <c r="I318" i="1" l="1"/>
  <c r="J318" i="1"/>
  <c r="I303" i="1"/>
  <c r="J303" i="1"/>
  <c r="J236" i="1" l="1"/>
  <c r="H237" i="1"/>
  <c r="F237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0" i="1"/>
  <c r="J219" i="1"/>
  <c r="J218" i="1"/>
  <c r="J217" i="1"/>
  <c r="J216" i="1"/>
  <c r="J215" i="1"/>
  <c r="I220" i="1"/>
  <c r="I219" i="1"/>
  <c r="I218" i="1"/>
  <c r="I217" i="1"/>
  <c r="I216" i="1"/>
  <c r="I215" i="1"/>
  <c r="H221" i="1"/>
  <c r="F221" i="1"/>
  <c r="I204" i="1"/>
  <c r="I201" i="1"/>
  <c r="I199" i="1"/>
  <c r="H198" i="1"/>
  <c r="J198" i="1" s="1"/>
  <c r="F198" i="1"/>
  <c r="I200" i="1"/>
  <c r="I197" i="1"/>
  <c r="I195" i="1"/>
  <c r="I194" i="1"/>
  <c r="I193" i="1"/>
  <c r="I191" i="1"/>
  <c r="I190" i="1"/>
  <c r="I189" i="1"/>
  <c r="I186" i="1"/>
  <c r="H203" i="1"/>
  <c r="J203" i="1" s="1"/>
  <c r="F203" i="1"/>
  <c r="F202" i="1" s="1"/>
  <c r="H196" i="1"/>
  <c r="J196" i="1" s="1"/>
  <c r="F196" i="1"/>
  <c r="H192" i="1"/>
  <c r="F192" i="1"/>
  <c r="H188" i="1"/>
  <c r="J188" i="1" s="1"/>
  <c r="F188" i="1"/>
  <c r="H185" i="1"/>
  <c r="H184" i="1" s="1"/>
  <c r="F185" i="1"/>
  <c r="F184" i="1" s="1"/>
  <c r="J170" i="1"/>
  <c r="H169" i="1"/>
  <c r="F170" i="1"/>
  <c r="F169" i="1" s="1"/>
  <c r="H122" i="1"/>
  <c r="F122" i="1"/>
  <c r="H120" i="1"/>
  <c r="J120" i="1" s="1"/>
  <c r="F120" i="1"/>
  <c r="H118" i="1"/>
  <c r="F118" i="1"/>
  <c r="H147" i="1"/>
  <c r="J147" i="1" s="1"/>
  <c r="F147" i="1"/>
  <c r="H130" i="1"/>
  <c r="J130" i="1" s="1"/>
  <c r="F130" i="1"/>
  <c r="I136" i="1"/>
  <c r="I182" i="1"/>
  <c r="I180" i="1"/>
  <c r="I178" i="1"/>
  <c r="I175" i="1"/>
  <c r="I174" i="1"/>
  <c r="I168" i="1"/>
  <c r="I166" i="1"/>
  <c r="I163" i="1"/>
  <c r="I162" i="1"/>
  <c r="I161" i="1"/>
  <c r="I159" i="1"/>
  <c r="I156" i="1"/>
  <c r="I155" i="1"/>
  <c r="I154" i="1"/>
  <c r="I153" i="1"/>
  <c r="I152" i="1"/>
  <c r="I150" i="1"/>
  <c r="I146" i="1"/>
  <c r="I145" i="1"/>
  <c r="I144" i="1"/>
  <c r="I143" i="1"/>
  <c r="I142" i="1"/>
  <c r="I141" i="1"/>
  <c r="I140" i="1"/>
  <c r="I139" i="1"/>
  <c r="I138" i="1"/>
  <c r="I135" i="1"/>
  <c r="I134" i="1"/>
  <c r="I133" i="1"/>
  <c r="I132" i="1"/>
  <c r="I131" i="1"/>
  <c r="I129" i="1"/>
  <c r="I128" i="1"/>
  <c r="I127" i="1"/>
  <c r="I126" i="1"/>
  <c r="I123" i="1"/>
  <c r="I121" i="1"/>
  <c r="I119" i="1"/>
  <c r="H181" i="1"/>
  <c r="J181" i="1" s="1"/>
  <c r="F181" i="1"/>
  <c r="H179" i="1"/>
  <c r="J179" i="1" s="1"/>
  <c r="F179" i="1"/>
  <c r="H177" i="1"/>
  <c r="J177" i="1" s="1"/>
  <c r="F177" i="1"/>
  <c r="H173" i="1"/>
  <c r="J173" i="1" s="1"/>
  <c r="F173" i="1"/>
  <c r="F172" i="1" s="1"/>
  <c r="H167" i="1"/>
  <c r="F167" i="1"/>
  <c r="H165" i="1"/>
  <c r="F165" i="1"/>
  <c r="H160" i="1"/>
  <c r="F160" i="1"/>
  <c r="H158" i="1"/>
  <c r="J158" i="1" s="1"/>
  <c r="F158" i="1"/>
  <c r="H149" i="1"/>
  <c r="F149" i="1"/>
  <c r="H137" i="1"/>
  <c r="F137" i="1"/>
  <c r="H125" i="1"/>
  <c r="F125" i="1"/>
  <c r="H103" i="1"/>
  <c r="H102" i="1" s="1"/>
  <c r="F103" i="1"/>
  <c r="F102" i="1" s="1"/>
  <c r="H99" i="1"/>
  <c r="J99" i="1" s="1"/>
  <c r="F99" i="1"/>
  <c r="F98" i="1" s="1"/>
  <c r="H95" i="1"/>
  <c r="J95" i="1" s="1"/>
  <c r="F95" i="1"/>
  <c r="H93" i="1"/>
  <c r="F93" i="1"/>
  <c r="H89" i="1"/>
  <c r="F89" i="1"/>
  <c r="H86" i="1"/>
  <c r="J86" i="1" s="1"/>
  <c r="F86" i="1"/>
  <c r="H83" i="1"/>
  <c r="F83" i="1"/>
  <c r="H77" i="1"/>
  <c r="F77" i="1"/>
  <c r="H75" i="1"/>
  <c r="F75" i="1"/>
  <c r="H72" i="1"/>
  <c r="F72" i="1"/>
  <c r="H69" i="1"/>
  <c r="F69" i="1"/>
  <c r="H66" i="1"/>
  <c r="F66" i="1"/>
  <c r="H62" i="1"/>
  <c r="F62" i="1"/>
  <c r="H59" i="1"/>
  <c r="F59" i="1"/>
  <c r="H53" i="1"/>
  <c r="F53" i="1"/>
  <c r="I221" i="1" l="1"/>
  <c r="J221" i="1"/>
  <c r="I237" i="1"/>
  <c r="F117" i="1"/>
  <c r="J237" i="1"/>
  <c r="I196" i="1"/>
  <c r="I192" i="1"/>
  <c r="H202" i="1"/>
  <c r="I202" i="1" s="1"/>
  <c r="J185" i="1"/>
  <c r="H187" i="1"/>
  <c r="J187" i="1" s="1"/>
  <c r="I203" i="1"/>
  <c r="J184" i="1"/>
  <c r="I147" i="1"/>
  <c r="J192" i="1"/>
  <c r="I122" i="1"/>
  <c r="I188" i="1"/>
  <c r="F187" i="1"/>
  <c r="I184" i="1"/>
  <c r="I185" i="1"/>
  <c r="J122" i="1"/>
  <c r="H117" i="1"/>
  <c r="J117" i="1" s="1"/>
  <c r="I120" i="1"/>
  <c r="I170" i="1"/>
  <c r="I72" i="1"/>
  <c r="F164" i="1"/>
  <c r="H157" i="1"/>
  <c r="J157" i="1" s="1"/>
  <c r="I125" i="1"/>
  <c r="H124" i="1"/>
  <c r="J124" i="1" s="1"/>
  <c r="I167" i="1"/>
  <c r="F157" i="1"/>
  <c r="F124" i="1"/>
  <c r="I160" i="1"/>
  <c r="I173" i="1"/>
  <c r="I179" i="1"/>
  <c r="H172" i="1"/>
  <c r="J172" i="1" s="1"/>
  <c r="I177" i="1"/>
  <c r="J118" i="1"/>
  <c r="I149" i="1"/>
  <c r="I165" i="1"/>
  <c r="I137" i="1"/>
  <c r="J125" i="1"/>
  <c r="I130" i="1"/>
  <c r="I181" i="1"/>
  <c r="J137" i="1"/>
  <c r="J149" i="1"/>
  <c r="H164" i="1"/>
  <c r="J160" i="1"/>
  <c r="F176" i="1"/>
  <c r="J165" i="1"/>
  <c r="I158" i="1"/>
  <c r="J167" i="1"/>
  <c r="H176" i="1"/>
  <c r="H92" i="1"/>
  <c r="I118" i="1"/>
  <c r="J103" i="1"/>
  <c r="I103" i="1"/>
  <c r="H98" i="1"/>
  <c r="F92" i="1"/>
  <c r="I99" i="1"/>
  <c r="I93" i="1"/>
  <c r="I95" i="1"/>
  <c r="J93" i="1"/>
  <c r="J89" i="1"/>
  <c r="I89" i="1"/>
  <c r="I77" i="1"/>
  <c r="F82" i="1"/>
  <c r="I86" i="1"/>
  <c r="J77" i="1"/>
  <c r="H82" i="1"/>
  <c r="I83" i="1"/>
  <c r="J75" i="1"/>
  <c r="J83" i="1"/>
  <c r="F74" i="1"/>
  <c r="H74" i="1"/>
  <c r="J72" i="1"/>
  <c r="F65" i="1"/>
  <c r="H65" i="1"/>
  <c r="I75" i="1"/>
  <c r="J62" i="1"/>
  <c r="F52" i="1"/>
  <c r="J69" i="1"/>
  <c r="J66" i="1"/>
  <c r="I69" i="1"/>
  <c r="H52" i="1"/>
  <c r="I66" i="1"/>
  <c r="J59" i="1"/>
  <c r="I62" i="1"/>
  <c r="J53" i="1"/>
  <c r="I59" i="1"/>
  <c r="I53" i="1"/>
  <c r="F116" i="1" l="1"/>
  <c r="F18" i="1" s="1"/>
  <c r="J202" i="1"/>
  <c r="H183" i="1"/>
  <c r="H19" i="1" s="1"/>
  <c r="I187" i="1"/>
  <c r="I117" i="1"/>
  <c r="F183" i="1"/>
  <c r="F19" i="1" s="1"/>
  <c r="I157" i="1"/>
  <c r="I124" i="1"/>
  <c r="H116" i="1"/>
  <c r="I172" i="1"/>
  <c r="J164" i="1"/>
  <c r="I164" i="1"/>
  <c r="J176" i="1"/>
  <c r="I176" i="1"/>
  <c r="J116" i="1" l="1"/>
  <c r="H18" i="1"/>
  <c r="F205" i="1"/>
  <c r="I183" i="1"/>
  <c r="J183" i="1"/>
  <c r="H205" i="1"/>
  <c r="I116" i="1"/>
  <c r="I205" i="1" l="1"/>
  <c r="J205" i="1"/>
  <c r="I70" i="1" l="1"/>
  <c r="I104" i="1"/>
  <c r="I97" i="1"/>
  <c r="I100" i="1"/>
  <c r="I96" i="1"/>
  <c r="I94" i="1"/>
  <c r="I91" i="1"/>
  <c r="I90" i="1"/>
  <c r="I88" i="1"/>
  <c r="I87" i="1"/>
  <c r="I85" i="1"/>
  <c r="I84" i="1"/>
  <c r="I81" i="1"/>
  <c r="I80" i="1"/>
  <c r="I79" i="1"/>
  <c r="I78" i="1"/>
  <c r="I76" i="1"/>
  <c r="I73" i="1"/>
  <c r="I71" i="1"/>
  <c r="I68" i="1"/>
  <c r="I67" i="1"/>
  <c r="I64" i="1"/>
  <c r="I63" i="1"/>
  <c r="I61" i="1"/>
  <c r="I60" i="1"/>
  <c r="I58" i="1"/>
  <c r="I57" i="1"/>
  <c r="I56" i="1"/>
  <c r="I55" i="1"/>
  <c r="I54" i="1"/>
  <c r="J98" i="1"/>
  <c r="I98" i="1" l="1"/>
  <c r="F101" i="1"/>
  <c r="F15" i="1" s="1"/>
  <c r="F51" i="1"/>
  <c r="F14" i="1" s="1"/>
  <c r="H36" i="1"/>
  <c r="F36" i="1"/>
  <c r="H20" i="1"/>
  <c r="F20" i="1"/>
  <c r="F16" i="1"/>
  <c r="I92" i="1" l="1"/>
  <c r="J92" i="1"/>
  <c r="I82" i="1"/>
  <c r="J82" i="1"/>
  <c r="F105" i="1"/>
  <c r="J52" i="1"/>
  <c r="I52" i="1"/>
  <c r="J65" i="1"/>
  <c r="I65" i="1"/>
  <c r="I74" i="1"/>
  <c r="J74" i="1"/>
  <c r="J102" i="1"/>
  <c r="I102" i="1"/>
  <c r="H51" i="1"/>
  <c r="H14" i="1" s="1"/>
  <c r="H101" i="1"/>
  <c r="H15" i="1" s="1"/>
  <c r="F22" i="1"/>
  <c r="F38" i="1" s="1"/>
  <c r="H16" i="1" l="1"/>
  <c r="H22" i="1" s="1"/>
  <c r="H38" i="1" s="1"/>
  <c r="I101" i="1"/>
  <c r="J101" i="1"/>
  <c r="H105" i="1"/>
  <c r="I51" i="1"/>
  <c r="J51" i="1"/>
  <c r="J105" i="1" l="1"/>
  <c r="I105" i="1"/>
</calcChain>
</file>

<file path=xl/sharedStrings.xml><?xml version="1.0" encoding="utf-8"?>
<sst xmlns="http://schemas.openxmlformats.org/spreadsheetml/2006/main" count="1283" uniqueCount="668">
  <si>
    <t>GODIŠNJI  IZVJEŠTAJ O IZVRŠENJU PRORAČUNA OPĆINE SALI ZA 2021. GODINU</t>
  </si>
  <si>
    <t>1. OPĆI DIO</t>
  </si>
  <si>
    <t xml:space="preserve">A. RAČUN PRIHODA I RASHODA    </t>
  </si>
  <si>
    <t>Izvršenje 2020.</t>
  </si>
  <si>
    <t>Izvršenje 2021.</t>
  </si>
  <si>
    <t>Izvršenje 1-12/ 2020.</t>
  </si>
  <si>
    <t>Izvršenje 1-12/2021.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</si>
  <si>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</si>
  <si>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</si>
  <si>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</si>
  <si>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</si>
  <si>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</si>
  <si>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Ukupno rashodi</t>
  </si>
  <si>
    <t>RAZLIKA VIŠAK/MANJAK</t>
  </si>
  <si>
    <t>RASPOLOŽIVA SREDSTVA IZ PRETHODNIH GODINA</t>
  </si>
  <si>
    <t>Ukupan donos viška/manjka iz prethodnih godina</t>
  </si>
  <si>
    <t>Dio koji će se rasporediti/pokriti u razdoblju</t>
  </si>
  <si>
    <t>B. RAČUN FINANCIRANJA</t>
  </si>
  <si>
    <t>Primici od financijske imovine i zaduživanja</t>
  </si>
  <si>
    <t>Izdaci za financijsku imovinu i otplate zajmova</t>
  </si>
  <si>
    <t>Neto financiranje</t>
  </si>
  <si>
    <t>Višak/manjak+neto financiranje+raspoloživa sredstva iz prethodnih godina</t>
  </si>
  <si>
    <t>PRIHODI PO EKONOMSKOJ KLASIFIKACIJI</t>
  </si>
  <si>
    <t>Brojčana oznaka</t>
  </si>
  <si>
    <t>Naziv računa</t>
  </si>
  <si>
    <t>Prihodi od poreza</t>
  </si>
  <si>
    <t>Porez na dohodak od nesamostalnog rada</t>
  </si>
  <si>
    <t>Porez na dohodak od samostalnih djelatnosti</t>
  </si>
  <si>
    <t>Porez na dohodak od imovine i imovinskih prava</t>
  </si>
  <si>
    <t>Porez na dohodak od kapitala</t>
  </si>
  <si>
    <t>Porez na dohodak po godišnjoj prijavi</t>
  </si>
  <si>
    <t>Stalni porezi na nepokretnu imovinu</t>
  </si>
  <si>
    <t>Povremeni porezi na imovinu</t>
  </si>
  <si>
    <t>Porez na promet</t>
  </si>
  <si>
    <t>Porez na korištenje dobara ili izvođenje aktivnosti</t>
  </si>
  <si>
    <t>Pomoći iz inozemstva ili subjakata unutar općeg proračuna</t>
  </si>
  <si>
    <t>Tekuće pomoći iz drugih proračuna</t>
  </si>
  <si>
    <t>Kapitalne pomoći iz drugih proračuna</t>
  </si>
  <si>
    <t>Tekuće pomoći izvanproračunskih korisnika</t>
  </si>
  <si>
    <t>Kapitalne pomoći od izvanproračunskih korisnika</t>
  </si>
  <si>
    <t>Kapitalne pomoći temeljem prijenosa EU sredstava</t>
  </si>
  <si>
    <t>Prihodi od imovine</t>
  </si>
  <si>
    <t>Kamate na oročena sredstva i depozite po viđenju</t>
  </si>
  <si>
    <t>Naknada za koncesije i uporabu pomorskog dobra</t>
  </si>
  <si>
    <t>Prihodi od zakupa i iznajmljivanja imovine</t>
  </si>
  <si>
    <t>Naknada za korištenje nefinancijske imovine</t>
  </si>
  <si>
    <t>Ostali prihodi od nefinancijske imovine</t>
  </si>
  <si>
    <t>Prihodi od upravnih i administratvinih pristojbi, pristojbi po posebnim propisima i naknada</t>
  </si>
  <si>
    <t>Ostale upravne pristojbe i naknade</t>
  </si>
  <si>
    <t>Ostale pristojbe i naknade</t>
  </si>
  <si>
    <t>Prihodi vodnog gospodarstva</t>
  </si>
  <si>
    <t>Ostali nespomenuti prihodi</t>
  </si>
  <si>
    <t>Komunalni doprinosi</t>
  </si>
  <si>
    <t>Komunalne naknade</t>
  </si>
  <si>
    <t>Prihodi od prodaje proizvoda i robe te pruženih usluga i prihodi od donacija</t>
  </si>
  <si>
    <t>Prihodi od pruženih usluga</t>
  </si>
  <si>
    <t>Tekuće donacije</t>
  </si>
  <si>
    <t>Kapitalne donacije</t>
  </si>
  <si>
    <t>Prihodi od prodaje neproizvedene dugotrajne imovine</t>
  </si>
  <si>
    <t>Zemljište</t>
  </si>
  <si>
    <t>Kazne, upravne mjere i ostali prihodi</t>
  </si>
  <si>
    <t xml:space="preserve">Ostali prihodi  </t>
  </si>
  <si>
    <t>UKUPNO PRIHODI</t>
  </si>
  <si>
    <t>Indeks 6/3*100</t>
  </si>
  <si>
    <t>Indeks 6/5*100</t>
  </si>
  <si>
    <t>RASHODI PO EKONOMSKOJ KLASIFIKACIJI</t>
  </si>
  <si>
    <t>Porez i prirez na dohodak</t>
  </si>
  <si>
    <t>Porezi na imovinu</t>
  </si>
  <si>
    <t>Porezi na robu i usluge</t>
  </si>
  <si>
    <t>Pomoći proračunu iz drugih proračuna</t>
  </si>
  <si>
    <t>Pomoći od izvanproračunskih korisnika</t>
  </si>
  <si>
    <t>Pomoći temeljem prijenosa EU sredstava</t>
  </si>
  <si>
    <t>Prihodi od financijske imovine</t>
  </si>
  <si>
    <t>Prihodi od nefinancijske imovine</t>
  </si>
  <si>
    <t>Upravne i administrativne pristojbe</t>
  </si>
  <si>
    <t>Prihodi po posebnim propisima</t>
  </si>
  <si>
    <t>Komunalni doprinosi i naknade</t>
  </si>
  <si>
    <t>Prihodi od prodaje proizvoda i robe te pruženih usluga</t>
  </si>
  <si>
    <t>Donacije od pravnih i fizičkih osoba izvan općeg proračuna</t>
  </si>
  <si>
    <t>Ostali prihodi</t>
  </si>
  <si>
    <t>Prihodi od prodaje materijalne imovine - prirodnih bogatstava</t>
  </si>
  <si>
    <t>Plaće (Bruto)</t>
  </si>
  <si>
    <t>Plaće za redovni rad</t>
  </si>
  <si>
    <t>Ostali rashodi za zaposlene</t>
  </si>
  <si>
    <t>Doprinosi za obvezno zdravstveno osiguranje</t>
  </si>
  <si>
    <t>Rashodi za zaposlene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</si>
  <si>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</si>
  <si>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</si>
  <si>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</si>
  <si>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</si>
  <si>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</si>
  <si>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</si>
  <si>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</si>
  <si>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</si>
  <si>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</si>
  <si>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djelovi za tekuće i investicijsko održavanje</t>
  </si>
  <si>
    <t>Materijal i sirovine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</si>
  <si>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</si>
  <si>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</si>
  <si>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</si>
  <si>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</si>
  <si>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</si>
  <si>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</si>
  <si>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</si>
  <si>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</si>
  <si>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</si>
  <si>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</si>
  <si>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</si>
  <si>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</si>
  <si>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 povjerenstva i slično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</si>
  <si>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</si>
  <si>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</si>
  <si>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</si>
  <si>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</si>
  <si>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</si>
  <si>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</si>
  <si>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</si>
  <si>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</si>
  <si>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</si>
  <si>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</si>
  <si>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</si>
  <si>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</si>
  <si>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</si>
  <si>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</si>
  <si>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>Subvencije poljoprivrednicima i obrtnicima</t>
  </si>
  <si>
    <t>Pomoći dane u inozemstvo 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</si>
  <si>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</si>
  <si>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</si>
  <si>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</si>
  <si>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</si>
  <si>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 </t>
  </si>
  <si>
    <t>Tekuće donacije u novcu</t>
  </si>
  <si>
    <t>Kapitalne donacije neprofitnim organizacijama</t>
  </si>
  <si>
    <t>Kapitalne pomoći</t>
  </si>
  <si>
    <t>Kapitalne pomoći kreditnim i ostalim financijskim institucijama te trgovačkim društvima u javnom sektoru</t>
  </si>
  <si>
    <t>Službena, radna i zaštitna odjeća i obuća</t>
  </si>
  <si>
    <t>Naknade troškova osobama izvan radnog odnosa</t>
  </si>
  <si>
    <t>Premije osiguranja</t>
  </si>
  <si>
    <t>Doprinosi na plaće</t>
  </si>
  <si>
    <t>Pomoći proračunskim korisnicima drugih proračuna</t>
  </si>
  <si>
    <t>Tekuće pomoći proračunskim korisnicima drugih proračuna</t>
  </si>
  <si>
    <t>Rashodi za nabavu neproizvedene dugotrajne imovine</t>
  </si>
  <si>
    <t>Materijalna imovina - prirodna bogatstva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</si>
  <si>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</si>
  <si>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</si>
  <si>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</si>
  <si>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</si>
  <si>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</si>
  <si>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</si>
  <si>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</si>
  <si>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Komunikacijska operma</t>
  </si>
  <si>
    <t>Uređaji, strojevi i opema za ostale namjene</t>
  </si>
  <si>
    <t>Knjige, umjetnička djela i ostale izložbene vrijednosti</t>
  </si>
  <si>
    <t xml:space="preserve">Knjige  </t>
  </si>
  <si>
    <t>Ostala nematerijalna imovina</t>
  </si>
  <si>
    <t>Umjetnička, literarna i znanstvena djela</t>
  </si>
  <si>
    <t>Rashodi za dodatna ulaganja na nefinancijskoj imovini</t>
  </si>
  <si>
    <t>Dodatna ulaganja na građevinskim objektima</t>
  </si>
  <si>
    <t>Ulaganja u računalne programe</t>
  </si>
  <si>
    <t>Ostala nematerijalna proizvedena imovina</t>
  </si>
  <si>
    <t>UKUPNO RASHODI</t>
  </si>
  <si>
    <t>PRIHODI PREMA IZVORIMA FINANCIRANJA</t>
  </si>
  <si>
    <t>Naziv izvora financiranja</t>
  </si>
  <si>
    <t>Opći prihodi i primici</t>
  </si>
  <si>
    <t>Vlastiti prihodi</t>
  </si>
  <si>
    <t>Prihodi za posebne namjene</t>
  </si>
  <si>
    <t>Pomoći</t>
  </si>
  <si>
    <t>Donacije</t>
  </si>
  <si>
    <t>Prihodi od prodaje</t>
  </si>
  <si>
    <t>Namjenski primici</t>
  </si>
  <si>
    <t>UKUPNO</t>
  </si>
  <si>
    <t>RASHODI PREMA IZVORIMA FINANCIRANJA</t>
  </si>
  <si>
    <t>RASHODI PREMA FUNKCIJSKOJ KLASIFIKACIJI</t>
  </si>
  <si>
    <t xml:space="preserve">Naziv </t>
  </si>
  <si>
    <t>01</t>
  </si>
  <si>
    <t>Opće javne usluge</t>
  </si>
  <si>
    <t>011</t>
  </si>
  <si>
    <t>Izvršna i zakonodavna tijela, financijski i fiskalni poslovi, vanjski poslovi</t>
  </si>
  <si>
    <t>013</t>
  </si>
  <si>
    <t>Opće usluge</t>
  </si>
  <si>
    <t>02</t>
  </si>
  <si>
    <t>Obrana</t>
  </si>
  <si>
    <t>021</t>
  </si>
  <si>
    <t>Vojna obrana</t>
  </si>
  <si>
    <t>03</t>
  </si>
  <si>
    <t>Javni red i sigurnost</t>
  </si>
  <si>
    <t>032</t>
  </si>
  <si>
    <t>Usluge protupožarne zaštite</t>
  </si>
  <si>
    <t>036</t>
  </si>
  <si>
    <t>Rashodi za javni red i sigurnost koji nisu drugdje svrstani</t>
  </si>
  <si>
    <t>04</t>
  </si>
  <si>
    <t>Ekonomski poslovi</t>
  </si>
  <si>
    <t>041</t>
  </si>
  <si>
    <t>Opći ekonomski, trgovački i poslovi vezani uz rad</t>
  </si>
  <si>
    <t>042</t>
  </si>
  <si>
    <t>Poljoprivreda, šumarstvo, ribarstvo i lov</t>
  </si>
  <si>
    <t>043</t>
  </si>
  <si>
    <t>Gorivo i energija</t>
  </si>
  <si>
    <t>045</t>
  </si>
  <si>
    <t>Promet</t>
  </si>
  <si>
    <t>046</t>
  </si>
  <si>
    <t>Komunikacije</t>
  </si>
  <si>
    <t>047</t>
  </si>
  <si>
    <t>Ostale industrije</t>
  </si>
  <si>
    <t>05</t>
  </si>
  <si>
    <t>Zaštita okoliša</t>
  </si>
  <si>
    <t>051</t>
  </si>
  <si>
    <t>Gospodarenje otpadom</t>
  </si>
  <si>
    <t>052</t>
  </si>
  <si>
    <t>Gospodarenje otpadnim vodama</t>
  </si>
  <si>
    <t>054</t>
  </si>
  <si>
    <t>Zaštita bioraznolikosti i krajolika</t>
  </si>
  <si>
    <t>06</t>
  </si>
  <si>
    <t>Usluge unapređenja stanovanja i zajednice</t>
  </si>
  <si>
    <t>062</t>
  </si>
  <si>
    <t>Razvoj zajednice</t>
  </si>
  <si>
    <t>063</t>
  </si>
  <si>
    <t>Opskrba vodom</t>
  </si>
  <si>
    <t>064</t>
  </si>
  <si>
    <t>Ulična rasvjeta</t>
  </si>
  <si>
    <t>066</t>
  </si>
  <si>
    <t>07</t>
  </si>
  <si>
    <t>Zdravstvo</t>
  </si>
  <si>
    <t>072</t>
  </si>
  <si>
    <t>Službe za vanjske pacijente</t>
  </si>
  <si>
    <t>074</t>
  </si>
  <si>
    <t>Službe javnog zdravstva</t>
  </si>
  <si>
    <t>08</t>
  </si>
  <si>
    <t>Rekreacija, kultura i religija</t>
  </si>
  <si>
    <t>081</t>
  </si>
  <si>
    <t>Službe rekreacije i sporta</t>
  </si>
  <si>
    <t>082</t>
  </si>
  <si>
    <t>Službe kulture</t>
  </si>
  <si>
    <t>083</t>
  </si>
  <si>
    <t>Službe emitiranja i izdavanja</t>
  </si>
  <si>
    <t>084</t>
  </si>
  <si>
    <t>Religijske i druge službe zajednice</t>
  </si>
  <si>
    <t>09</t>
  </si>
  <si>
    <t>Obrazovanje</t>
  </si>
  <si>
    <t>091</t>
  </si>
  <si>
    <t>Predškolsko i osnovno obrazovanje</t>
  </si>
  <si>
    <t>092</t>
  </si>
  <si>
    <t>Srednjoškolsko obrazovanje</t>
  </si>
  <si>
    <t>094</t>
  </si>
  <si>
    <t>Visoka naobrazba</t>
  </si>
  <si>
    <t>095</t>
  </si>
  <si>
    <t>Obrazovanje koje se ne može definirati po stupnju</t>
  </si>
  <si>
    <t>10</t>
  </si>
  <si>
    <t>Socijalna zaštita</t>
  </si>
  <si>
    <t>101</t>
  </si>
  <si>
    <t>Bolest i invaliditet</t>
  </si>
  <si>
    <t>102</t>
  </si>
  <si>
    <t>Starost</t>
  </si>
  <si>
    <t>104</t>
  </si>
  <si>
    <t>Obitelj i djeca</t>
  </si>
  <si>
    <t>106</t>
  </si>
  <si>
    <t>Stanovanje</t>
  </si>
  <si>
    <t>109</t>
  </si>
  <si>
    <t>Aktivnosti socijalne zaštite koje nisu drugdje svrstane</t>
  </si>
  <si>
    <t>Rash.vez za stan. i kom. pog. koji nisu. drug. svrst.</t>
  </si>
  <si>
    <t>Povrat zajmova TD u javnom sektoru</t>
  </si>
  <si>
    <t>Primljeni kratkoročni zajmovi</t>
  </si>
  <si>
    <t>RAČUN FINANCIRANJA PREMA EKONOMSKOJ KLASIFIKACIJI - PRIMICI</t>
  </si>
  <si>
    <t>RAČUN FINANCIRANJA PREMA EKONOMSKOJ KLASIFIKACIJI - IZDACI</t>
  </si>
  <si>
    <t>Otplata glavnice primljenih kredita i zajmova od kreditnih i ostalih financijskih institucija izvan javnog sektora</t>
  </si>
  <si>
    <t>RAČUN FINANCIRANJA - ANALITIČKI PRIKAZ</t>
  </si>
  <si>
    <t>Indeks     4/3*100</t>
  </si>
  <si>
    <t>Izdaci za financijsku imovinu i otpate zajmova</t>
  </si>
  <si>
    <t>Izdaci za otplatu glavnice primljenih kredita i zajmova</t>
  </si>
  <si>
    <t>Otplata glavnice primljenih kredita od tuzemnih kreditnih institucija izvan javnog sektora</t>
  </si>
  <si>
    <t>Otplata glavnice primljenih kredita od tuzemnih kreditnih institucija izvan javnog sektora - dugoročnih</t>
  </si>
  <si>
    <t>Otplata glavnice primljenih zajmova od ostalih tuzemnih finanicjskih institucija izvan javnog sektora</t>
  </si>
  <si>
    <t>Otplata glavnice primljenih zajmova od ostalih tuzemnih financijskih institucija izvan javnog sektora - kratkoročnih</t>
  </si>
  <si>
    <t>Primljeni povrati glavnica danih zajmova i depozita</t>
  </si>
  <si>
    <t>Primici (povrati) glavnice zajmova danih trgovačkim društvima u javnom sketoru</t>
  </si>
  <si>
    <t>Povrat zajmova danih trgovačkim društvima u javnom sektoru - kratkoročni</t>
  </si>
  <si>
    <t>Povrat zajmova danih trgovačkim društvima u javnom sektoru</t>
  </si>
  <si>
    <t>UKUPNO IZDACI</t>
  </si>
  <si>
    <t>UKUPNO PRIMICI</t>
  </si>
  <si>
    <t>Primici od zaduživanja</t>
  </si>
  <si>
    <t>Primljeni krediti i zajmovi od kreditnih i ostalih financijskih institucija izvan javnog sektora</t>
  </si>
  <si>
    <t>Primljeni zajmovi od ostalih tuzemnih institucija izvan javnog sektora</t>
  </si>
  <si>
    <t>Primljeni zajmovi od ostalih tuzemnih institucija izvan javnog sektora - kratkoročni</t>
  </si>
  <si>
    <t>Plan 2021.</t>
  </si>
  <si>
    <t>2. POSEBNI DIO</t>
  </si>
  <si>
    <t>POSEBNI DIO - PREMA ORGANIZACIJSKOJ KLASIFIKACIJI</t>
  </si>
  <si>
    <t>OPĆINSKO VIJEĆE</t>
  </si>
  <si>
    <t>JEDINSTVENI UPRAVNI ODJEL</t>
  </si>
  <si>
    <t>KNJIŽNICA</t>
  </si>
  <si>
    <t>001</t>
  </si>
  <si>
    <t>00101</t>
  </si>
  <si>
    <t>Općinsko vijeće</t>
  </si>
  <si>
    <t>002</t>
  </si>
  <si>
    <t>00201</t>
  </si>
  <si>
    <t>Poslovanje Jedinstvenog upravnog odjela</t>
  </si>
  <si>
    <t>00202</t>
  </si>
  <si>
    <t>Komunalna infrastruktura</t>
  </si>
  <si>
    <t>00203</t>
  </si>
  <si>
    <t>Prostorno uređenje i zaštita okoliša</t>
  </si>
  <si>
    <t>00204</t>
  </si>
  <si>
    <t>Zaštita i spašavanje</t>
  </si>
  <si>
    <t>00205</t>
  </si>
  <si>
    <t>Školstvo, zdravstvo i socijalna skrb</t>
  </si>
  <si>
    <t>00206</t>
  </si>
  <si>
    <t>Kultura, sport i religija</t>
  </si>
  <si>
    <t>00207</t>
  </si>
  <si>
    <t>Poljoprivreda</t>
  </si>
  <si>
    <t>00208</t>
  </si>
  <si>
    <t>Subvencije i pomoći trgovačkim društvima i unutar općeg proračuna</t>
  </si>
  <si>
    <t>003</t>
  </si>
  <si>
    <t>PREDŠKOLSKI ODGOJ</t>
  </si>
  <si>
    <t>00301</t>
  </si>
  <si>
    <t>Dječji vrtić "Orkulice" Sali</t>
  </si>
  <si>
    <t>00302</t>
  </si>
  <si>
    <t>Dječji vrtić "Latica" Zadar</t>
  </si>
  <si>
    <t>004</t>
  </si>
  <si>
    <t>00401</t>
  </si>
  <si>
    <t>Hrvatska knjižnica i čitaonica Sali</t>
  </si>
  <si>
    <t>00402</t>
  </si>
  <si>
    <t>Gradska knjižnica</t>
  </si>
  <si>
    <t>005</t>
  </si>
  <si>
    <t>MJESNA SAOUPRAVA</t>
  </si>
  <si>
    <t>00501</t>
  </si>
  <si>
    <t>Mjesni odbori</t>
  </si>
  <si>
    <t>Ukupno izvršenje po organizacijskoj klasifikaciji</t>
  </si>
  <si>
    <t>POSEBNI DIO PREMA PROGRAMSKOJ KLASIFIKACIJI</t>
  </si>
  <si>
    <t>Naziv</t>
  </si>
  <si>
    <t>Redovna djelatnost Općinskog vijeća</t>
  </si>
  <si>
    <t>Razdjel 001</t>
  </si>
  <si>
    <t>Glava 00101</t>
  </si>
  <si>
    <t>Program 1000</t>
  </si>
  <si>
    <t>Aktivnost 100010</t>
  </si>
  <si>
    <t>Financiranje rada Općinskog vijeća</t>
  </si>
  <si>
    <t>322</t>
  </si>
  <si>
    <t>329</t>
  </si>
  <si>
    <t>323</t>
  </si>
  <si>
    <t>Aktivnost 100030</t>
  </si>
  <si>
    <t>Financiranje političkih stranaka i članova izabranih sa liste grupe birača</t>
  </si>
  <si>
    <t>Izvor 1</t>
  </si>
  <si>
    <t>381</t>
  </si>
  <si>
    <t>3223</t>
  </si>
  <si>
    <t>3291</t>
  </si>
  <si>
    <t>3811</t>
  </si>
  <si>
    <t xml:space="preserve">Tekuće donacije  </t>
  </si>
  <si>
    <t>Naknade za rad predstavničkih i izvršnih tijela, povjerenstava i slično</t>
  </si>
  <si>
    <t>Razdjel 002</t>
  </si>
  <si>
    <t>Glava 00201</t>
  </si>
  <si>
    <t>Program 2000</t>
  </si>
  <si>
    <t>Redovna djelatnost Jedinstvenog upravnog odjela</t>
  </si>
  <si>
    <t>Aktivnost 200010</t>
  </si>
  <si>
    <t>311</t>
  </si>
  <si>
    <t>312</t>
  </si>
  <si>
    <t>313</t>
  </si>
  <si>
    <t>321</t>
  </si>
  <si>
    <t>3111</t>
  </si>
  <si>
    <t>Plaće za redovan rad</t>
  </si>
  <si>
    <t>3121</t>
  </si>
  <si>
    <t>3132</t>
  </si>
  <si>
    <t>3211</t>
  </si>
  <si>
    <t>3212</t>
  </si>
  <si>
    <t>Naknada za prijevoz, za rad na terenu i odvojeni život</t>
  </si>
  <si>
    <t>3213</t>
  </si>
  <si>
    <t>3214</t>
  </si>
  <si>
    <t>3236</t>
  </si>
  <si>
    <t>Aktivnost 200020</t>
  </si>
  <si>
    <t>3221</t>
  </si>
  <si>
    <t>Aktivnost200030</t>
  </si>
  <si>
    <t>3231</t>
  </si>
  <si>
    <t>Usluge, telefona, pošte i prijevoza</t>
  </si>
  <si>
    <t>3232</t>
  </si>
  <si>
    <t>3233</t>
  </si>
  <si>
    <t>3235</t>
  </si>
  <si>
    <t>3237</t>
  </si>
  <si>
    <t>3238</t>
  </si>
  <si>
    <t>3239</t>
  </si>
  <si>
    <t>3299</t>
  </si>
  <si>
    <t>Aktivnost 200040</t>
  </si>
  <si>
    <t>3293</t>
  </si>
  <si>
    <t>3294</t>
  </si>
  <si>
    <t>3295</t>
  </si>
  <si>
    <t>342</t>
  </si>
  <si>
    <t>343</t>
  </si>
  <si>
    <t>3423</t>
  </si>
  <si>
    <t>3431</t>
  </si>
  <si>
    <t>3433</t>
  </si>
  <si>
    <t>3434</t>
  </si>
  <si>
    <t>Tekući projekt 200010</t>
  </si>
  <si>
    <t>Nabava nefinancijske imovine za rad</t>
  </si>
  <si>
    <t>422</t>
  </si>
  <si>
    <t>426</t>
  </si>
  <si>
    <t>Nematerijalna proizvedena imovina</t>
  </si>
  <si>
    <t>4222</t>
  </si>
  <si>
    <t>Komunikacijska oprema</t>
  </si>
  <si>
    <t>4262</t>
  </si>
  <si>
    <t>Kapitalni projekt 200010</t>
  </si>
  <si>
    <t>Uređenje poslovnih zgrada i prostora</t>
  </si>
  <si>
    <t>Program 3000</t>
  </si>
  <si>
    <t>Razvoj civilnog društva</t>
  </si>
  <si>
    <t>Aktivnost 300010</t>
  </si>
  <si>
    <t>Tekuće donacije udrugama i neprofitnim organizacijama</t>
  </si>
  <si>
    <t>tekuće donacije u novcu</t>
  </si>
  <si>
    <t>Glava 00202</t>
  </si>
  <si>
    <t>Program 4000</t>
  </si>
  <si>
    <t>Javna rasvjeta</t>
  </si>
  <si>
    <t>Aktivnost 400010</t>
  </si>
  <si>
    <t>Potrošnja i održavanje javne rasvjete</t>
  </si>
  <si>
    <t>3224</t>
  </si>
  <si>
    <t>Kapitalni projekt 400020</t>
  </si>
  <si>
    <t>Izgradnja javne rasvjete</t>
  </si>
  <si>
    <t>421</t>
  </si>
  <si>
    <t>4214</t>
  </si>
  <si>
    <t>Ostali građevinski bojekti</t>
  </si>
  <si>
    <t>Program 4100</t>
  </si>
  <si>
    <t>Nerazvrstane ceste i putovi</t>
  </si>
  <si>
    <t>Aktivnost 410010</t>
  </si>
  <si>
    <t>Održavanje nerazvrstanih cesta i putova</t>
  </si>
  <si>
    <t>Kapitalni projekt 410010</t>
  </si>
  <si>
    <t>Izgradnja i sanacija nerazvrstanih cesta i putova</t>
  </si>
  <si>
    <t>Program 4200</t>
  </si>
  <si>
    <t>Javne površine</t>
  </si>
  <si>
    <t>Aktivnost 420010</t>
  </si>
  <si>
    <t>Održavanje javnih površina</t>
  </si>
  <si>
    <t>3234</t>
  </si>
  <si>
    <t>Kapitalni projekt 420010</t>
  </si>
  <si>
    <t>Izgradnja parkinga</t>
  </si>
  <si>
    <t>411</t>
  </si>
  <si>
    <t>4111</t>
  </si>
  <si>
    <t>Aktivnost 420020</t>
  </si>
  <si>
    <t>Održavanje dječjih igrališta</t>
  </si>
  <si>
    <t>Program 4300</t>
  </si>
  <si>
    <t>Upravljanje grobljima</t>
  </si>
  <si>
    <t>Aktivnost 430010</t>
  </si>
  <si>
    <t>Održavanje groblja</t>
  </si>
  <si>
    <t>Program 4400</t>
  </si>
  <si>
    <t>Aktivnost 440010</t>
  </si>
  <si>
    <t>Odvoz i zbrinjavanje otpada</t>
  </si>
  <si>
    <t>351</t>
  </si>
  <si>
    <t>3512</t>
  </si>
  <si>
    <t>4227</t>
  </si>
  <si>
    <t>Uređaji, strojevi i oprema za ostale namjene</t>
  </si>
  <si>
    <t>Program 4500</t>
  </si>
  <si>
    <t>Uređenje, luka pristaništa i plaža</t>
  </si>
  <si>
    <t>Kapitalni projekt 450010</t>
  </si>
  <si>
    <t>Luka Sali</t>
  </si>
  <si>
    <t>Kamate za primljene kredite i zajmove od kreditnih institucija izvan javnog sektora</t>
  </si>
  <si>
    <t>544</t>
  </si>
  <si>
    <t>5443</t>
  </si>
  <si>
    <t>Tekući projekt 450010</t>
  </si>
  <si>
    <t>Uređenje obale i plaža</t>
  </si>
  <si>
    <t>451</t>
  </si>
  <si>
    <t>Program 4600</t>
  </si>
  <si>
    <t>Izgradnja vodovoda i odvodnje</t>
  </si>
  <si>
    <t>Kapitalni projekt 460010</t>
  </si>
  <si>
    <t>Vodovod i odvodnja</t>
  </si>
  <si>
    <t>386</t>
  </si>
  <si>
    <t>3861</t>
  </si>
  <si>
    <t>Glava 00203</t>
  </si>
  <si>
    <t>Program 5000</t>
  </si>
  <si>
    <t>Prostorno -planska dokumentacija</t>
  </si>
  <si>
    <t>Kapitalni projekt 500010</t>
  </si>
  <si>
    <t>Prostorni plan uređenja Općine Sali</t>
  </si>
  <si>
    <t>4263</t>
  </si>
  <si>
    <t>Program 5100</t>
  </si>
  <si>
    <t>Katastar nekretnina</t>
  </si>
  <si>
    <t>Aktivnost 510010</t>
  </si>
  <si>
    <t>Izrada katastra nekretnina</t>
  </si>
  <si>
    <t>Program 5300</t>
  </si>
  <si>
    <t>Aktivnost 530030</t>
  </si>
  <si>
    <t>Aktivnosti u svrhu zaštite okoliša</t>
  </si>
  <si>
    <t>Glava 00204</t>
  </si>
  <si>
    <t>Program 6000</t>
  </si>
  <si>
    <t>Protupožarna zaštita</t>
  </si>
  <si>
    <t>Aktivnost 600010</t>
  </si>
  <si>
    <t>4511</t>
  </si>
  <si>
    <t>Program 6100</t>
  </si>
  <si>
    <t>Civilna zaštita</t>
  </si>
  <si>
    <t>Aktivnost 610010</t>
  </si>
  <si>
    <t>Glava 00205</t>
  </si>
  <si>
    <t>Program 7000</t>
  </si>
  <si>
    <t>Javne potrebe u obrazovanju</t>
  </si>
  <si>
    <t>Aktivnost 700010</t>
  </si>
  <si>
    <t>Stipendije i školarine</t>
  </si>
  <si>
    <t>372</t>
  </si>
  <si>
    <t>3721</t>
  </si>
  <si>
    <t>Aktivnost 700020</t>
  </si>
  <si>
    <t>Pomoć u nabavi školskih knjiga</t>
  </si>
  <si>
    <t>3722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</si>
  <si>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</si>
  <si>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</si>
  <si>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</si>
  <si>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</si>
  <si>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</si>
  <si>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</si>
  <si>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</si>
  <si>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</si>
  <si>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</si>
  <si>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</si>
  <si>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</si>
  <si>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</si>
  <si>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</si>
  <si>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>Ostale pomoći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</si>
  <si>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</si>
  <si>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</si>
  <si>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</si>
  <si>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</si>
  <si>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</si>
  <si>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</si>
  <si>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</si>
  <si>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</si>
  <si>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</si>
  <si>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</si>
  <si>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Program 8100</t>
  </si>
  <si>
    <t>Javne potrebe u sportu</t>
  </si>
  <si>
    <t>Financiranje potreba u sportu</t>
  </si>
  <si>
    <t>Program 8200</t>
  </si>
  <si>
    <t>Vjerske zajednice</t>
  </si>
  <si>
    <t>Aktivnost 820010</t>
  </si>
  <si>
    <t>Tekuće pomoći za crkvu</t>
  </si>
  <si>
    <t>Tekuće doncije u novcu</t>
  </si>
  <si>
    <t>Glava 00207</t>
  </si>
  <si>
    <t>Program 9000</t>
  </si>
  <si>
    <t>Subvencije u poljoprivredi</t>
  </si>
  <si>
    <t>Aktivnost 900010</t>
  </si>
  <si>
    <t>Subvencije poljoprivrednicima</t>
  </si>
  <si>
    <t>Program 9100</t>
  </si>
  <si>
    <t>Razvoj poljoprivrede</t>
  </si>
  <si>
    <t>Kapitalni projekt 910010</t>
  </si>
  <si>
    <t>Strategija razvoja poljoprivrede</t>
  </si>
  <si>
    <t>Program 9200</t>
  </si>
  <si>
    <t>Zaštita životinja</t>
  </si>
  <si>
    <t>Aktivnost 920010</t>
  </si>
  <si>
    <t>Glava 00208</t>
  </si>
  <si>
    <t>Program 4800</t>
  </si>
  <si>
    <t>Subvencije i pomoći za rad trgovačkim društvima u javnom sektoru</t>
  </si>
  <si>
    <t>Aktivnost 480010</t>
  </si>
  <si>
    <t>Subvencija za rad poštanskih ureda</t>
  </si>
  <si>
    <t>Program 4900</t>
  </si>
  <si>
    <t>Interpretacijsko edukacijski centar Grpašćak</t>
  </si>
  <si>
    <t>Kapitalni projekt 490010</t>
  </si>
  <si>
    <t>Projektno partnerstvo</t>
  </si>
  <si>
    <t>Razdjel 003</t>
  </si>
  <si>
    <t>Glava 00301</t>
  </si>
  <si>
    <t>Program 7300</t>
  </si>
  <si>
    <t>Financiranje rada DV Orkulice Sali</t>
  </si>
  <si>
    <t>Aktivnost 730010</t>
  </si>
  <si>
    <t>Doprinosi za obvezno zdrastveno osiguranje</t>
  </si>
  <si>
    <t>Aktivnost 730020</t>
  </si>
  <si>
    <t>Rashodi za troškove redovnog poslovanja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</si>
  <si>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</si>
  <si>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</si>
  <si>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</si>
  <si>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</si>
  <si>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</si>
  <si>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</si>
  <si>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</si>
  <si>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</si>
  <si>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</si>
  <si>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</si>
  <si>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vrtića</t>
  </si>
  <si>
    <t>Kapitalni projekt 750010</t>
  </si>
  <si>
    <t>Izgradnja vrtića</t>
  </si>
  <si>
    <t>Glava 00302</t>
  </si>
  <si>
    <t>Dječji vrtić "Latica"</t>
  </si>
  <si>
    <t>Program 7600</t>
  </si>
  <si>
    <t>Sufinanciranje rada vrtića</t>
  </si>
  <si>
    <t>Aktivnost 760010</t>
  </si>
  <si>
    <t>Razdjel 004</t>
  </si>
  <si>
    <t>Glava 00401</t>
  </si>
  <si>
    <t>Program 8300</t>
  </si>
  <si>
    <t>Redovna djelatnost knjižnice</t>
  </si>
  <si>
    <t>Aktivnost 830010</t>
  </si>
  <si>
    <t>Aktivnost 830020</t>
  </si>
  <si>
    <t>Tekući projekt 830010</t>
  </si>
  <si>
    <t>Nabava knjižne građe</t>
  </si>
  <si>
    <t xml:space="preserve">Knjige </t>
  </si>
  <si>
    <t>Kapitalni projekt 830010</t>
  </si>
  <si>
    <t>Proširenje i opremanje knjižnice u Salima</t>
  </si>
  <si>
    <t>Glava 00402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</si>
  <si>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</si>
  <si>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</si>
  <si>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</si>
  <si>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</si>
  <si>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</si>
  <si>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</si>
  <si>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</si>
  <si>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Rad mjesnih odbora</t>
  </si>
  <si>
    <t>Program 1001</t>
  </si>
  <si>
    <t>Aktivnost 100110</t>
  </si>
  <si>
    <t>Financiranje troškova mjesnih odbora</t>
  </si>
  <si>
    <t xml:space="preserve">Izvor 1 </t>
  </si>
  <si>
    <t>Izvor 4</t>
  </si>
  <si>
    <t>Izvor 5</t>
  </si>
  <si>
    <t>Izvor 7</t>
  </si>
  <si>
    <t>Izvor 8</t>
  </si>
  <si>
    <t>Izvor 6</t>
  </si>
  <si>
    <t>Izvor 3</t>
  </si>
  <si>
    <t>3. IZVJEŠTAJ O ZADUŽIVANJU</t>
  </si>
  <si>
    <t>DUGOROČNI KREDITI</t>
  </si>
  <si>
    <t xml:space="preserve">U 2017. godini podignut je dugoročni investicijski kredit u iznosu od 3.000.000,00 kuna za financiranje sanacije i rekonstrukcije puta preko porta u Salima II faza. Kredit će se isplaćivati kroz 8 godina u 32  tromjesečne rate (glavnica 93.750,00 + pripadajuća kamata 2,5%). </t>
  </si>
  <si>
    <t>KRATKOROČNA POZAJMICA</t>
  </si>
  <si>
    <t>REVOLVING KREDIT</t>
  </si>
  <si>
    <t xml:space="preserve">Početak plaćanja kredita je 31.12.2017. godine. Do 31.12.2021. godine ukupno je podmireno 1.593.750,00 kuna te obveza na dan 31.12.2021. iznosi 1.406.250,00 kuna s pripadajućom kamatom. </t>
  </si>
  <si>
    <t>U 2021. godini od poslovne  banke odobreno je korištenje minusa u iznosu od 500.000,00 kuna. Kroz 2021. godinu kratkoročna pozajmica (minus) se koristila u nekoliko navrata do najvećeg iznosa od 221.937,52 kuna na razini cijele godine, što je do 31.12.2021. godine pokriveno te na dan 31.12.2021. godine Općina Sali ima pozitivno stanje na računu.</t>
  </si>
  <si>
    <t>4. IZVJEŠTAJ O DANIM JAMSTVIMA I IZDACIMA PO JAMSTVIMA</t>
  </si>
  <si>
    <t>Općina Sali je u 2015. i 2016. godini bila jamac Komunalnom društvu Dugi otok i Zverinac d.o.o. Sali za kratkoročnu pozajmicu do 500.000,00 kuna za svaku godinu. Na ime jamstva Općina Sali uplatila je u 2016. godini 242.974,95 kuna. U 2017. godini na ime jamstva uplaćen je iznos od 203.866,57 kuna. U 2021. godini podmirena je ukupna obveza od strane Komunalnog društva Dugi otok i Zverinac.</t>
  </si>
  <si>
    <t>Ostali rashodi</t>
  </si>
  <si>
    <t>5. OBRAZLOŽENJE OSTVARENJA PRIHODA I PRIMITAKA, RASHODA I IZDATAKA</t>
  </si>
  <si>
    <t xml:space="preserve">Proračun Općine Sali za 2021. godinu i Odluku o izvršavanju Proračuna Općine Sali za 2021. godinu usvojilo je Općinsko vijeće na 24. sjednici od 23. prosinca 2020. godine, a objavljeno u Službenom glasniku Općine Sali broj broj 1/2021. Ukupni prihodi i primici za 2021. godinu planirani su u iznosu od 21.110.500,00 kuna, rashodi i izdaci u iznosu od 21.110.500,00 kuna. </t>
  </si>
  <si>
    <t>Izmjene i dopune Proračuna Općine Sali za 2021. godinu donijelo je Općinsko vijeće Općine Sali na 4. sjednici održanoj dana 20. prosinca 2021. godine, a objavljene su u Službenom glasniku Općine Sali broj 6/2021. Izmjenama i dopunama ukupni prihodi i primici planirani su u iznosu 12.360.000,00 kuna te rashodi i izdaci u iznosu 12.360.000,00 kuna</t>
  </si>
  <si>
    <t>Nastavno se daje obrazloženje ostvarenja prihoda i primitaka te izvršenja rashoda i izdataka u 2021. godini u odnosu na planirano Proračunom za 2021.godinu.</t>
  </si>
  <si>
    <r>
      <t>Vrijednosno najznačajnije su kapitalne pomoći proračunu iz drugih proračuna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ostvarene u iznosu od 1.653.397,50 kuna, a odnose se na kapitalne pomoći za Izgradnju vrtića, nabavu mobilnog reciklažnog dvorišta, sanaciju pješačke staze. Razlika ostvarenog u odnosu na planirano proizlazi zbog nepoznate dinamike priljeva odobrenih sredstava.</t>
    </r>
  </si>
  <si>
    <t>Prihodi i primici</t>
  </si>
  <si>
    <t>Rashodi i izdaci</t>
  </si>
  <si>
    <t>Rashodi za zaposlene obuhvaćaju plaće, doprinose na plaće i ostale rashode za zaposlene u Jedinstvenom upravnom odjelu Općine Sali i proračunskim korisnicima.</t>
  </si>
  <si>
    <t>Ostvareni materijalni rashodi u 2021. godini odnose se na Općinu i  proračunske korisnike, a utrošeni su na slijedeće skupine rashoda:</t>
  </si>
  <si>
    <t>Subvencije su dane u iznosu od 35.918,92 kune odnosno 23,95% od plana. Ovi rashodi odnose se na subvenciju za rad poštanskih ureda u iznosu od 25.320,55 kuna i subvenciju malim poljoprivrednicima u iznosu od 10.598,37 kuna. Do manjeg ostvarenja od planiranog došo je iz razloga što je planiranu subvenciju za prijevozkomunalnog otpada na kopno podmirio Fond za zaštitu okoliša i energetsku učinkovitost direktno općinskom komunalnom poduzeću Mulić.</t>
  </si>
  <si>
    <r>
      <t>Naknade građanima i kućanstvima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dodijeljene su u ukupnom iznosu 749.218,48 kuna ili 70,28% od godišnjeg plana, a u strukturi rashoda poslovanja čine 7,71 %. </t>
    </r>
  </si>
  <si>
    <t>Naknade građanima i kućanstvima odnose se na božićnice i uskrsnice umirovljenicima u iznosu od 231.100,00 kuna, novorođenačke potpore u iznosu od 230.000,00 kuna, učeničke i studetske stipendije u iznosu od 117.000,00 kuna, naknada za boravak djece u vrtiću u iznosu od 84.915,00 kuna, nabava darova za djecu u iznosu od 43.008,44 kuna, nabava školskog materijala za djecu u iznosu od 34.086,31 kuna i ostale pomoći građanima i kućanstvima u iznosu od 9.108,73 kuna.</t>
  </si>
  <si>
    <t>Ostali rashodi izvršeni su u iznosu od 818.414,64 kuna ili 81,35% godišnjeg plana. U strukturi ukupnih rashoda poslovanja ova skupina sudjeluje s 8,43%. U ove rashode spadaju tekuće i kapitalne donacije neprofitnim organizacijama i kapitalne pomoći trgovačkim društvima u javnom sektoru.</t>
  </si>
  <si>
    <t xml:space="preserve">Tekuće donacije ostvarene su u iznosu od 405.142,00 kuna ili 68,21% od plana, a odnose se na sredstva za financiranje DVD-a Sali, javnih potreba u športu, javnih potreba u kulturi te za sufinanciranje rada udruga i razvoja civilnog društva. </t>
  </si>
  <si>
    <t>Kapitalne donacije ostvarene u iznosu od 112.172,39 kuna ili 101,97% od plana, a odnosi na kapitalne donacije vjerskim zajednicama, odnosno pomoć Župi Žman za izradu projektne dokumentacije za rekonstrukciju i sanaciju crkve.</t>
  </si>
  <si>
    <t xml:space="preserve">Kapitalne pomoći u izvještajnom razdoblju su ostvarene u iznosu od 301.100,25 kuna ili 99,70% od plana a odnose se na pomoć Komunalnom društvu Dugi otok i Zverinac d.o.o. za rekonstrukciju vodovodne mreže Žman. </t>
  </si>
  <si>
    <t xml:space="preserve">Rashodi za građevinske objekte ostvareni su u iznosu od 1.658.388,70 kuna ili 87,28% od plana, a odnose se na izgradnju vrtića u iznosu od 1.583.009,32 kuna i izgradnju javne rasvjete u iznosu od 75.379,38 kuna.  </t>
  </si>
  <si>
    <t>Rashodi za ostalu nematerijalnu imovinu ostvareni su u iznosu od 57.756,44 kuna ili 92,41% od planiranog iznosa, a odnose se na ulaganje u računalne programe u iznosu od 20.256,44 kuna i izradu Izmjena i dopuna prostornog plana uređenja Općine Sali u iznosu od 37.500,00 kuna.</t>
  </si>
  <si>
    <r>
      <t xml:space="preserve">Rashodi za dodatna ulaganja na nefinancijskoj imovini </t>
    </r>
    <r>
      <rPr>
        <sz val="10"/>
        <color theme="1"/>
        <rFont val="Arial"/>
        <family val="2"/>
        <charset val="238"/>
      </rPr>
      <t>ostvareni su u iznosu od 1.029.595,79 kuna odnosno 79,20% od planiranog, a odnose se na rekonstrukciju stare škole u Brbinju u društveni dom.</t>
    </r>
  </si>
  <si>
    <r>
      <t xml:space="preserve">Izdaci za financijsku imovinu i otplate zajmova  </t>
    </r>
    <r>
      <rPr>
        <sz val="10"/>
        <color theme="1"/>
        <rFont val="Arial"/>
        <family val="2"/>
        <charset val="238"/>
      </rPr>
      <t>za 2021. godinu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planirani su u iznosu od 875.000,00 kuna, a ostvareni u iznosu od 735.510,00 kuna odnosno 84,06% od planiranog. Izdaci se odnose na otplatu glavnice primljenog dugoročnog kredita u iznosu od 468.750,00 kuna i otplatu glavnice revolving kredita u iznosu od 266.760,00 kuna.</t>
    </r>
  </si>
  <si>
    <r>
      <t xml:space="preserve">STANJE POTRAŽIVANJA </t>
    </r>
    <r>
      <rPr>
        <sz val="11"/>
        <rFont val="Calibri"/>
        <family val="2"/>
        <charset val="238"/>
        <scheme val="minor"/>
      </rPr>
      <t>na dan 31.12.2021. godine iznosi 2.493.299,17  kuna od čega: potraživanja za poreze 451.696,35 kuna, potraživanja od zakupa i koncesijskih odobrenja 118.599,49 kuna, potraživanja za sufinanciranje katastarske izmjere 1.291.023,85 kuna, potraživanja za komunalni doprinos 83.175,88 kuna, potraživanja za komunalnu naknadu 547.258,45 kuna i potraživanja od pristojbi i naknada 1.545,15 kuna.</t>
    </r>
  </si>
  <si>
    <t>U 2021. godini radi prevladavanja teškoća u financijskom poslovanju, plaćanja obveza po projektima koji se sufinanciraju iz EU fondova i drugih potpora zatražio se i dobio revolving kredit na poslovnom računu kod poslovne banke Erste&amp;Steiermarkische bank d.d. Rijeka, u visini od 1.500.000,00 kuna. Na dan 31.12.2021. godine obveza po ovom kreditu iznosi 533.240,00 kuna. Kredit se koristio za projekt rekonstrukcije stare škole u Brbinju u društveni dom i sanaciju pješačke staze u Zverincu. Dobivanjem odobrenih sredstava od APPRRR-a za navedene projekte kredit će biti vraćen.</t>
  </si>
  <si>
    <r>
      <t xml:space="preserve">STANJE OBVEZA  </t>
    </r>
    <r>
      <rPr>
        <sz val="11"/>
        <rFont val="Calibri"/>
        <family val="2"/>
        <charset val="238"/>
        <scheme val="minor"/>
      </rPr>
      <t>na dan 31.12.2021. godine iznosi  2.710.961,62 kuna od čega: obveze za rashode poslovanja 707.845,51 kuna, za nabavu nefinancijske imovine 63.626,11 kuna te obveze za kredite 1.939.490,00,00 kuna.</t>
    </r>
  </si>
  <si>
    <t>Potencijalnih obveza po osnovi sudskih postupaka nema.</t>
  </si>
  <si>
    <r>
      <t xml:space="preserve">STANJE NOVČANIH SREDSTAVA </t>
    </r>
    <r>
      <rPr>
        <sz val="11"/>
        <rFont val="Calibri"/>
        <family val="2"/>
        <charset val="238"/>
        <scheme val="minor"/>
      </rPr>
      <t>na 31.12.2021. godine iznosi  200.930,52 kune.</t>
    </r>
  </si>
  <si>
    <t>Općinsko vijeće Općine Sali</t>
  </si>
  <si>
    <t>Predsjednica</t>
  </si>
  <si>
    <t>Ivana Kirinić Frka</t>
  </si>
  <si>
    <t>Materij i sirovine</t>
  </si>
  <si>
    <t>Uredski namještaj i oprema</t>
  </si>
  <si>
    <t>Izvor  3</t>
  </si>
  <si>
    <t>Vlasitit prihodi</t>
  </si>
  <si>
    <t>Vlasiti prihodi</t>
  </si>
  <si>
    <t>U Godišnjem izvještaju o izvršenju Proračuna Općine Sali za 2021. godinu uključeni su svi prihodi i primici, rashodi i izdaci proračunskih koriusnika Općine Sali:</t>
  </si>
  <si>
    <t>­Hrvatska knjižnica i čitaonica Sali</t>
  </si>
  <si>
    <t>­Dječji vrtić "Orkulice" Sali</t>
  </si>
  <si>
    <t>Ukupni prihodi i primici proračuna za 2021. godinu iznose 11.699.640,26 kuna. Od toga prihodi poslovanja iznose 9.792.302,78 kuna, prihodi od prodaje nefinancijske imovine iznose 85.300,00 kuna te primici od zaduživanja i povrata jamčevnih pologa iznose 1.822.037,48 kuna .</t>
  </si>
  <si>
    <r>
      <rPr>
        <sz val="10"/>
        <color theme="1"/>
        <rFont val="Arial"/>
        <family val="2"/>
        <charset val="238"/>
      </rPr>
      <t>Prihodi poslovanja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izvršeni su u iznosu od 9.792.302,78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kuna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što je 90,89% u odnosu na plan, a odnose se na prihode od poreza, pomoći iz inozemstva (darovnice) i od subjekata unutar općeg proračuna, prihode od imovine, prihode od administrativnih i upravnih pristojbi, pristojbi po posebnim propisima i naknada, prihode od prodaje proizvoda i robe te pruženih usluga i prihode od donacija, te kazne, upravne mjere i ostale prihode.</t>
    </r>
  </si>
  <si>
    <r>
      <rPr>
        <sz val="10"/>
        <color theme="1"/>
        <rFont val="Arial"/>
        <family val="2"/>
        <charset val="238"/>
      </rPr>
      <t>Ukupni prihodi i primici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za 2021. godinu planirani su u iznosu od 12.360.000,00 kuna, a ostvareni u iznosu od  11.699.640,26 kuna što je 94,66% od planiranog iznosa. </t>
    </r>
  </si>
  <si>
    <r>
      <rPr>
        <sz val="10"/>
        <color theme="1"/>
        <rFont val="Arial"/>
        <family val="2"/>
        <charset val="238"/>
      </rPr>
      <t>Ukupni rashodi i izdaci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za 2021. godinu planirani su u iznosu od 12.360.000,00 kuna, a ostvareni u iznosu od 10.600.338,21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kuna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odnosno 85,76% od planiranog iznosa. Od toga rashodi poslovanja iznose 6.866.121,28 kuna, rashodi za nabavu nefinancijske imovine iznose 2.998.706,93 kuna, te izdaci za otplatu zajmova i kredita iznose 735.510,00 kuna.</t>
    </r>
  </si>
  <si>
    <r>
      <rPr>
        <b/>
        <sz val="10"/>
        <color theme="1"/>
        <rFont val="Arial"/>
        <family val="2"/>
        <charset val="238"/>
      </rPr>
      <t xml:space="preserve">Rashodi poslovanja </t>
    </r>
    <r>
      <rPr>
        <sz val="10"/>
        <color theme="1"/>
        <rFont val="Arial"/>
        <family val="2"/>
        <charset val="238"/>
      </rPr>
      <t>planirani su u iznosu od 7.990.500,00 kuna, a ostvareni su u iznosu od 6.866.121,28 kuna, što je za 85,93% od planiranih.</t>
    </r>
  </si>
  <si>
    <t>Rashodi za zaposlene u Jedinstvenom upravnom odjelu Općine Sali i proračunskih korisnika vrtića i knjižnice ostvareni su u iznosu od 1.916.875,34 kuna ili 97,60% planiranog iznosa, a u strukturi ukupnih rashoda sudjeluju sa 19,43%.</t>
  </si>
  <si>
    <t>Rashodi za zaposlene u Jedinstvenom upravnom odjelu Općine Sali izvršeni su u iznosu od 1.187.516,41 kuna i čine 12,04% ukupnih proračunskih rashoda.</t>
  </si>
  <si>
    <t>U proračunskim korisnicima, rashodi za zaposlene ostvareni su  u iznosu od 845.196,03 kuna i odnose se na djelatnike dječjeg vrtića "Orkulice" Sali i Hrvataske knjižnice i čitaonice Sali, a u ukupnim rashodima sudjeluju sa 8,56%.</t>
  </si>
  <si>
    <r>
      <t>Materijalni rashodi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ostvareni su u ukupnom iznosu od 3.243.046,82 kuna ili 87,56% godišnjeg plana, a čine 32,87% ukupnih rashoda poslovanja. Odnose se na rashode za izvršavanje programskih aktivnosti i redovno poslovanje jedinstvenog upravnog odjela i proračunskih korisnika. </t>
    </r>
  </si>
  <si>
    <t>U strukturi ostvarenih materijalnih rashoda, najveći je udio rashoda za usluge sa 66,90 %, rashodi za materijal i energiju sudjeluju u strukturi materijalnih rashoda sa 20,24% , zatim slijede ostali nespomenuti rashodi poslovanja sa 9,30 % udjela, te naknade troškova zaposlenima s 3,55 % udjela,</t>
  </si>
  <si>
    <r>
      <t>Naknade troškova zaposlenima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ostvarene su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u iznosu od 115.137,10  kuna ili 77,8% od plana za 2021. godinu. Od toga je za službena putovanja utrošeno 48.894,60 kuna, za naknade za prijevoz 28.788,00 kuna,  za stručno usavršavanje djelatnika 6.004,50 kuna i za ostale naknade, u što spada naknada za korištenje osobnog automobila u službene svrhe, 31.450,00 kuna</t>
    </r>
  </si>
  <si>
    <r>
      <t>Rashodi za materijal i energiju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ostvareni su u iznosu od 656.595,48 kuna ili 69,48% godišnjeg plana. Najveći dio odnosi se na rashode za energiju u iznosu od 503.708,11 kuna, zatim na rashode za uredski materijal i ostale materijalne rashode 73.173,37 kuna te materijal i dijelove za tekuće i investicijsko održavanje 51.119,00 kuna. Ostatak otpada na materijal i sirovine u iznosu od 26.341,00 kuna te sitan inventar i službenu odjeću u iznosu od 2.254,00 kuna.</t>
    </r>
  </si>
  <si>
    <r>
      <t xml:space="preserve">Rashodi za usluge ostvareni su u iznosu od  2.169.666,45 kuna ili 94,46% od godišnjeg plana, </t>
    </r>
    <r>
      <rPr>
        <sz val="10"/>
        <color rgb="FF000000"/>
        <rFont val="Arial"/>
        <family val="2"/>
        <charset val="238"/>
      </rPr>
      <t xml:space="preserve">a odnose se najvećim dijelom na usluge tekućeg i investicijskog održavanja </t>
    </r>
    <r>
      <rPr>
        <sz val="10"/>
        <color theme="1"/>
        <rFont val="Arial"/>
        <family val="2"/>
        <charset val="238"/>
      </rPr>
      <t>(za održavanje javnih površina, nerazvrstanih cesta i putova, javne rasvjete i drugo)</t>
    </r>
    <r>
      <rPr>
        <sz val="10"/>
        <color rgb="FF000000"/>
        <rFont val="Arial"/>
        <family val="2"/>
        <charset val="238"/>
      </rPr>
      <t xml:space="preserve"> u iznosu od 1.546.149,81 kuna, intelektualne i osobne usluge (obnova zk Sali i Božava, geodetsko-katastarske usluge, pravne usluge, usluge agencija i drugo) u iznosu od 301.669,75 kuna, usluge promidžbe i informiranja u iznosu 101.886,91 kuna, na usluge telefona pošte i prijevoza 93.771,31 kuna, ostale usluge vezane za redovno poslovanje i izvršavanje programskih aktivnosti (naknada državnog proračuna, testuiranje na Covid te prijevoz uzoraka, rukovanje razglasom i drugo) u iznosu od 65.864,19  kuna, komunalne usluge 38.979,17 kuna, na zakupnine i najamnine </t>
    </r>
    <r>
      <rPr>
        <sz val="10"/>
        <color theme="1"/>
        <rFont val="Arial"/>
        <family val="2"/>
        <charset val="238"/>
      </rPr>
      <t>(</t>
    </r>
    <r>
      <rPr>
        <sz val="10"/>
        <color rgb="FF000000"/>
        <rFont val="Arial"/>
        <family val="2"/>
        <charset val="238"/>
      </rPr>
      <t xml:space="preserve">zakup prijevoznih sredstava, zakup opreme) u iznosu od 8.525,00 kuna, na računalne usluge 12.120,31 kuna te zdravstvene i veterinarske usluge 700,00 kuna. </t>
    </r>
  </si>
  <si>
    <r>
      <t>Ostali nespomenuti rashodi poslovanja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ostvareni su u iznosu od 301.647,79 kuna ili 96,07% od planiranih a odnose se na naknade za rad povjerenstava i biračkih odbora u iznosu od 182.827,98 kuna, pristojbe i naknade (najvećim dijelom poticajna naknada za smanjenje otpada) u iznosu od 83.123,00 kuna, reprezentacija u iznosu od 18.936,81 kuna, članarine i norme u iznosu 13.612,50 kuna te ostali nespomenuti rashodi poslovanja (rashodi protokola, cvijeće,..) u iznosu od 3.147,50 kuna.  </t>
    </r>
  </si>
  <si>
    <r>
      <t>Financijski rashodi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izvršeni su u iznosu od 102.647,08 kuna ili 102,14% od plana. U strukturi ukupnih rashoda poslovanja ovi rashodi čine 1,04%.</t>
    </r>
  </si>
  <si>
    <t xml:space="preserve">Ovi rashodi odnosi se na rashode za kamate za primljene kredite i zajmove u iznosu od 59.558,11 kuna, rashode za bankarske usluge i usluge platnog prometa u iznosu od 28.005,73  kuna, rashodi za naknadu porezne uprave 13.600,62 kuna i zatezne kamate 1.482,62 kune. </t>
  </si>
  <si>
    <r>
      <t>Rashodi za nabavu nefinancijske imovine</t>
    </r>
    <r>
      <rPr>
        <sz val="10"/>
        <color theme="1"/>
        <rFont val="Arial"/>
        <family val="2"/>
        <charset val="238"/>
      </rPr>
      <t xml:space="preserve"> planirani su iznosu od 3.494.500,00 kuna, a ostvareni su u iznosu od 2.998.706,93 kuna odnosno 85.81% od planiranog.</t>
    </r>
  </si>
  <si>
    <r>
      <rPr>
        <i/>
        <sz val="10"/>
        <color theme="1"/>
        <rFont val="Arial"/>
        <family val="2"/>
        <charset val="238"/>
      </rPr>
      <t>Rashodi za nabavu neproizvedene dugotrajne imovine</t>
    </r>
    <r>
      <rPr>
        <sz val="10"/>
        <color theme="1"/>
        <rFont val="Arial"/>
        <family val="2"/>
        <charset val="238"/>
      </rPr>
      <t xml:space="preserve"> ostvareni su u iznosu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od 1.110,00 kuna a nisu planirani za 2021. godinu. Rashod se odnosi na kupnju manjeg dijela zemljišta za potrebe odvodnje Božava.</t>
    </r>
  </si>
  <si>
    <r>
      <rPr>
        <i/>
        <sz val="10"/>
        <color theme="1"/>
        <rFont val="Arial"/>
        <family val="2"/>
        <charset val="238"/>
      </rPr>
      <t>Rashodi za nabavu proizvedene dugotrajne imovine</t>
    </r>
    <r>
      <rPr>
        <sz val="10"/>
        <color theme="1"/>
        <rFont val="Arial"/>
        <family val="2"/>
        <charset val="238"/>
      </rPr>
      <t xml:space="preserve"> ostvareni su u iznosu od 1.968.001,14 kuna ili 89,68 % od plana, a odnose se na sljedeće rashode: </t>
    </r>
  </si>
  <si>
    <t>Rashodi za nabavu postrojenja i opreme ostvareni  su u iznosu od 226.781,00 kuna ili 112,27% od plana. Od toga je ostvareno za uredski namještaj i opremu 6.861,00, komunikacijsku opremu 6.791,00 kuna, komunalnu opremu mobilno reciklažno dvorište, spremnici i kante) 213.129,00 kuna te za nabavu knjiga 25.075,00 kuna.</t>
  </si>
  <si>
    <r>
      <t xml:space="preserve">Iz prethodno navedenog proizlazi da je u 2021. godini ostvaren </t>
    </r>
    <r>
      <rPr>
        <b/>
        <sz val="10"/>
        <color theme="1"/>
        <rFont val="Arial"/>
        <family val="2"/>
        <charset val="238"/>
      </rPr>
      <t>višak prihoda i primitaka nad rashodima i izdacima u iznosu od 1.099.302,05 kuna</t>
    </r>
    <r>
      <rPr>
        <sz val="10"/>
        <color theme="1"/>
        <rFont val="Arial"/>
        <family val="2"/>
        <charset val="238"/>
      </rPr>
      <t>, kojim će se podmiriti dio manjka iz prethodnog razdoblja.</t>
    </r>
  </si>
  <si>
    <r>
      <t>U</t>
    </r>
    <r>
      <rPr>
        <b/>
        <sz val="11"/>
        <rFont val="Calibri"/>
        <family val="2"/>
        <charset val="238"/>
        <scheme val="minor"/>
      </rPr>
      <t xml:space="preserve"> posebnom dijelu</t>
    </r>
    <r>
      <rPr>
        <sz val="11"/>
        <rFont val="Calibri"/>
        <family val="2"/>
        <charset val="238"/>
        <scheme val="minor"/>
      </rPr>
      <t xml:space="preserve"> Godišnjeg izvještaja o izvršenju proračuna Općine Sali za 2021. godinu iskazano je izvršenje plana Proračuna po pojedinim programima, projektima i aktivnostima do 31.12.2021. godine sa uključenim  proračunskim korisnicima Dječjeg vrtića "Orkulice" Sali i Hrvatske knjižnice i čitaonice Sali.</t>
    </r>
  </si>
  <si>
    <t>Temeljem članka 110. Zakona o proračunu (Narodne novine broj 87/08, 136/12 i 15/15) te članka 30. Statuta Općine Sali (Službeni glasnik Općine Sali broj 2/2016 - pročišćeni tekst) Općinsko vijeće Općine Sali na svojoj 6. sjednici održanoj dana 8. lipnja 2022. godine donijelo je</t>
  </si>
  <si>
    <t>KLASA: 400-01/20-01/05</t>
  </si>
  <si>
    <t>URBROJ: 2198/15-01-22-6</t>
  </si>
  <si>
    <t>Sali, 8. lipnja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</si>
</sst>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Bahnschrift SemiBold Condensed"/>
      <family val="2"/>
      <charset val="238"/>
    </font>
    <font>
      <b/>
      <sz val="8"/>
      <color theme="1"/>
      <name val="Bahnschrift Condensed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Bahnschrift Light SemiCondensed"/>
      <family val="2"/>
      <charset val="238"/>
    </font>
    <font>
      <i/>
      <sz val="8"/>
      <color theme="1"/>
      <name val="Bahnschrift Light SemiCondensed"/>
      <family val="2"/>
      <charset val="238"/>
    </font>
    <font>
      <i/>
      <sz val="8"/>
      <color theme="1"/>
      <name val="Bahnschrift Light Condensed"/>
      <family val="2"/>
      <charset val="238"/>
    </font>
    <font>
      <sz val="8"/>
      <color theme="1"/>
      <name val="Bahnschrift SemiCondensed"/>
      <family val="2"/>
      <charset val="238"/>
    </font>
    <font>
      <sz val="8"/>
      <color theme="1"/>
      <name val="Bahnschrift SemiLight Condensed"/>
      <family val="2"/>
      <charset val="238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Symbol"/>
      <family val="1"/>
      <charset val="2"/>
    </font>
    <font>
      <b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Symbol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64" fontId="0" fillId="0" borderId="3" xfId="0" applyNumberFormat="1" applyBorder="1"/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5" xfId="0" applyNumberFormat="1" applyBorder="1"/>
    <xf numFmtId="0" fontId="1" fillId="0" borderId="0" xfId="0" applyFont="1"/>
    <xf numFmtId="0" fontId="4" fillId="0" borderId="3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164" fontId="0" fillId="0" borderId="33" xfId="0" applyNumberForma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3" fillId="0" borderId="33" xfId="0" applyNumberFormat="1" applyFont="1" applyBorder="1" applyAlignment="1">
      <alignment horizontal="right"/>
    </xf>
    <xf numFmtId="164" fontId="3" fillId="0" borderId="33" xfId="0" applyNumberFormat="1" applyFont="1" applyBorder="1" applyAlignment="1"/>
    <xf numFmtId="164" fontId="3" fillId="0" borderId="13" xfId="0" applyNumberFormat="1" applyFont="1" applyBorder="1" applyAlignment="1">
      <alignment horizontal="right"/>
    </xf>
    <xf numFmtId="0" fontId="7" fillId="0" borderId="3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0" fontId="4" fillId="3" borderId="39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right"/>
    </xf>
    <xf numFmtId="164" fontId="4" fillId="3" borderId="33" xfId="0" applyNumberFormat="1" applyFont="1" applyFill="1" applyBorder="1"/>
    <xf numFmtId="164" fontId="4" fillId="3" borderId="31" xfId="0" applyNumberFormat="1" applyFont="1" applyFill="1" applyBorder="1"/>
    <xf numFmtId="0" fontId="6" fillId="2" borderId="39" xfId="0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right"/>
    </xf>
    <xf numFmtId="164" fontId="4" fillId="2" borderId="33" xfId="0" applyNumberFormat="1" applyFont="1" applyFill="1" applyBorder="1"/>
    <xf numFmtId="164" fontId="4" fillId="2" borderId="31" xfId="0" applyNumberFormat="1" applyFont="1" applyFill="1" applyBorder="1"/>
    <xf numFmtId="164" fontId="6" fillId="2" borderId="33" xfId="0" applyNumberFormat="1" applyFont="1" applyFill="1" applyBorder="1" applyAlignment="1"/>
    <xf numFmtId="0" fontId="3" fillId="0" borderId="41" xfId="0" applyFont="1" applyBorder="1" applyAlignment="1">
      <alignment horizontal="center"/>
    </xf>
    <xf numFmtId="164" fontId="3" fillId="0" borderId="9" xfId="0" applyNumberFormat="1" applyFont="1" applyBorder="1" applyAlignment="1">
      <alignment horizontal="right"/>
    </xf>
    <xf numFmtId="0" fontId="4" fillId="3" borderId="26" xfId="0" applyFont="1" applyFill="1" applyBorder="1"/>
    <xf numFmtId="164" fontId="4" fillId="3" borderId="27" xfId="0" applyNumberFormat="1" applyFont="1" applyFill="1" applyBorder="1"/>
    <xf numFmtId="164" fontId="4" fillId="3" borderId="25" xfId="0" applyNumberFormat="1" applyFont="1" applyFill="1" applyBorder="1"/>
    <xf numFmtId="164" fontId="10" fillId="3" borderId="33" xfId="0" applyNumberFormat="1" applyFont="1" applyFill="1" applyBorder="1"/>
    <xf numFmtId="164" fontId="4" fillId="0" borderId="33" xfId="0" applyNumberFormat="1" applyFont="1" applyFill="1" applyBorder="1"/>
    <xf numFmtId="164" fontId="4" fillId="0" borderId="31" xfId="0" applyNumberFormat="1" applyFont="1" applyFill="1" applyBorder="1"/>
    <xf numFmtId="164" fontId="9" fillId="0" borderId="33" xfId="0" applyNumberFormat="1" applyFont="1" applyFill="1" applyBorder="1"/>
    <xf numFmtId="164" fontId="10" fillId="0" borderId="33" xfId="0" applyNumberFormat="1" applyFont="1" applyFill="1" applyBorder="1"/>
    <xf numFmtId="164" fontId="10" fillId="2" borderId="33" xfId="0" applyNumberFormat="1" applyFont="1" applyFill="1" applyBorder="1"/>
    <xf numFmtId="164" fontId="4" fillId="3" borderId="43" xfId="0" applyNumberFormat="1" applyFont="1" applyFill="1" applyBorder="1"/>
    <xf numFmtId="164" fontId="0" fillId="0" borderId="44" xfId="0" applyNumberFormat="1" applyBorder="1" applyAlignment="1">
      <alignment horizontal="right"/>
    </xf>
    <xf numFmtId="164" fontId="0" fillId="0" borderId="43" xfId="0" applyNumberFormat="1" applyBorder="1"/>
    <xf numFmtId="164" fontId="0" fillId="0" borderId="44" xfId="0" applyNumberForma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6" fillId="2" borderId="0" xfId="0" applyNumberFormat="1" applyFont="1" applyFill="1" applyBorder="1" applyAlignment="1">
      <alignment horizontal="right"/>
    </xf>
    <xf numFmtId="0" fontId="4" fillId="4" borderId="39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right"/>
    </xf>
    <xf numFmtId="164" fontId="4" fillId="4" borderId="33" xfId="0" applyNumberFormat="1" applyFont="1" applyFill="1" applyBorder="1"/>
    <xf numFmtId="164" fontId="4" fillId="4" borderId="31" xfId="0" applyNumberFormat="1" applyFont="1" applyFill="1" applyBorder="1"/>
    <xf numFmtId="0" fontId="8" fillId="5" borderId="36" xfId="0" applyFont="1" applyFill="1" applyBorder="1" applyAlignment="1">
      <alignment horizontal="center" wrapText="1"/>
    </xf>
    <xf numFmtId="0" fontId="8" fillId="5" borderId="32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/>
    </xf>
    <xf numFmtId="164" fontId="6" fillId="3" borderId="33" xfId="0" applyNumberFormat="1" applyFont="1" applyFill="1" applyBorder="1" applyAlignment="1">
      <alignment horizontal="right"/>
    </xf>
    <xf numFmtId="164" fontId="11" fillId="2" borderId="33" xfId="0" applyNumberFormat="1" applyFont="1" applyFill="1" applyBorder="1"/>
    <xf numFmtId="164" fontId="11" fillId="2" borderId="31" xfId="0" applyNumberFormat="1" applyFont="1" applyFill="1" applyBorder="1"/>
    <xf numFmtId="164" fontId="6" fillId="3" borderId="0" xfId="0" applyNumberFormat="1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164" fontId="6" fillId="2" borderId="0" xfId="0" applyNumberFormat="1" applyFont="1" applyFill="1" applyBorder="1" applyAlignment="1"/>
    <xf numFmtId="164" fontId="6" fillId="3" borderId="33" xfId="0" applyNumberFormat="1" applyFont="1" applyFill="1" applyBorder="1" applyAlignment="1"/>
    <xf numFmtId="164" fontId="12" fillId="2" borderId="31" xfId="0" applyNumberFormat="1" applyFont="1" applyFill="1" applyBorder="1"/>
    <xf numFmtId="164" fontId="3" fillId="0" borderId="0" xfId="0" applyNumberFormat="1" applyFont="1"/>
    <xf numFmtId="0" fontId="3" fillId="0" borderId="0" xfId="0" applyFont="1" applyAlignment="1">
      <alignment horizontal="left" wrapText="1"/>
    </xf>
    <xf numFmtId="164" fontId="7" fillId="0" borderId="0" xfId="0" applyNumberFormat="1" applyFont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164" fontId="7" fillId="0" borderId="0" xfId="0" applyNumberFormat="1" applyFont="1" applyFill="1"/>
    <xf numFmtId="164" fontId="3" fillId="0" borderId="33" xfId="0" applyNumberFormat="1" applyFont="1" applyBorder="1"/>
    <xf numFmtId="164" fontId="6" fillId="2" borderId="33" xfId="0" applyNumberFormat="1" applyFont="1" applyFill="1" applyBorder="1"/>
    <xf numFmtId="164" fontId="6" fillId="0" borderId="33" xfId="0" applyNumberFormat="1" applyFont="1" applyFill="1" applyBorder="1" applyAlignment="1">
      <alignment horizontal="right"/>
    </xf>
    <xf numFmtId="164" fontId="6" fillId="0" borderId="33" xfId="0" applyNumberFormat="1" applyFont="1" applyFill="1" applyBorder="1" applyAlignment="1"/>
    <xf numFmtId="164" fontId="4" fillId="4" borderId="33" xfId="0" applyNumberFormat="1" applyFont="1" applyFill="1" applyBorder="1" applyAlignment="1"/>
    <xf numFmtId="164" fontId="3" fillId="0" borderId="33" xfId="0" applyNumberFormat="1" applyFont="1" applyFill="1" applyBorder="1"/>
    <xf numFmtId="164" fontId="6" fillId="3" borderId="33" xfId="0" applyNumberFormat="1" applyFont="1" applyFill="1" applyBorder="1"/>
    <xf numFmtId="0" fontId="7" fillId="0" borderId="2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right"/>
    </xf>
    <xf numFmtId="164" fontId="14" fillId="4" borderId="0" xfId="0" applyNumberFormat="1" applyFont="1" applyFill="1" applyBorder="1" applyAlignment="1">
      <alignment horizontal="right"/>
    </xf>
    <xf numFmtId="164" fontId="14" fillId="4" borderId="46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right"/>
    </xf>
    <xf numFmtId="164" fontId="13" fillId="3" borderId="46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13" fillId="2" borderId="0" xfId="0" applyNumberFormat="1" applyFont="1" applyFill="1" applyBorder="1" applyAlignment="1">
      <alignment horizontal="right"/>
    </xf>
    <xf numFmtId="164" fontId="13" fillId="2" borderId="46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164" fontId="7" fillId="0" borderId="46" xfId="0" applyNumberFormat="1" applyFont="1" applyBorder="1" applyAlignment="1">
      <alignment horizontal="right"/>
    </xf>
    <xf numFmtId="164" fontId="3" fillId="0" borderId="0" xfId="0" applyNumberFormat="1" applyFont="1" applyBorder="1"/>
    <xf numFmtId="164" fontId="7" fillId="0" borderId="46" xfId="0" applyNumberFormat="1" applyFont="1" applyBorder="1"/>
    <xf numFmtId="164" fontId="6" fillId="2" borderId="0" xfId="0" applyNumberFormat="1" applyFont="1" applyFill="1" applyBorder="1"/>
    <xf numFmtId="0" fontId="3" fillId="0" borderId="0" xfId="0" applyFont="1" applyBorder="1"/>
    <xf numFmtId="0" fontId="7" fillId="0" borderId="46" xfId="0" applyFont="1" applyBorder="1"/>
    <xf numFmtId="0" fontId="6" fillId="0" borderId="1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/>
    <xf numFmtId="164" fontId="7" fillId="0" borderId="46" xfId="0" applyNumberFormat="1" applyFont="1" applyBorder="1" applyAlignment="1"/>
    <xf numFmtId="164" fontId="6" fillId="0" borderId="0" xfId="0" applyNumberFormat="1" applyFont="1" applyFill="1" applyBorder="1" applyAlignment="1"/>
    <xf numFmtId="164" fontId="13" fillId="0" borderId="46" xfId="0" applyNumberFormat="1" applyFont="1" applyFill="1" applyBorder="1" applyAlignment="1">
      <alignment horizontal="right"/>
    </xf>
    <xf numFmtId="164" fontId="16" fillId="2" borderId="0" xfId="0" applyNumberFormat="1" applyFont="1" applyFill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164" fontId="4" fillId="4" borderId="0" xfId="0" applyNumberFormat="1" applyFont="1" applyFill="1" applyBorder="1" applyAlignment="1"/>
    <xf numFmtId="164" fontId="3" fillId="0" borderId="46" xfId="0" applyNumberFormat="1" applyFont="1" applyBorder="1" applyAlignment="1"/>
    <xf numFmtId="164" fontId="13" fillId="2" borderId="0" xfId="0" applyNumberFormat="1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7" fillId="0" borderId="46" xfId="0" applyNumberFormat="1" applyFont="1" applyFill="1" applyBorder="1" applyAlignment="1">
      <alignment horizontal="right"/>
    </xf>
    <xf numFmtId="164" fontId="6" fillId="3" borderId="0" xfId="0" applyNumberFormat="1" applyFont="1" applyFill="1" applyBorder="1"/>
    <xf numFmtId="164" fontId="17" fillId="3" borderId="0" xfId="0" applyNumberFormat="1" applyFont="1" applyFill="1" applyBorder="1" applyAlignment="1">
      <alignment horizontal="right"/>
    </xf>
    <xf numFmtId="164" fontId="17" fillId="2" borderId="0" xfId="0" applyNumberFormat="1" applyFont="1" applyFill="1" applyBorder="1" applyAlignment="1">
      <alignment horizontal="right"/>
    </xf>
    <xf numFmtId="164" fontId="18" fillId="0" borderId="0" xfId="0" applyNumberFormat="1" applyFont="1" applyBorder="1" applyAlignment="1">
      <alignment horizontal="right"/>
    </xf>
    <xf numFmtId="0" fontId="3" fillId="4" borderId="26" xfId="0" applyFont="1" applyFill="1" applyBorder="1" applyAlignment="1">
      <alignment horizontal="center"/>
    </xf>
    <xf numFmtId="164" fontId="4" fillId="4" borderId="27" xfId="0" applyNumberFormat="1" applyFont="1" applyFill="1" applyBorder="1"/>
    <xf numFmtId="164" fontId="4" fillId="4" borderId="48" xfId="0" applyNumberFormat="1" applyFont="1" applyFill="1" applyBorder="1"/>
    <xf numFmtId="164" fontId="14" fillId="4" borderId="27" xfId="0" applyNumberFormat="1" applyFont="1" applyFill="1" applyBorder="1" applyAlignment="1">
      <alignment horizontal="right"/>
    </xf>
    <xf numFmtId="164" fontId="14" fillId="4" borderId="3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/>
    <xf numFmtId="0" fontId="3" fillId="0" borderId="0" xfId="0" applyFont="1" applyFill="1" applyAlignment="1">
      <alignment wrapText="1"/>
    </xf>
    <xf numFmtId="0" fontId="7" fillId="0" borderId="3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NumberFormat="1" applyFont="1" applyFill="1" applyBorder="1" applyAlignment="1">
      <alignment horizontal="center"/>
    </xf>
    <xf numFmtId="164" fontId="3" fillId="0" borderId="31" xfId="0" applyNumberFormat="1" applyFont="1" applyFill="1" applyBorder="1"/>
    <xf numFmtId="4" fontId="3" fillId="0" borderId="0" xfId="0" applyNumberFormat="1" applyFont="1" applyFill="1" applyBorder="1"/>
    <xf numFmtId="0" fontId="4" fillId="2" borderId="22" xfId="0" applyFont="1" applyFill="1" applyBorder="1" applyAlignment="1">
      <alignment horizontal="center"/>
    </xf>
    <xf numFmtId="164" fontId="4" fillId="2" borderId="25" xfId="0" applyNumberFormat="1" applyFont="1" applyFill="1" applyBorder="1"/>
    <xf numFmtId="164" fontId="4" fillId="2" borderId="23" xfId="0" applyNumberFormat="1" applyFont="1" applyFill="1" applyBorder="1"/>
    <xf numFmtId="164" fontId="19" fillId="0" borderId="33" xfId="0" applyNumberFormat="1" applyFont="1" applyFill="1" applyBorder="1"/>
    <xf numFmtId="164" fontId="3" fillId="2" borderId="48" xfId="0" applyNumberFormat="1" applyFont="1" applyFill="1" applyBorder="1"/>
    <xf numFmtId="164" fontId="3" fillId="2" borderId="49" xfId="0" applyNumberFormat="1" applyFont="1" applyFill="1" applyBorder="1"/>
    <xf numFmtId="164" fontId="19" fillId="0" borderId="13" xfId="0" applyNumberFormat="1" applyFont="1" applyFill="1" applyBorder="1"/>
    <xf numFmtId="164" fontId="3" fillId="0" borderId="50" xfId="0" applyNumberFormat="1" applyFont="1" applyFill="1" applyBorder="1"/>
    <xf numFmtId="0" fontId="8" fillId="5" borderId="16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164" fontId="7" fillId="0" borderId="33" xfId="0" applyNumberFormat="1" applyFont="1" applyFill="1" applyBorder="1"/>
    <xf numFmtId="49" fontId="3" fillId="2" borderId="39" xfId="0" applyNumberFormat="1" applyFont="1" applyFill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right"/>
    </xf>
    <xf numFmtId="164" fontId="3" fillId="2" borderId="33" xfId="0" applyNumberFormat="1" applyFont="1" applyFill="1" applyBorder="1" applyAlignment="1">
      <alignment horizontal="right"/>
    </xf>
    <xf numFmtId="164" fontId="7" fillId="0" borderId="31" xfId="0" applyNumberFormat="1" applyFont="1" applyFill="1" applyBorder="1"/>
    <xf numFmtId="164" fontId="7" fillId="2" borderId="33" xfId="0" applyNumberFormat="1" applyFont="1" applyFill="1" applyBorder="1"/>
    <xf numFmtId="164" fontId="7" fillId="2" borderId="31" xfId="0" applyNumberFormat="1" applyFont="1" applyFill="1" applyBorder="1"/>
    <xf numFmtId="0" fontId="3" fillId="4" borderId="52" xfId="0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right"/>
    </xf>
    <xf numFmtId="164" fontId="7" fillId="4" borderId="25" xfId="0" applyNumberFormat="1" applyFont="1" applyFill="1" applyBorder="1"/>
    <xf numFmtId="164" fontId="7" fillId="4" borderId="53" xfId="0" applyNumberFormat="1" applyFont="1" applyFill="1" applyBorder="1"/>
    <xf numFmtId="164" fontId="15" fillId="0" borderId="33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54" xfId="0" applyFont="1" applyBorder="1" applyAlignment="1">
      <alignment horizontal="center"/>
    </xf>
    <xf numFmtId="0" fontId="3" fillId="3" borderId="52" xfId="0" applyFont="1" applyFill="1" applyBorder="1"/>
    <xf numFmtId="0" fontId="3" fillId="2" borderId="54" xfId="0" applyFont="1" applyFill="1" applyBorder="1" applyAlignment="1">
      <alignment horizontal="center"/>
    </xf>
    <xf numFmtId="164" fontId="3" fillId="2" borderId="12" xfId="0" applyNumberFormat="1" applyFont="1" applyFill="1" applyBorder="1"/>
    <xf numFmtId="0" fontId="3" fillId="0" borderId="41" xfId="0" applyFont="1" applyBorder="1" applyAlignment="1">
      <alignment horizontal="center" vertical="center"/>
    </xf>
    <xf numFmtId="164" fontId="0" fillId="0" borderId="0" xfId="0" applyNumberFormat="1"/>
    <xf numFmtId="164" fontId="3" fillId="0" borderId="46" xfId="0" applyNumberFormat="1" applyFont="1" applyBorder="1"/>
    <xf numFmtId="0" fontId="3" fillId="2" borderId="39" xfId="0" applyFont="1" applyFill="1" applyBorder="1" applyAlignment="1">
      <alignment horizontal="center" vertical="center"/>
    </xf>
    <xf numFmtId="164" fontId="4" fillId="3" borderId="53" xfId="0" applyNumberFormat="1" applyFont="1" applyFill="1" applyBorder="1"/>
    <xf numFmtId="164" fontId="14" fillId="3" borderId="25" xfId="0" applyNumberFormat="1" applyFont="1" applyFill="1" applyBorder="1"/>
    <xf numFmtId="164" fontId="14" fillId="3" borderId="53" xfId="0" applyNumberFormat="1" applyFont="1" applyFill="1" applyBorder="1"/>
    <xf numFmtId="0" fontId="3" fillId="0" borderId="33" xfId="0" applyFont="1" applyBorder="1" applyAlignment="1">
      <alignment horizontal="center"/>
    </xf>
    <xf numFmtId="164" fontId="4" fillId="5" borderId="33" xfId="0" applyNumberFormat="1" applyFont="1" applyFill="1" applyBorder="1"/>
    <xf numFmtId="164" fontId="3" fillId="4" borderId="33" xfId="0" applyNumberFormat="1" applyFont="1" applyFill="1" applyBorder="1"/>
    <xf numFmtId="164" fontId="3" fillId="3" borderId="33" xfId="0" applyNumberFormat="1" applyFont="1" applyFill="1" applyBorder="1"/>
    <xf numFmtId="164" fontId="3" fillId="2" borderId="33" xfId="0" applyNumberFormat="1" applyFont="1" applyFill="1" applyBorder="1"/>
    <xf numFmtId="0" fontId="20" fillId="6" borderId="36" xfId="0" applyFont="1" applyFill="1" applyBorder="1" applyAlignment="1">
      <alignment horizontal="center" wrapText="1"/>
    </xf>
    <xf numFmtId="0" fontId="20" fillId="6" borderId="11" xfId="0" applyFont="1" applyFill="1" applyBorder="1" applyAlignment="1">
      <alignment horizontal="center" wrapText="1"/>
    </xf>
    <xf numFmtId="0" fontId="20" fillId="6" borderId="14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164" fontId="3" fillId="4" borderId="46" xfId="0" applyNumberFormat="1" applyFont="1" applyFill="1" applyBorder="1"/>
    <xf numFmtId="0" fontId="3" fillId="3" borderId="39" xfId="0" applyFont="1" applyFill="1" applyBorder="1" applyAlignment="1">
      <alignment horizontal="center"/>
    </xf>
    <xf numFmtId="164" fontId="3" fillId="3" borderId="46" xfId="0" applyNumberFormat="1" applyFont="1" applyFill="1" applyBorder="1"/>
    <xf numFmtId="0" fontId="3" fillId="2" borderId="39" xfId="0" applyFont="1" applyFill="1" applyBorder="1" applyAlignment="1">
      <alignment horizontal="center"/>
    </xf>
    <xf numFmtId="164" fontId="3" fillId="2" borderId="46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0" fillId="6" borderId="25" xfId="0" applyNumberFormat="1" applyFont="1" applyFill="1" applyBorder="1"/>
    <xf numFmtId="164" fontId="20" fillId="6" borderId="43" xfId="0" applyNumberFormat="1" applyFont="1" applyFill="1" applyBorder="1"/>
    <xf numFmtId="164" fontId="20" fillId="6" borderId="3" xfId="0" applyNumberFormat="1" applyFont="1" applyFill="1" applyBorder="1"/>
    <xf numFmtId="0" fontId="23" fillId="5" borderId="11" xfId="0" applyFont="1" applyFill="1" applyBorder="1" applyAlignment="1">
      <alignment horizontal="center" wrapText="1"/>
    </xf>
    <xf numFmtId="164" fontId="3" fillId="5" borderId="46" xfId="0" applyNumberFormat="1" applyFont="1" applyFill="1" applyBorder="1"/>
    <xf numFmtId="164" fontId="20" fillId="6" borderId="44" xfId="0" applyNumberFormat="1" applyFont="1" applyFill="1" applyBorder="1"/>
    <xf numFmtId="16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/>
    <xf numFmtId="164" fontId="3" fillId="3" borderId="33" xfId="0" applyNumberFormat="1" applyFont="1" applyFill="1" applyBorder="1" applyAlignment="1">
      <alignment horizontal="right"/>
    </xf>
    <xf numFmtId="0" fontId="23" fillId="5" borderId="2" xfId="0" applyFont="1" applyFill="1" applyBorder="1" applyAlignment="1">
      <alignment horizontal="center" wrapText="1"/>
    </xf>
    <xf numFmtId="0" fontId="23" fillId="5" borderId="14" xfId="0" applyFont="1" applyFill="1" applyBorder="1" applyAlignment="1">
      <alignment horizontal="center" wrapText="1"/>
    </xf>
    <xf numFmtId="49" fontId="3" fillId="3" borderId="39" xfId="0" applyNumberFormat="1" applyFont="1" applyFill="1" applyBorder="1" applyAlignment="1">
      <alignment horizontal="center"/>
    </xf>
    <xf numFmtId="164" fontId="3" fillId="3" borderId="46" xfId="0" applyNumberFormat="1" applyFont="1" applyFill="1" applyBorder="1" applyAlignment="1">
      <alignment horizontal="right"/>
    </xf>
    <xf numFmtId="49" fontId="3" fillId="0" borderId="39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right"/>
    </xf>
    <xf numFmtId="0" fontId="23" fillId="5" borderId="56" xfId="0" applyFont="1" applyFill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right"/>
    </xf>
    <xf numFmtId="164" fontId="4" fillId="5" borderId="43" xfId="0" applyNumberFormat="1" applyFont="1" applyFill="1" applyBorder="1" applyAlignment="1">
      <alignment horizontal="right"/>
    </xf>
    <xf numFmtId="0" fontId="23" fillId="5" borderId="32" xfId="0" applyFont="1" applyFill="1" applyBorder="1" applyAlignment="1">
      <alignment horizontal="center" wrapText="1"/>
    </xf>
    <xf numFmtId="0" fontId="23" fillId="5" borderId="16" xfId="0" applyFont="1" applyFill="1" applyBorder="1" applyAlignment="1">
      <alignment horizontal="center" wrapText="1"/>
    </xf>
    <xf numFmtId="164" fontId="3" fillId="7" borderId="33" xfId="0" applyNumberFormat="1" applyFont="1" applyFill="1" applyBorder="1"/>
    <xf numFmtId="0" fontId="0" fillId="0" borderId="40" xfId="0" applyBorder="1"/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3" fillId="0" borderId="5" xfId="0" applyFont="1" applyBorder="1" applyAlignment="1">
      <alignment horizontal="center"/>
    </xf>
    <xf numFmtId="164" fontId="3" fillId="7" borderId="40" xfId="0" applyNumberFormat="1" applyFont="1" applyFill="1" applyBorder="1"/>
    <xf numFmtId="0" fontId="7" fillId="0" borderId="0" xfId="0" applyFont="1" applyAlignment="1">
      <alignment horizontal="center" wrapText="1"/>
    </xf>
    <xf numFmtId="164" fontId="3" fillId="7" borderId="33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0" fontId="7" fillId="0" borderId="58" xfId="0" applyFont="1" applyBorder="1" applyAlignment="1">
      <alignment horizontal="center" wrapText="1"/>
    </xf>
    <xf numFmtId="164" fontId="22" fillId="0" borderId="59" xfId="0" applyNumberFormat="1" applyFont="1" applyBorder="1"/>
    <xf numFmtId="164" fontId="22" fillId="0" borderId="57" xfId="0" applyNumberFormat="1" applyFont="1" applyBorder="1"/>
    <xf numFmtId="164" fontId="4" fillId="0" borderId="57" xfId="0" applyNumberFormat="1" applyFont="1" applyBorder="1"/>
    <xf numFmtId="0" fontId="23" fillId="5" borderId="36" xfId="0" applyFont="1" applyFill="1" applyBorder="1" applyAlignment="1">
      <alignment horizontal="center" wrapText="1"/>
    </xf>
    <xf numFmtId="0" fontId="23" fillId="5" borderId="35" xfId="0" applyFont="1" applyFill="1" applyBorder="1" applyAlignment="1">
      <alignment horizontal="center" wrapText="1"/>
    </xf>
    <xf numFmtId="49" fontId="14" fillId="5" borderId="39" xfId="0" applyNumberFormat="1" applyFont="1" applyFill="1" applyBorder="1" applyAlignment="1">
      <alignment horizontal="center" wrapText="1"/>
    </xf>
    <xf numFmtId="164" fontId="4" fillId="5" borderId="0" xfId="0" applyNumberFormat="1" applyFont="1" applyFill="1" applyBorder="1"/>
    <xf numFmtId="164" fontId="4" fillId="5" borderId="46" xfId="0" applyNumberFormat="1" applyFont="1" applyFill="1" applyBorder="1"/>
    <xf numFmtId="49" fontId="14" fillId="4" borderId="39" xfId="0" applyNumberFormat="1" applyFont="1" applyFill="1" applyBorder="1" applyAlignment="1">
      <alignment horizontal="center" wrapText="1"/>
    </xf>
    <xf numFmtId="164" fontId="4" fillId="4" borderId="0" xfId="0" applyNumberFormat="1" applyFont="1" applyFill="1" applyBorder="1"/>
    <xf numFmtId="164" fontId="4" fillId="4" borderId="46" xfId="0" applyNumberFormat="1" applyFont="1" applyFill="1" applyBorder="1"/>
    <xf numFmtId="49" fontId="7" fillId="3" borderId="39" xfId="0" applyNumberFormat="1" applyFont="1" applyFill="1" applyBorder="1" applyAlignment="1">
      <alignment horizontal="center" wrapText="1"/>
    </xf>
    <xf numFmtId="164" fontId="3" fillId="3" borderId="0" xfId="0" applyNumberFormat="1" applyFont="1" applyFill="1" applyBorder="1"/>
    <xf numFmtId="49" fontId="7" fillId="7" borderId="39" xfId="0" applyNumberFormat="1" applyFont="1" applyFill="1" applyBorder="1" applyAlignment="1">
      <alignment horizontal="center" wrapText="1"/>
    </xf>
    <xf numFmtId="164" fontId="3" fillId="7" borderId="0" xfId="0" applyNumberFormat="1" applyFont="1" applyFill="1" applyBorder="1"/>
    <xf numFmtId="164" fontId="3" fillId="7" borderId="46" xfId="0" applyNumberFormat="1" applyFont="1" applyFill="1" applyBorder="1"/>
    <xf numFmtId="49" fontId="13" fillId="2" borderId="39" xfId="0" applyNumberFormat="1" applyFont="1" applyFill="1" applyBorder="1" applyAlignment="1">
      <alignment horizontal="center" wrapText="1"/>
    </xf>
    <xf numFmtId="164" fontId="6" fillId="2" borderId="46" xfId="0" applyNumberFormat="1" applyFont="1" applyFill="1" applyBorder="1"/>
    <xf numFmtId="49" fontId="7" fillId="0" borderId="39" xfId="0" applyNumberFormat="1" applyFont="1" applyBorder="1" applyAlignment="1">
      <alignment horizontal="center" wrapText="1"/>
    </xf>
    <xf numFmtId="49" fontId="7" fillId="2" borderId="39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/>
    <xf numFmtId="49" fontId="7" fillId="0" borderId="39" xfId="0" applyNumberFormat="1" applyFont="1" applyFill="1" applyBorder="1" applyAlignment="1">
      <alignment horizontal="center" wrapText="1"/>
    </xf>
    <xf numFmtId="164" fontId="3" fillId="0" borderId="46" xfId="0" applyNumberFormat="1" applyFont="1" applyFill="1" applyBorder="1"/>
    <xf numFmtId="0" fontId="7" fillId="0" borderId="39" xfId="0" applyFont="1" applyBorder="1" applyAlignment="1">
      <alignment horizontal="center"/>
    </xf>
    <xf numFmtId="0" fontId="14" fillId="4" borderId="39" xfId="0" applyFont="1" applyFill="1" applyBorder="1" applyAlignment="1">
      <alignment horizontal="center" wrapText="1"/>
    </xf>
    <xf numFmtId="164" fontId="4" fillId="4" borderId="46" xfId="0" applyNumberFormat="1" applyFont="1" applyFill="1" applyBorder="1" applyAlignment="1">
      <alignment horizontal="right"/>
    </xf>
    <xf numFmtId="0" fontId="7" fillId="3" borderId="39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center" wrapText="1"/>
    </xf>
    <xf numFmtId="0" fontId="13" fillId="2" borderId="39" xfId="0" applyFont="1" applyFill="1" applyBorder="1" applyAlignment="1">
      <alignment horizontal="center" wrapText="1"/>
    </xf>
    <xf numFmtId="164" fontId="6" fillId="2" borderId="46" xfId="0" applyNumberFormat="1" applyFont="1" applyFill="1" applyBorder="1" applyAlignment="1">
      <alignment horizontal="right"/>
    </xf>
    <xf numFmtId="0" fontId="7" fillId="0" borderId="39" xfId="0" applyFont="1" applyBorder="1" applyAlignment="1">
      <alignment horizontal="center" wrapText="1"/>
    </xf>
    <xf numFmtId="164" fontId="3" fillId="7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13" fillId="2" borderId="39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/>
    <xf numFmtId="0" fontId="12" fillId="2" borderId="39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left" wrapText="1"/>
    </xf>
    <xf numFmtId="164" fontId="11" fillId="2" borderId="0" xfId="0" applyNumberFormat="1" applyFont="1" applyFill="1" applyBorder="1"/>
    <xf numFmtId="164" fontId="11" fillId="2" borderId="46" xfId="0" applyNumberFormat="1" applyFont="1" applyFill="1" applyBorder="1"/>
    <xf numFmtId="0" fontId="11" fillId="2" borderId="0" xfId="0" applyFont="1" applyFill="1" applyBorder="1" applyAlignment="1">
      <alignment wrapText="1"/>
    </xf>
    <xf numFmtId="164" fontId="11" fillId="2" borderId="46" xfId="0" applyNumberFormat="1" applyFont="1" applyFill="1" applyBorder="1" applyAlignment="1">
      <alignment horizontal="right"/>
    </xf>
    <xf numFmtId="164" fontId="11" fillId="2" borderId="33" xfId="0" applyNumberFormat="1" applyFont="1" applyFill="1" applyBorder="1" applyAlignment="1">
      <alignment horizontal="right"/>
    </xf>
    <xf numFmtId="49" fontId="12" fillId="2" borderId="39" xfId="0" applyNumberFormat="1" applyFont="1" applyFill="1" applyBorder="1" applyAlignment="1">
      <alignment horizontal="center" wrapText="1"/>
    </xf>
    <xf numFmtId="0" fontId="11" fillId="2" borderId="4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34" xfId="0" applyFont="1" applyFill="1" applyBorder="1" applyAlignment="1">
      <alignment horizontal="left" wrapText="1"/>
    </xf>
    <xf numFmtId="164" fontId="25" fillId="2" borderId="33" xfId="0" applyNumberFormat="1" applyFont="1" applyFill="1" applyBorder="1" applyAlignment="1">
      <alignment horizontal="right" wrapText="1"/>
    </xf>
    <xf numFmtId="164" fontId="25" fillId="2" borderId="0" xfId="0" applyNumberFormat="1" applyFont="1" applyFill="1" applyBorder="1" applyAlignment="1">
      <alignment horizontal="right"/>
    </xf>
    <xf numFmtId="164" fontId="25" fillId="2" borderId="46" xfId="0" applyNumberFormat="1" applyFont="1" applyFill="1" applyBorder="1" applyAlignment="1">
      <alignment horizontal="right"/>
    </xf>
    <xf numFmtId="0" fontId="7" fillId="2" borderId="39" xfId="0" applyFont="1" applyFill="1" applyBorder="1" applyAlignment="1">
      <alignment horizontal="center" wrapText="1"/>
    </xf>
    <xf numFmtId="164" fontId="24" fillId="0" borderId="0" xfId="0" applyNumberFormat="1" applyFont="1" applyFill="1"/>
    <xf numFmtId="164" fontId="11" fillId="2" borderId="34" xfId="0" applyNumberFormat="1" applyFont="1" applyFill="1" applyBorder="1"/>
    <xf numFmtId="164" fontId="0" fillId="0" borderId="0" xfId="0" applyNumberFormat="1" applyFill="1"/>
    <xf numFmtId="0" fontId="24" fillId="0" borderId="0" xfId="0" applyFont="1" applyFill="1"/>
    <xf numFmtId="164" fontId="26" fillId="0" borderId="0" xfId="0" applyNumberFormat="1" applyFont="1" applyFill="1"/>
    <xf numFmtId="0" fontId="27" fillId="0" borderId="0" xfId="0" applyFont="1" applyFill="1"/>
    <xf numFmtId="4" fontId="23" fillId="0" borderId="0" xfId="0" applyNumberFormat="1" applyFont="1" applyFill="1" applyBorder="1"/>
    <xf numFmtId="164" fontId="23" fillId="0" borderId="0" xfId="0" applyNumberFormat="1" applyFont="1" applyFill="1" applyBorder="1"/>
    <xf numFmtId="0" fontId="0" fillId="0" borderId="0" xfId="0" applyFill="1" applyBorder="1"/>
    <xf numFmtId="164" fontId="7" fillId="0" borderId="0" xfId="0" applyNumberFormat="1" applyFont="1" applyFill="1" applyBorder="1"/>
    <xf numFmtId="0" fontId="27" fillId="0" borderId="0" xfId="0" applyFont="1" applyAlignment="1">
      <alignment horizontal="left" vertical="center" wrapText="1"/>
    </xf>
    <xf numFmtId="0" fontId="27" fillId="0" borderId="0" xfId="0" applyFont="1"/>
    <xf numFmtId="0" fontId="28" fillId="0" borderId="0" xfId="0" applyFont="1" applyAlignment="1">
      <alignment vertical="center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8" fillId="0" borderId="0" xfId="0" applyFont="1" applyAlignme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/>
    </xf>
    <xf numFmtId="0" fontId="34" fillId="0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0" fontId="35" fillId="0" borderId="0" xfId="0" applyFont="1" applyAlignment="1">
      <alignment horizontal="justify" vertical="center" wrapText="1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top" wrapText="1"/>
    </xf>
    <xf numFmtId="164" fontId="0" fillId="0" borderId="28" xfId="0" applyNumberFormat="1" applyBorder="1"/>
    <xf numFmtId="164" fontId="0" fillId="0" borderId="14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0" xfId="0" applyNumberFormat="1" applyBorder="1"/>
    <xf numFmtId="0" fontId="6" fillId="2" borderId="0" xfId="0" applyFont="1" applyFill="1" applyBorder="1" applyAlignment="1">
      <alignment horizontal="left" wrapText="1"/>
    </xf>
    <xf numFmtId="164" fontId="3" fillId="0" borderId="61" xfId="0" applyNumberFormat="1" applyFont="1" applyFill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7" fillId="0" borderId="0" xfId="0" applyFont="1" applyAlignment="1">
      <alignment vertical="justify" wrapText="1"/>
    </xf>
    <xf numFmtId="0" fontId="1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34" fillId="0" borderId="0" xfId="0" applyFont="1" applyAlignment="1">
      <alignment vertical="top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5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horizontal="justify" vertical="center" wrapText="1"/>
    </xf>
    <xf numFmtId="0" fontId="35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justify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justify" vertical="justify" wrapText="1"/>
    </xf>
    <xf numFmtId="0" fontId="27" fillId="0" borderId="0" xfId="0" applyFont="1" applyAlignment="1">
      <alignment horizontal="justify" vertical="justify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2" borderId="4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34" xfId="0" applyFont="1" applyFill="1" applyBorder="1" applyAlignment="1">
      <alignment horizontal="left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4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7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27" fillId="0" borderId="0" xfId="0" applyFont="1" applyAlignment="1">
      <alignment horizontal="left"/>
    </xf>
    <xf numFmtId="0" fontId="34" fillId="0" borderId="0" xfId="0" applyFont="1" applyAlignment="1">
      <alignment horizontal="left" wrapText="1"/>
    </xf>
    <xf numFmtId="0" fontId="34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justify" vertical="justify" wrapText="1"/>
    </xf>
    <xf numFmtId="0" fontId="34" fillId="0" borderId="0" xfId="0" applyFont="1" applyAlignment="1">
      <alignment horizontal="justify" vertical="justify" wrapText="1"/>
    </xf>
    <xf numFmtId="0" fontId="31" fillId="0" borderId="0" xfId="0" applyFont="1" applyAlignment="1">
      <alignment horizontal="justify" vertical="justify" wrapText="1"/>
    </xf>
    <xf numFmtId="0" fontId="22" fillId="0" borderId="59" xfId="0" applyFont="1" applyBorder="1" applyAlignment="1">
      <alignment horizontal="right" wrapText="1"/>
    </xf>
    <xf numFmtId="0" fontId="22" fillId="0" borderId="60" xfId="0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6" fillId="2" borderId="40" xfId="0" applyFont="1" applyFill="1" applyBorder="1" applyAlignment="1">
      <alignment horizontal="left" wrapText="1"/>
    </xf>
    <xf numFmtId="0" fontId="6" fillId="2" borderId="34" xfId="0" applyFont="1" applyFill="1" applyBorder="1" applyAlignment="1">
      <alignment horizontal="left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4" fillId="5" borderId="4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/>
    </xf>
    <xf numFmtId="0" fontId="3" fillId="0" borderId="5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0" fillId="6" borderId="28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4" fillId="2" borderId="23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8" fillId="5" borderId="16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2" borderId="5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6" fillId="3" borderId="4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left" wrapText="1"/>
    </xf>
    <xf numFmtId="0" fontId="4" fillId="4" borderId="29" xfId="0" applyFont="1" applyFill="1" applyBorder="1" applyAlignment="1">
      <alignment horizontal="left" wrapText="1"/>
    </xf>
    <xf numFmtId="0" fontId="4" fillId="4" borderId="27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6" fillId="2" borderId="4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34" xfId="0" applyFont="1" applyFill="1" applyBorder="1" applyAlignment="1">
      <alignment wrapText="1"/>
    </xf>
    <xf numFmtId="0" fontId="3" fillId="0" borderId="4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4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6" fillId="0" borderId="4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34" xfId="0" applyFont="1" applyFill="1" applyBorder="1" applyAlignment="1">
      <alignment horizontal="left" wrapText="1"/>
    </xf>
    <xf numFmtId="0" fontId="6" fillId="3" borderId="4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34" xfId="0" applyFont="1" applyFill="1" applyBorder="1" applyAlignment="1">
      <alignment wrapText="1"/>
    </xf>
    <xf numFmtId="0" fontId="4" fillId="4" borderId="4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4" borderId="34" xfId="0" applyFont="1" applyFill="1" applyBorder="1" applyAlignment="1">
      <alignment wrapText="1"/>
    </xf>
    <xf numFmtId="0" fontId="6" fillId="3" borderId="40" xfId="0" applyFont="1" applyFill="1" applyBorder="1" applyAlignment="1"/>
    <xf numFmtId="0" fontId="6" fillId="3" borderId="0" xfId="0" applyFont="1" applyFill="1" applyBorder="1" applyAlignment="1"/>
    <xf numFmtId="0" fontId="6" fillId="3" borderId="34" xfId="0" applyFont="1" applyFill="1" applyBorder="1" applyAlignment="1"/>
    <xf numFmtId="0" fontId="6" fillId="2" borderId="40" xfId="0" applyFont="1" applyFill="1" applyBorder="1" applyAlignment="1"/>
    <xf numFmtId="0" fontId="6" fillId="2" borderId="0" xfId="0" applyFont="1" applyFill="1" applyBorder="1" applyAlignment="1"/>
    <xf numFmtId="0" fontId="6" fillId="2" borderId="34" xfId="0" applyFont="1" applyFill="1" applyBorder="1" applyAlignment="1"/>
    <xf numFmtId="0" fontId="6" fillId="2" borderId="4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34" xfId="0" applyFont="1" applyFill="1" applyBorder="1" applyAlignment="1">
      <alignment horizontal="left"/>
    </xf>
    <xf numFmtId="0" fontId="4" fillId="3" borderId="42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left"/>
    </xf>
    <xf numFmtId="0" fontId="4" fillId="4" borderId="4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3" fillId="0" borderId="0" xfId="0" applyFont="1" applyBorder="1" applyAlignment="1"/>
    <xf numFmtId="0" fontId="4" fillId="3" borderId="0" xfId="0" applyFont="1" applyFill="1" applyBorder="1" applyAlignment="1">
      <alignment horizontal="left"/>
    </xf>
    <xf numFmtId="0" fontId="3" fillId="2" borderId="4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6" borderId="22" xfId="0" applyFont="1" applyFill="1" applyBorder="1" applyAlignment="1">
      <alignment horizontal="left"/>
    </xf>
    <xf numFmtId="0" fontId="21" fillId="6" borderId="23" xfId="0" applyFont="1" applyFill="1" applyBorder="1" applyAlignment="1">
      <alignment horizontal="left"/>
    </xf>
    <xf numFmtId="0" fontId="21" fillId="6" borderId="20" xfId="0" applyFont="1" applyFill="1" applyBorder="1" applyAlignment="1">
      <alignment horizontal="left"/>
    </xf>
    <xf numFmtId="0" fontId="21" fillId="6" borderId="5" xfId="0" applyFont="1" applyFill="1" applyBorder="1" applyAlignment="1">
      <alignment horizontal="left"/>
    </xf>
    <xf numFmtId="0" fontId="21" fillId="6" borderId="6" xfId="0" applyFont="1" applyFill="1" applyBorder="1" applyAlignment="1">
      <alignment horizontal="left"/>
    </xf>
    <xf numFmtId="0" fontId="23" fillId="5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4" borderId="4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left" wrapText="1"/>
    </xf>
    <xf numFmtId="0" fontId="4" fillId="5" borderId="22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3" fillId="5" borderId="1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left" wrapText="1"/>
    </xf>
    <xf numFmtId="0" fontId="3" fillId="7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FB35-3ABC-49EA-BF3C-11D654378E19}">
  <dimension ref="A1:U984"/>
  <sheetViews>
    <sheetView tabSelected="1" workbookViewId="0">
      <selection sqref="A1:J2"/>
    </sheetView>
  </sheetViews>
  <sheetFormatPr defaultRowHeight="15" x14ac:dyDescent="0.25"/>
  <cols>
    <col min="1" max="1" width="3.5703125" customWidth="1"/>
    <col min="2" max="2" width="7.7109375" customWidth="1"/>
    <col min="3" max="3" width="11.7109375" customWidth="1"/>
    <col min="4" max="4" width="10.42578125" customWidth="1"/>
    <col min="5" max="5" width="11.42578125" customWidth="1"/>
    <col min="6" max="6" width="13" customWidth="1"/>
    <col min="7" max="7" width="14" customWidth="1"/>
    <col min="8" max="8" width="12.7109375" customWidth="1"/>
    <col min="9" max="9" width="7.85546875" customWidth="1"/>
    <col min="10" max="10" width="7.28515625" customWidth="1"/>
    <col min="11" max="11" width="12.140625" bestFit="1" customWidth="1"/>
    <col min="13" max="13" width="15.5703125" customWidth="1"/>
    <col min="15" max="15" width="12" customWidth="1"/>
    <col min="16" max="16" width="11.85546875" customWidth="1"/>
    <col min="18" max="18" width="11.85546875" customWidth="1"/>
    <col min="19" max="19" width="12.5703125" customWidth="1"/>
  </cols>
  <sheetData>
    <row r="1" spans="1:12" ht="15" customHeight="1" x14ac:dyDescent="0.25">
      <c r="A1" s="354" t="s">
        <v>664</v>
      </c>
      <c r="B1" s="354"/>
      <c r="C1" s="354"/>
      <c r="D1" s="354"/>
      <c r="E1" s="354"/>
      <c r="F1" s="354"/>
      <c r="G1" s="354"/>
      <c r="H1" s="354"/>
      <c r="I1" s="354"/>
      <c r="J1" s="354"/>
      <c r="K1" s="1"/>
      <c r="L1" s="1"/>
    </row>
    <row r="2" spans="1:12" ht="40.5" customHeight="1" x14ac:dyDescent="0.25">
      <c r="A2" s="354"/>
      <c r="B2" s="354"/>
      <c r="C2" s="354"/>
      <c r="D2" s="354"/>
      <c r="E2" s="354"/>
      <c r="F2" s="354"/>
      <c r="G2" s="354"/>
      <c r="H2" s="354"/>
      <c r="I2" s="354"/>
      <c r="J2" s="354"/>
      <c r="K2" s="1"/>
      <c r="L2" s="1"/>
    </row>
    <row r="3" spans="1:12" ht="15" customHeight="1" x14ac:dyDescent="0.25">
      <c r="B3" s="307"/>
      <c r="C3" s="307"/>
      <c r="D3" s="307"/>
      <c r="E3" s="307"/>
      <c r="F3" s="307"/>
      <c r="G3" s="307"/>
      <c r="H3" s="307"/>
      <c r="I3" s="307"/>
      <c r="J3" s="1"/>
      <c r="K3" s="1"/>
      <c r="L3" s="1"/>
    </row>
    <row r="5" spans="1:12" ht="18.75" customHeight="1" x14ac:dyDescent="0.3">
      <c r="A5" s="355" t="s">
        <v>0</v>
      </c>
      <c r="B5" s="355"/>
      <c r="C5" s="355"/>
      <c r="D5" s="355"/>
      <c r="E5" s="355"/>
      <c r="F5" s="355"/>
      <c r="G5" s="355"/>
      <c r="H5" s="355"/>
      <c r="I5" s="355"/>
      <c r="J5" s="355"/>
      <c r="K5" s="2"/>
      <c r="L5" s="2"/>
    </row>
    <row r="8" spans="1:12" x14ac:dyDescent="0.25">
      <c r="A8" s="356" t="s">
        <v>1</v>
      </c>
      <c r="B8" s="356"/>
      <c r="C8" s="356"/>
      <c r="D8" s="356"/>
      <c r="E8" s="356"/>
      <c r="F8" s="356"/>
      <c r="G8" s="356"/>
      <c r="H8" s="356"/>
      <c r="I8" s="356"/>
      <c r="J8" s="356"/>
      <c r="K8" s="3"/>
      <c r="L8" s="3"/>
    </row>
    <row r="11" spans="1:12" x14ac:dyDescent="0.25">
      <c r="B11" s="390" t="s">
        <v>2</v>
      </c>
      <c r="C11" s="390"/>
      <c r="D11" s="390"/>
      <c r="E11" s="390"/>
      <c r="F11" s="390"/>
      <c r="G11" s="390"/>
      <c r="H11" s="390"/>
    </row>
    <row r="12" spans="1:12" ht="15.75" thickBot="1" x14ac:dyDescent="0.3"/>
    <row r="13" spans="1:12" ht="24.75" x14ac:dyDescent="0.25">
      <c r="B13" s="458"/>
      <c r="C13" s="459"/>
      <c r="D13" s="459"/>
      <c r="E13" s="470"/>
      <c r="F13" s="6" t="s">
        <v>5</v>
      </c>
      <c r="G13" s="6" t="s">
        <v>283</v>
      </c>
      <c r="H13" s="7" t="s">
        <v>6</v>
      </c>
      <c r="I13" s="5"/>
      <c r="J13" s="5"/>
    </row>
    <row r="14" spans="1:12" x14ac:dyDescent="0.25">
      <c r="B14" s="471" t="s">
        <v>7</v>
      </c>
      <c r="C14" s="472"/>
      <c r="D14" s="472"/>
      <c r="E14" s="473"/>
      <c r="F14" s="9">
        <f>F51</f>
        <v>7255938.7799999993</v>
      </c>
      <c r="G14" s="9">
        <f t="shared" ref="G14:H14" si="0">G51</f>
        <v>10774000</v>
      </c>
      <c r="H14" s="9">
        <f t="shared" si="0"/>
        <v>9792302.7800000012</v>
      </c>
    </row>
    <row r="15" spans="1:12" x14ac:dyDescent="0.25">
      <c r="B15" s="476" t="s">
        <v>8</v>
      </c>
      <c r="C15" s="477"/>
      <c r="D15" s="477"/>
      <c r="E15" s="478"/>
      <c r="F15" s="10">
        <f>F101</f>
        <v>8155.5</v>
      </c>
      <c r="G15" s="10">
        <f t="shared" ref="G15:H15" si="1">G101</f>
        <v>86000</v>
      </c>
      <c r="H15" s="10">
        <f t="shared" si="1"/>
        <v>85300</v>
      </c>
    </row>
    <row r="16" spans="1:12" x14ac:dyDescent="0.25">
      <c r="B16" s="479" t="s">
        <v>9</v>
      </c>
      <c r="C16" s="480"/>
      <c r="D16" s="480"/>
      <c r="E16" s="481"/>
      <c r="F16" s="11">
        <f>SUM(F14:F15)</f>
        <v>7264094.2799999993</v>
      </c>
      <c r="G16" s="11">
        <f t="shared" ref="G16:H16" si="2">SUM(G14:G15)</f>
        <v>10860000</v>
      </c>
      <c r="H16" s="48">
        <f t="shared" si="2"/>
        <v>9877602.7800000012</v>
      </c>
    </row>
    <row r="17" spans="2:8" x14ac:dyDescent="0.25">
      <c r="B17" s="482"/>
      <c r="C17" s="483"/>
      <c r="D17" s="483"/>
      <c r="E17" s="483"/>
      <c r="F17" s="483"/>
      <c r="G17" s="483"/>
      <c r="H17" s="484"/>
    </row>
    <row r="18" spans="2:8" x14ac:dyDescent="0.25">
      <c r="B18" s="471" t="s">
        <v>10</v>
      </c>
      <c r="C18" s="472"/>
      <c r="D18" s="472"/>
      <c r="E18" s="473"/>
      <c r="F18" s="9">
        <f>F116</f>
        <v>5402349.1300000008</v>
      </c>
      <c r="G18" s="9">
        <f t="shared" ref="G18:H18" si="3">G116</f>
        <v>7990500</v>
      </c>
      <c r="H18" s="9">
        <f t="shared" si="3"/>
        <v>6866121.2800000003</v>
      </c>
    </row>
    <row r="19" spans="2:8" x14ac:dyDescent="0.25">
      <c r="B19" s="476" t="s">
        <v>11</v>
      </c>
      <c r="C19" s="477"/>
      <c r="D19" s="477"/>
      <c r="E19" s="478"/>
      <c r="F19" s="10">
        <f>F183</f>
        <v>1865325.62</v>
      </c>
      <c r="G19" s="10">
        <f t="shared" ref="G19:H19" si="4">G183</f>
        <v>3494500</v>
      </c>
      <c r="H19" s="10">
        <f t="shared" si="4"/>
        <v>2998706.93</v>
      </c>
    </row>
    <row r="20" spans="2:8" x14ac:dyDescent="0.25">
      <c r="B20" s="479" t="s">
        <v>12</v>
      </c>
      <c r="C20" s="480"/>
      <c r="D20" s="480"/>
      <c r="E20" s="481"/>
      <c r="F20" s="11">
        <f t="shared" ref="F20:H20" si="5">SUM(F18:F19)</f>
        <v>7267674.7500000009</v>
      </c>
      <c r="G20" s="11">
        <f t="shared" si="5"/>
        <v>11485000</v>
      </c>
      <c r="H20" s="48">
        <f t="shared" si="5"/>
        <v>9864828.2100000009</v>
      </c>
    </row>
    <row r="21" spans="2:8" x14ac:dyDescent="0.25">
      <c r="B21" s="482"/>
      <c r="C21" s="483"/>
      <c r="D21" s="483"/>
      <c r="E21" s="483"/>
      <c r="F21" s="483"/>
      <c r="G21" s="483"/>
      <c r="H21" s="484"/>
    </row>
    <row r="22" spans="2:8" ht="15.75" thickBot="1" x14ac:dyDescent="0.3">
      <c r="B22" s="485" t="s">
        <v>13</v>
      </c>
      <c r="C22" s="486"/>
      <c r="D22" s="486"/>
      <c r="E22" s="487"/>
      <c r="F22" s="12">
        <f>F16-F20</f>
        <v>-3580.4700000016019</v>
      </c>
      <c r="G22" s="12">
        <f t="shared" ref="G22:H22" si="6">G16-G20</f>
        <v>-625000</v>
      </c>
      <c r="H22" s="49">
        <f t="shared" si="6"/>
        <v>12774.570000000298</v>
      </c>
    </row>
    <row r="24" spans="2:8" ht="22.5" customHeight="1" x14ac:dyDescent="0.25"/>
    <row r="25" spans="2:8" x14ac:dyDescent="0.25">
      <c r="B25" s="13" t="s">
        <v>14</v>
      </c>
    </row>
    <row r="26" spans="2:8" ht="15.75" thickBot="1" x14ac:dyDescent="0.3"/>
    <row r="27" spans="2:8" x14ac:dyDescent="0.25">
      <c r="B27" s="488" t="s">
        <v>15</v>
      </c>
      <c r="C27" s="489"/>
      <c r="D27" s="489"/>
      <c r="E27" s="489"/>
      <c r="F27" s="318">
        <v>-1326431.75</v>
      </c>
      <c r="G27" s="318"/>
      <c r="H27" s="319">
        <v>-678174.22</v>
      </c>
    </row>
    <row r="28" spans="2:8" ht="15.75" thickBot="1" x14ac:dyDescent="0.3">
      <c r="B28" s="474" t="s">
        <v>16</v>
      </c>
      <c r="C28" s="475"/>
      <c r="D28" s="475"/>
      <c r="E28" s="475"/>
      <c r="F28" s="320"/>
      <c r="G28" s="320"/>
      <c r="H28" s="321"/>
    </row>
    <row r="31" spans="2:8" x14ac:dyDescent="0.25">
      <c r="B31" s="13" t="s">
        <v>17</v>
      </c>
    </row>
    <row r="32" spans="2:8" ht="15.75" thickBot="1" x14ac:dyDescent="0.3"/>
    <row r="33" spans="2:11" ht="24.75" x14ac:dyDescent="0.25">
      <c r="B33" s="458"/>
      <c r="C33" s="459"/>
      <c r="D33" s="459"/>
      <c r="E33" s="459"/>
      <c r="F33" s="14" t="s">
        <v>5</v>
      </c>
      <c r="G33" s="14" t="s">
        <v>283</v>
      </c>
      <c r="H33" s="15" t="s">
        <v>6</v>
      </c>
    </row>
    <row r="34" spans="2:11" x14ac:dyDescent="0.25">
      <c r="B34" s="469" t="s">
        <v>18</v>
      </c>
      <c r="C34" s="429"/>
      <c r="D34" s="429"/>
      <c r="E34" s="430"/>
      <c r="F34" s="16">
        <f>F315</f>
        <v>464097.58</v>
      </c>
      <c r="G34" s="16">
        <f t="shared" ref="G34:H34" si="7">G315</f>
        <v>1500000</v>
      </c>
      <c r="H34" s="16">
        <f t="shared" si="7"/>
        <v>1822037.48</v>
      </c>
    </row>
    <row r="35" spans="2:11" x14ac:dyDescent="0.25">
      <c r="B35" s="460" t="s">
        <v>19</v>
      </c>
      <c r="C35" s="461"/>
      <c r="D35" s="461"/>
      <c r="E35" s="461"/>
      <c r="F35" s="16">
        <f>F332</f>
        <v>600046.02</v>
      </c>
      <c r="G35" s="16">
        <f t="shared" ref="G35:H35" si="8">G332</f>
        <v>875000</v>
      </c>
      <c r="H35" s="16">
        <f t="shared" si="8"/>
        <v>735510</v>
      </c>
    </row>
    <row r="36" spans="2:11" x14ac:dyDescent="0.25">
      <c r="B36" s="462" t="s">
        <v>20</v>
      </c>
      <c r="C36" s="463"/>
      <c r="D36" s="463"/>
      <c r="E36" s="463"/>
      <c r="F36" s="8">
        <f>F34-F35</f>
        <v>-135948.44</v>
      </c>
      <c r="G36" s="8">
        <f t="shared" ref="G36:H36" si="9">G34-G35</f>
        <v>625000</v>
      </c>
      <c r="H36" s="50">
        <f t="shared" si="9"/>
        <v>1086527.48</v>
      </c>
    </row>
    <row r="37" spans="2:11" x14ac:dyDescent="0.25">
      <c r="B37" s="464"/>
      <c r="C37" s="465"/>
      <c r="D37" s="465"/>
      <c r="E37" s="465"/>
      <c r="F37" s="465"/>
      <c r="G37" s="465"/>
      <c r="H37" s="466"/>
    </row>
    <row r="38" spans="2:11" ht="29.25" customHeight="1" thickBot="1" x14ac:dyDescent="0.3">
      <c r="B38" s="467" t="s">
        <v>21</v>
      </c>
      <c r="C38" s="468"/>
      <c r="D38" s="468"/>
      <c r="E38" s="468"/>
      <c r="F38" s="12">
        <f>F22+F36+F27</f>
        <v>-1465960.6600000015</v>
      </c>
      <c r="G38" s="12">
        <f t="shared" ref="G38:H38" si="10">G22+G36+G27</f>
        <v>0</v>
      </c>
      <c r="H38" s="49">
        <f t="shared" si="10"/>
        <v>421127.83000000031</v>
      </c>
      <c r="K38" s="322"/>
    </row>
    <row r="46" spans="2:11" x14ac:dyDescent="0.25">
      <c r="B46" s="13" t="s">
        <v>22</v>
      </c>
    </row>
    <row r="47" spans="2:11" x14ac:dyDescent="0.25">
      <c r="B47" s="13"/>
    </row>
    <row r="48" spans="2:11" ht="15.75" customHeight="1" thickBot="1" x14ac:dyDescent="0.3"/>
    <row r="49" spans="2:10" ht="31.5" customHeight="1" x14ac:dyDescent="0.25">
      <c r="B49" s="60" t="s">
        <v>23</v>
      </c>
      <c r="C49" s="404" t="s">
        <v>24</v>
      </c>
      <c r="D49" s="404"/>
      <c r="E49" s="404"/>
      <c r="F49" s="61" t="s">
        <v>3</v>
      </c>
      <c r="G49" s="61" t="s">
        <v>283</v>
      </c>
      <c r="H49" s="62" t="s">
        <v>4</v>
      </c>
      <c r="I49" s="61" t="s">
        <v>63</v>
      </c>
      <c r="J49" s="63" t="s">
        <v>64</v>
      </c>
    </row>
    <row r="50" spans="2:10" ht="13.5" customHeight="1" x14ac:dyDescent="0.25">
      <c r="B50" s="22">
        <v>1</v>
      </c>
      <c r="C50" s="406">
        <v>2</v>
      </c>
      <c r="D50" s="406"/>
      <c r="E50" s="406"/>
      <c r="F50" s="18">
        <v>3</v>
      </c>
      <c r="G50" s="18">
        <v>5</v>
      </c>
      <c r="H50" s="17">
        <v>6</v>
      </c>
      <c r="I50" s="18">
        <v>7</v>
      </c>
      <c r="J50" s="23">
        <v>8</v>
      </c>
    </row>
    <row r="51" spans="2:10" x14ac:dyDescent="0.25">
      <c r="B51" s="56">
        <v>6</v>
      </c>
      <c r="C51" s="490" t="s">
        <v>7</v>
      </c>
      <c r="D51" s="490"/>
      <c r="E51" s="490"/>
      <c r="F51" s="57">
        <f>F52+F65+F74+F82+F92+F98</f>
        <v>7255938.7799999993</v>
      </c>
      <c r="G51" s="57">
        <f t="shared" ref="G51:H51" si="11">G52+G65+G74+G82+G92+G98</f>
        <v>10774000</v>
      </c>
      <c r="H51" s="57">
        <f t="shared" si="11"/>
        <v>9792302.7800000012</v>
      </c>
      <c r="I51" s="58">
        <f t="shared" ref="I51:I82" si="12">H51/F51*100</f>
        <v>134.95569735223154</v>
      </c>
      <c r="J51" s="59">
        <f>H51/G51*100</f>
        <v>90.888275292370537</v>
      </c>
    </row>
    <row r="52" spans="2:10" x14ac:dyDescent="0.25">
      <c r="B52" s="64">
        <v>61</v>
      </c>
      <c r="C52" s="452" t="s">
        <v>25</v>
      </c>
      <c r="D52" s="452"/>
      <c r="E52" s="452"/>
      <c r="F52" s="65">
        <f>F53+F59+F62</f>
        <v>3523479.3</v>
      </c>
      <c r="G52" s="65">
        <f t="shared" ref="G52:H52" si="13">G53+G59+G62</f>
        <v>4202000</v>
      </c>
      <c r="H52" s="65">
        <f t="shared" si="13"/>
        <v>3963979.37</v>
      </c>
      <c r="I52" s="29">
        <f t="shared" si="12"/>
        <v>112.50184923748525</v>
      </c>
      <c r="J52" s="30">
        <f>H52/G52*100</f>
        <v>94.335539504997627</v>
      </c>
    </row>
    <row r="53" spans="2:10" x14ac:dyDescent="0.25">
      <c r="B53" s="31">
        <v>611</v>
      </c>
      <c r="C53" s="446" t="s">
        <v>66</v>
      </c>
      <c r="D53" s="447"/>
      <c r="E53" s="448"/>
      <c r="F53" s="32">
        <f>SUM(F54:F58)</f>
        <v>2536730.58</v>
      </c>
      <c r="G53" s="32">
        <v>3280000</v>
      </c>
      <c r="H53" s="32">
        <f t="shared" ref="H53" si="14">SUM(H54:H58)</f>
        <v>2820492.2700000005</v>
      </c>
      <c r="I53" s="33">
        <f t="shared" si="12"/>
        <v>111.18611855106822</v>
      </c>
      <c r="J53" s="34">
        <f>H53/G53*100</f>
        <v>85.990617987804896</v>
      </c>
    </row>
    <row r="54" spans="2:10" x14ac:dyDescent="0.25">
      <c r="B54" s="24">
        <v>6111</v>
      </c>
      <c r="C54" s="429" t="s">
        <v>26</v>
      </c>
      <c r="D54" s="429"/>
      <c r="E54" s="429"/>
      <c r="F54" s="19">
        <v>1691928.45</v>
      </c>
      <c r="G54" s="19"/>
      <c r="H54" s="25">
        <v>2076897.72</v>
      </c>
      <c r="I54" s="42">
        <f t="shared" si="12"/>
        <v>122.7532830953933</v>
      </c>
      <c r="J54" s="43"/>
    </row>
    <row r="55" spans="2:10" ht="23.25" customHeight="1" x14ac:dyDescent="0.25">
      <c r="B55" s="24">
        <v>6112</v>
      </c>
      <c r="C55" s="358" t="s">
        <v>27</v>
      </c>
      <c r="D55" s="358"/>
      <c r="E55" s="358"/>
      <c r="F55" s="19">
        <v>348791.8</v>
      </c>
      <c r="G55" s="19"/>
      <c r="H55" s="25">
        <v>399612.13</v>
      </c>
      <c r="I55" s="42">
        <f t="shared" si="12"/>
        <v>114.57039127640043</v>
      </c>
      <c r="J55" s="43"/>
    </row>
    <row r="56" spans="2:10" ht="24.75" customHeight="1" x14ac:dyDescent="0.25">
      <c r="B56" s="24">
        <v>6113</v>
      </c>
      <c r="C56" s="358" t="s">
        <v>28</v>
      </c>
      <c r="D56" s="358"/>
      <c r="E56" s="358"/>
      <c r="F56" s="19">
        <v>305340.05</v>
      </c>
      <c r="G56" s="19"/>
      <c r="H56" s="25">
        <v>425497.02</v>
      </c>
      <c r="I56" s="42">
        <f t="shared" si="12"/>
        <v>139.35185377745242</v>
      </c>
      <c r="J56" s="43"/>
    </row>
    <row r="57" spans="2:10" x14ac:dyDescent="0.25">
      <c r="B57" s="24">
        <v>6114</v>
      </c>
      <c r="C57" s="358" t="s">
        <v>29</v>
      </c>
      <c r="D57" s="358"/>
      <c r="E57" s="358"/>
      <c r="F57" s="19">
        <v>352946.03</v>
      </c>
      <c r="G57" s="19"/>
      <c r="H57" s="25">
        <v>142703.49</v>
      </c>
      <c r="I57" s="42">
        <f t="shared" si="12"/>
        <v>40.432099491245154</v>
      </c>
      <c r="J57" s="43"/>
    </row>
    <row r="58" spans="2:10" x14ac:dyDescent="0.25">
      <c r="B58" s="24">
        <v>6115</v>
      </c>
      <c r="C58" s="358" t="s">
        <v>30</v>
      </c>
      <c r="D58" s="358"/>
      <c r="E58" s="358"/>
      <c r="F58" s="19">
        <v>-162275.75</v>
      </c>
      <c r="G58" s="19"/>
      <c r="H58" s="25">
        <v>-224218.09</v>
      </c>
      <c r="I58" s="42">
        <f t="shared" si="12"/>
        <v>138.17103911089612</v>
      </c>
      <c r="J58" s="43"/>
    </row>
    <row r="59" spans="2:10" x14ac:dyDescent="0.25">
      <c r="B59" s="31">
        <v>613</v>
      </c>
      <c r="C59" s="374" t="s">
        <v>67</v>
      </c>
      <c r="D59" s="361"/>
      <c r="E59" s="375"/>
      <c r="F59" s="32">
        <f>SUM(F60:F61)</f>
        <v>887930.55</v>
      </c>
      <c r="G59" s="32">
        <v>750000</v>
      </c>
      <c r="H59" s="32">
        <f t="shared" ref="H59" si="15">SUM(H60:H61)</f>
        <v>991421.76</v>
      </c>
      <c r="I59" s="66">
        <f t="shared" si="12"/>
        <v>111.65532709737265</v>
      </c>
      <c r="J59" s="67">
        <f>H59/G59*100</f>
        <v>132.18956799999998</v>
      </c>
    </row>
    <row r="60" spans="2:10" x14ac:dyDescent="0.25">
      <c r="B60" s="24">
        <v>6131</v>
      </c>
      <c r="C60" s="358" t="s">
        <v>31</v>
      </c>
      <c r="D60" s="358"/>
      <c r="E60" s="358"/>
      <c r="F60" s="19">
        <v>76635.28</v>
      </c>
      <c r="G60" s="19"/>
      <c r="H60" s="25">
        <v>117003.74</v>
      </c>
      <c r="I60" s="42">
        <f t="shared" si="12"/>
        <v>152.67607817182895</v>
      </c>
      <c r="J60" s="43"/>
    </row>
    <row r="61" spans="2:10" x14ac:dyDescent="0.25">
      <c r="B61" s="24">
        <v>6134</v>
      </c>
      <c r="C61" s="358" t="s">
        <v>32</v>
      </c>
      <c r="D61" s="358"/>
      <c r="E61" s="358"/>
      <c r="F61" s="19">
        <v>811295.27</v>
      </c>
      <c r="G61" s="19"/>
      <c r="H61" s="25">
        <v>874418.02</v>
      </c>
      <c r="I61" s="42">
        <f t="shared" si="12"/>
        <v>107.78049032629021</v>
      </c>
      <c r="J61" s="43"/>
    </row>
    <row r="62" spans="2:10" x14ac:dyDescent="0.25">
      <c r="B62" s="31">
        <v>614</v>
      </c>
      <c r="C62" s="374" t="s">
        <v>68</v>
      </c>
      <c r="D62" s="361"/>
      <c r="E62" s="375"/>
      <c r="F62" s="32">
        <f>SUM(F63:F64)</f>
        <v>98818.17</v>
      </c>
      <c r="G62" s="32">
        <v>172000</v>
      </c>
      <c r="H62" s="32">
        <f t="shared" ref="H62" si="16">SUM(H63:H64)</f>
        <v>152065.34</v>
      </c>
      <c r="I62" s="33">
        <f t="shared" si="12"/>
        <v>153.88398712503985</v>
      </c>
      <c r="J62" s="34">
        <f>H62/G62*100</f>
        <v>88.41008139534884</v>
      </c>
    </row>
    <row r="63" spans="2:10" x14ac:dyDescent="0.25">
      <c r="B63" s="24">
        <v>6142</v>
      </c>
      <c r="C63" s="358" t="s">
        <v>33</v>
      </c>
      <c r="D63" s="358"/>
      <c r="E63" s="358"/>
      <c r="F63" s="19">
        <v>98370.81</v>
      </c>
      <c r="G63" s="19"/>
      <c r="H63" s="25">
        <v>139358.1</v>
      </c>
      <c r="I63" s="42">
        <f t="shared" si="12"/>
        <v>141.66611009912393</v>
      </c>
      <c r="J63" s="43"/>
    </row>
    <row r="64" spans="2:10" ht="25.5" customHeight="1" x14ac:dyDescent="0.25">
      <c r="B64" s="24">
        <v>6145</v>
      </c>
      <c r="C64" s="358" t="s">
        <v>34</v>
      </c>
      <c r="D64" s="358"/>
      <c r="E64" s="358"/>
      <c r="F64" s="19">
        <v>447.36</v>
      </c>
      <c r="G64" s="19"/>
      <c r="H64" s="25">
        <v>12707.24</v>
      </c>
      <c r="I64" s="44">
        <f t="shared" si="12"/>
        <v>2840.4953505007152</v>
      </c>
      <c r="J64" s="43"/>
    </row>
    <row r="65" spans="2:10" ht="25.5" customHeight="1" x14ac:dyDescent="0.25">
      <c r="B65" s="64">
        <v>63</v>
      </c>
      <c r="C65" s="417" t="s">
        <v>35</v>
      </c>
      <c r="D65" s="417"/>
      <c r="E65" s="417"/>
      <c r="F65" s="65">
        <f>F66+F69+F72</f>
        <v>1142550.54</v>
      </c>
      <c r="G65" s="65">
        <f t="shared" ref="G65:H65" si="17">G66+G69+G72</f>
        <v>2136000</v>
      </c>
      <c r="H65" s="65">
        <f t="shared" si="17"/>
        <v>1898597.96</v>
      </c>
      <c r="I65" s="29">
        <f t="shared" si="12"/>
        <v>166.17190168235359</v>
      </c>
      <c r="J65" s="30">
        <f>H65/G65*100</f>
        <v>88.885672284644187</v>
      </c>
    </row>
    <row r="66" spans="2:10" ht="15.75" customHeight="1" x14ac:dyDescent="0.25">
      <c r="B66" s="31">
        <v>633</v>
      </c>
      <c r="C66" s="374" t="s">
        <v>69</v>
      </c>
      <c r="D66" s="361"/>
      <c r="E66" s="375"/>
      <c r="F66" s="32">
        <f>SUM(F67:F68)</f>
        <v>838277.66</v>
      </c>
      <c r="G66" s="32">
        <v>1216000</v>
      </c>
      <c r="H66" s="32">
        <f t="shared" ref="H66" si="18">SUM(H67:H68)</f>
        <v>1415050.46</v>
      </c>
      <c r="I66" s="66">
        <f t="shared" si="12"/>
        <v>168.80450565746915</v>
      </c>
      <c r="J66" s="67">
        <f>H66/G66*100</f>
        <v>116.36928124999999</v>
      </c>
    </row>
    <row r="67" spans="2:10" x14ac:dyDescent="0.25">
      <c r="B67" s="24">
        <v>6331</v>
      </c>
      <c r="C67" s="358" t="s">
        <v>36</v>
      </c>
      <c r="D67" s="358"/>
      <c r="E67" s="358"/>
      <c r="F67" s="19">
        <v>138277.66</v>
      </c>
      <c r="G67" s="19"/>
      <c r="H67" s="25">
        <v>139128.46</v>
      </c>
      <c r="I67" s="42">
        <f t="shared" si="12"/>
        <v>100.61528377035016</v>
      </c>
      <c r="J67" s="43"/>
    </row>
    <row r="68" spans="2:10" x14ac:dyDescent="0.25">
      <c r="B68" s="24">
        <v>6332</v>
      </c>
      <c r="C68" s="358" t="s">
        <v>37</v>
      </c>
      <c r="D68" s="358"/>
      <c r="E68" s="358"/>
      <c r="F68" s="19">
        <v>700000</v>
      </c>
      <c r="G68" s="19"/>
      <c r="H68" s="25">
        <v>1275922</v>
      </c>
      <c r="I68" s="42">
        <f t="shared" si="12"/>
        <v>182.27457142857142</v>
      </c>
      <c r="J68" s="43"/>
    </row>
    <row r="69" spans="2:10" x14ac:dyDescent="0.25">
      <c r="B69" s="69">
        <v>634</v>
      </c>
      <c r="C69" s="374" t="s">
        <v>70</v>
      </c>
      <c r="D69" s="361"/>
      <c r="E69" s="375"/>
      <c r="F69" s="32">
        <f>SUM(F70:F71)</f>
        <v>119775</v>
      </c>
      <c r="G69" s="32">
        <v>250000</v>
      </c>
      <c r="H69" s="32">
        <f t="shared" ref="H69" si="19">SUM(H70:H71)</f>
        <v>0</v>
      </c>
      <c r="I69" s="66">
        <f t="shared" si="12"/>
        <v>0</v>
      </c>
      <c r="J69" s="67">
        <f>H69/G69*100</f>
        <v>0</v>
      </c>
    </row>
    <row r="70" spans="2:10" ht="23.25" customHeight="1" x14ac:dyDescent="0.25">
      <c r="B70" s="24">
        <v>6341</v>
      </c>
      <c r="C70" s="358" t="s">
        <v>38</v>
      </c>
      <c r="D70" s="358"/>
      <c r="E70" s="358"/>
      <c r="F70" s="19">
        <v>0</v>
      </c>
      <c r="G70" s="19"/>
      <c r="H70" s="25">
        <v>0</v>
      </c>
      <c r="I70" s="45" t="e">
        <f t="shared" si="12"/>
        <v>#DIV/0!</v>
      </c>
      <c r="J70" s="43"/>
    </row>
    <row r="71" spans="2:10" ht="25.5" customHeight="1" x14ac:dyDescent="0.25">
      <c r="B71" s="24">
        <v>6342</v>
      </c>
      <c r="C71" s="358" t="s">
        <v>39</v>
      </c>
      <c r="D71" s="358"/>
      <c r="E71" s="358"/>
      <c r="F71" s="19">
        <v>119775</v>
      </c>
      <c r="G71" s="19"/>
      <c r="H71" s="25">
        <v>0</v>
      </c>
      <c r="I71" s="42">
        <f t="shared" si="12"/>
        <v>0</v>
      </c>
      <c r="J71" s="43"/>
    </row>
    <row r="72" spans="2:10" ht="19.5" customHeight="1" x14ac:dyDescent="0.25">
      <c r="B72" s="31">
        <v>638</v>
      </c>
      <c r="C72" s="374" t="s">
        <v>71</v>
      </c>
      <c r="D72" s="361"/>
      <c r="E72" s="375"/>
      <c r="F72" s="32">
        <f>SUM(F73)</f>
        <v>184497.88</v>
      </c>
      <c r="G72" s="32">
        <v>670000</v>
      </c>
      <c r="H72" s="32">
        <f t="shared" ref="H72" si="20">SUM(H73)</f>
        <v>483547.5</v>
      </c>
      <c r="I72" s="66">
        <f t="shared" si="12"/>
        <v>262.08837738406532</v>
      </c>
      <c r="J72" s="67">
        <f>H72/G72*100</f>
        <v>72.171268656716421</v>
      </c>
    </row>
    <row r="73" spans="2:10" ht="24" customHeight="1" x14ac:dyDescent="0.25">
      <c r="B73" s="24">
        <v>6382</v>
      </c>
      <c r="C73" s="358" t="s">
        <v>40</v>
      </c>
      <c r="D73" s="358"/>
      <c r="E73" s="358"/>
      <c r="F73" s="19">
        <v>184497.88</v>
      </c>
      <c r="G73" s="19"/>
      <c r="H73" s="25">
        <v>483547.5</v>
      </c>
      <c r="I73" s="42">
        <f t="shared" si="12"/>
        <v>262.08837738406532</v>
      </c>
      <c r="J73" s="43"/>
    </row>
    <row r="74" spans="2:10" x14ac:dyDescent="0.25">
      <c r="B74" s="64">
        <v>64</v>
      </c>
      <c r="C74" s="417" t="s">
        <v>41</v>
      </c>
      <c r="D74" s="417"/>
      <c r="E74" s="417"/>
      <c r="F74" s="65">
        <f>F75+F77</f>
        <v>685560.88</v>
      </c>
      <c r="G74" s="65">
        <f t="shared" ref="G74:H74" si="21">G75+G77</f>
        <v>1689000</v>
      </c>
      <c r="H74" s="65">
        <f t="shared" si="21"/>
        <v>1514043.38</v>
      </c>
      <c r="I74" s="29">
        <f t="shared" si="12"/>
        <v>220.84740016087264</v>
      </c>
      <c r="J74" s="30">
        <f>H74/G74*100</f>
        <v>89.641407933688569</v>
      </c>
    </row>
    <row r="75" spans="2:10" x14ac:dyDescent="0.25">
      <c r="B75" s="31">
        <v>641</v>
      </c>
      <c r="C75" s="374" t="s">
        <v>72</v>
      </c>
      <c r="D75" s="361"/>
      <c r="E75" s="375"/>
      <c r="F75" s="32">
        <f>SUM(F76)</f>
        <v>1.01</v>
      </c>
      <c r="G75" s="32">
        <v>3000</v>
      </c>
      <c r="H75" s="32">
        <f t="shared" ref="H75" si="22">SUM(H76)</f>
        <v>0.04</v>
      </c>
      <c r="I75" s="66">
        <f t="shared" si="12"/>
        <v>3.9603960396039604</v>
      </c>
      <c r="J75" s="67">
        <f>H75/G75*100</f>
        <v>1.3333333333333333E-3</v>
      </c>
    </row>
    <row r="76" spans="2:10" ht="23.25" customHeight="1" x14ac:dyDescent="0.25">
      <c r="B76" s="24">
        <v>6413</v>
      </c>
      <c r="C76" s="426" t="s">
        <v>42</v>
      </c>
      <c r="D76" s="426"/>
      <c r="E76" s="426"/>
      <c r="F76" s="20">
        <v>1.01</v>
      </c>
      <c r="G76" s="20"/>
      <c r="H76" s="26">
        <v>0.04</v>
      </c>
      <c r="I76" s="42">
        <f t="shared" si="12"/>
        <v>3.9603960396039604</v>
      </c>
      <c r="J76" s="43"/>
    </row>
    <row r="77" spans="2:10" ht="17.25" customHeight="1" x14ac:dyDescent="0.25">
      <c r="B77" s="31">
        <v>642</v>
      </c>
      <c r="C77" s="374" t="s">
        <v>73</v>
      </c>
      <c r="D77" s="361"/>
      <c r="E77" s="375"/>
      <c r="F77" s="35">
        <f>SUM(F78:F81)</f>
        <v>685559.87</v>
      </c>
      <c r="G77" s="35">
        <v>1686000</v>
      </c>
      <c r="H77" s="35">
        <f t="shared" ref="H77" si="23">SUM(H78:H81)</f>
        <v>1514043.3399999999</v>
      </c>
      <c r="I77" s="66">
        <f t="shared" si="12"/>
        <v>220.84771968931025</v>
      </c>
      <c r="J77" s="67">
        <f>H77/G77*100</f>
        <v>89.800909845788851</v>
      </c>
    </row>
    <row r="78" spans="2:10" ht="24" customHeight="1" x14ac:dyDescent="0.25">
      <c r="B78" s="24">
        <v>6421</v>
      </c>
      <c r="C78" s="426" t="s">
        <v>43</v>
      </c>
      <c r="D78" s="426"/>
      <c r="E78" s="426"/>
      <c r="F78" s="20">
        <v>533783.05000000005</v>
      </c>
      <c r="G78" s="20"/>
      <c r="H78" s="26">
        <v>1321910.75</v>
      </c>
      <c r="I78" s="42">
        <f t="shared" si="12"/>
        <v>247.64944297125956</v>
      </c>
      <c r="J78" s="43"/>
    </row>
    <row r="79" spans="2:10" ht="24.75" customHeight="1" x14ac:dyDescent="0.25">
      <c r="B79" s="24">
        <v>6422</v>
      </c>
      <c r="C79" s="426" t="s">
        <v>44</v>
      </c>
      <c r="D79" s="426"/>
      <c r="E79" s="426"/>
      <c r="F79" s="20">
        <v>98106.97</v>
      </c>
      <c r="G79" s="20"/>
      <c r="H79" s="26">
        <v>182470.13</v>
      </c>
      <c r="I79" s="42">
        <f t="shared" si="12"/>
        <v>185.99099533906715</v>
      </c>
      <c r="J79" s="43"/>
    </row>
    <row r="80" spans="2:10" ht="24.75" customHeight="1" x14ac:dyDescent="0.25">
      <c r="B80" s="24">
        <v>6423</v>
      </c>
      <c r="C80" s="426" t="s">
        <v>45</v>
      </c>
      <c r="D80" s="426"/>
      <c r="E80" s="426"/>
      <c r="F80" s="20">
        <v>36782.5</v>
      </c>
      <c r="G80" s="20"/>
      <c r="H80" s="26">
        <v>23.2</v>
      </c>
      <c r="I80" s="42">
        <f t="shared" si="12"/>
        <v>6.3073472439339362E-2</v>
      </c>
      <c r="J80" s="43"/>
    </row>
    <row r="81" spans="2:10" x14ac:dyDescent="0.25">
      <c r="B81" s="24">
        <v>6429</v>
      </c>
      <c r="C81" s="426" t="s">
        <v>46</v>
      </c>
      <c r="D81" s="426"/>
      <c r="E81" s="426"/>
      <c r="F81" s="20">
        <v>16887.349999999999</v>
      </c>
      <c r="G81" s="20"/>
      <c r="H81" s="26">
        <v>9639.26</v>
      </c>
      <c r="I81" s="42">
        <f t="shared" si="12"/>
        <v>57.079766807699258</v>
      </c>
      <c r="J81" s="43"/>
    </row>
    <row r="82" spans="2:10" ht="37.5" customHeight="1" x14ac:dyDescent="0.25">
      <c r="B82" s="64">
        <v>65</v>
      </c>
      <c r="C82" s="417" t="s">
        <v>47</v>
      </c>
      <c r="D82" s="417"/>
      <c r="E82" s="417"/>
      <c r="F82" s="71">
        <f>F83+F86+F89</f>
        <v>1505765.51</v>
      </c>
      <c r="G82" s="71">
        <f t="shared" ref="G82:H82" si="24">G83+G86+G89</f>
        <v>2584000</v>
      </c>
      <c r="H82" s="71">
        <f t="shared" si="24"/>
        <v>2291437.0700000003</v>
      </c>
      <c r="I82" s="29">
        <f t="shared" si="12"/>
        <v>152.17755054038926</v>
      </c>
      <c r="J82" s="30">
        <f>H82/G82*100</f>
        <v>88.677905185758519</v>
      </c>
    </row>
    <row r="83" spans="2:10" ht="17.25" customHeight="1" x14ac:dyDescent="0.25">
      <c r="B83" s="31">
        <v>651</v>
      </c>
      <c r="C83" s="374" t="s">
        <v>74</v>
      </c>
      <c r="D83" s="361"/>
      <c r="E83" s="375"/>
      <c r="F83" s="35">
        <f>SUM(F84:F85)</f>
        <v>288451.76</v>
      </c>
      <c r="G83" s="35">
        <v>413000</v>
      </c>
      <c r="H83" s="35">
        <f t="shared" ref="H83" si="25">SUM(H84:H85)</f>
        <v>417419.74</v>
      </c>
      <c r="I83" s="66">
        <f t="shared" ref="I83:I105" si="26">H83/F83*100</f>
        <v>144.71041535680001</v>
      </c>
      <c r="J83" s="67">
        <f>H83/G83*100</f>
        <v>101.07015496368039</v>
      </c>
    </row>
    <row r="84" spans="2:10" x14ac:dyDescent="0.25">
      <c r="B84" s="24">
        <v>6513</v>
      </c>
      <c r="C84" s="358" t="s">
        <v>48</v>
      </c>
      <c r="D84" s="358"/>
      <c r="E84" s="358"/>
      <c r="F84" s="20">
        <v>3925.48</v>
      </c>
      <c r="G84" s="20"/>
      <c r="H84" s="26">
        <v>2508.66</v>
      </c>
      <c r="I84" s="42">
        <f t="shared" si="26"/>
        <v>63.907089069362208</v>
      </c>
      <c r="J84" s="43"/>
    </row>
    <row r="85" spans="2:10" x14ac:dyDescent="0.25">
      <c r="B85" s="24">
        <v>6514</v>
      </c>
      <c r="C85" s="358" t="s">
        <v>49</v>
      </c>
      <c r="D85" s="358"/>
      <c r="E85" s="358"/>
      <c r="F85" s="20">
        <v>284526.28000000003</v>
      </c>
      <c r="G85" s="20"/>
      <c r="H85" s="26">
        <v>414911.08</v>
      </c>
      <c r="I85" s="42">
        <f t="shared" si="26"/>
        <v>145.82522219037199</v>
      </c>
      <c r="J85" s="43"/>
    </row>
    <row r="86" spans="2:10" x14ac:dyDescent="0.25">
      <c r="B86" s="31">
        <v>652</v>
      </c>
      <c r="C86" s="374" t="s">
        <v>75</v>
      </c>
      <c r="D86" s="361"/>
      <c r="E86" s="375"/>
      <c r="F86" s="35">
        <f>SUM(F87:F88)</f>
        <v>689909.02</v>
      </c>
      <c r="G86" s="35">
        <v>870000</v>
      </c>
      <c r="H86" s="35">
        <f t="shared" ref="H86" si="27">SUM(H87:H88)</f>
        <v>704751.57</v>
      </c>
      <c r="I86" s="66">
        <f t="shared" si="26"/>
        <v>102.15137787298387</v>
      </c>
      <c r="J86" s="67">
        <f>H86/G86*100</f>
        <v>81.005927586206894</v>
      </c>
    </row>
    <row r="87" spans="2:10" x14ac:dyDescent="0.25">
      <c r="B87" s="24">
        <v>6522</v>
      </c>
      <c r="C87" s="358" t="s">
        <v>50</v>
      </c>
      <c r="D87" s="358"/>
      <c r="E87" s="358"/>
      <c r="F87" s="20">
        <v>8164.72</v>
      </c>
      <c r="G87" s="20"/>
      <c r="H87" s="26">
        <v>8515.25</v>
      </c>
      <c r="I87" s="42">
        <f t="shared" si="26"/>
        <v>104.29322744686897</v>
      </c>
      <c r="J87" s="43"/>
    </row>
    <row r="88" spans="2:10" x14ac:dyDescent="0.25">
      <c r="B88" s="24">
        <v>6526</v>
      </c>
      <c r="C88" s="358" t="s">
        <v>51</v>
      </c>
      <c r="D88" s="358"/>
      <c r="E88" s="358"/>
      <c r="F88" s="20">
        <v>681744.3</v>
      </c>
      <c r="G88" s="20"/>
      <c r="H88" s="26">
        <v>696236.32</v>
      </c>
      <c r="I88" s="42">
        <f t="shared" si="26"/>
        <v>102.12572661040215</v>
      </c>
      <c r="J88" s="43"/>
    </row>
    <row r="89" spans="2:10" x14ac:dyDescent="0.25">
      <c r="B89" s="31">
        <v>653</v>
      </c>
      <c r="C89" s="374" t="s">
        <v>76</v>
      </c>
      <c r="D89" s="361"/>
      <c r="E89" s="375"/>
      <c r="F89" s="35">
        <f>SUM(F90:F91)</f>
        <v>527404.73</v>
      </c>
      <c r="G89" s="35">
        <v>1301000</v>
      </c>
      <c r="H89" s="35">
        <f t="shared" ref="H89" si="28">SUM(H90:H91)</f>
        <v>1169265.76</v>
      </c>
      <c r="I89" s="66">
        <f t="shared" si="26"/>
        <v>221.70179626564973</v>
      </c>
      <c r="J89" s="67">
        <f>H89/G89*100</f>
        <v>89.874385857033062</v>
      </c>
    </row>
    <row r="90" spans="2:10" x14ac:dyDescent="0.25">
      <c r="B90" s="24">
        <v>6531</v>
      </c>
      <c r="C90" s="358" t="s">
        <v>52</v>
      </c>
      <c r="D90" s="358"/>
      <c r="E90" s="358"/>
      <c r="F90" s="20">
        <v>9077.24</v>
      </c>
      <c r="G90" s="20"/>
      <c r="H90" s="26">
        <v>332047.76</v>
      </c>
      <c r="I90" s="45">
        <f t="shared" si="26"/>
        <v>3658.0255672429066</v>
      </c>
      <c r="J90" s="43"/>
    </row>
    <row r="91" spans="2:10" x14ac:dyDescent="0.25">
      <c r="B91" s="24">
        <v>6532</v>
      </c>
      <c r="C91" s="358" t="s">
        <v>53</v>
      </c>
      <c r="D91" s="358"/>
      <c r="E91" s="358"/>
      <c r="F91" s="20">
        <v>518327.49</v>
      </c>
      <c r="G91" s="20"/>
      <c r="H91" s="26">
        <v>837218</v>
      </c>
      <c r="I91" s="42">
        <f t="shared" si="26"/>
        <v>161.52297845518478</v>
      </c>
      <c r="J91" s="43"/>
    </row>
    <row r="92" spans="2:10" ht="25.5" customHeight="1" x14ac:dyDescent="0.25">
      <c r="B92" s="64">
        <v>66</v>
      </c>
      <c r="C92" s="435" t="s">
        <v>54</v>
      </c>
      <c r="D92" s="435"/>
      <c r="E92" s="435"/>
      <c r="F92" s="65">
        <f>F93+F95</f>
        <v>126301.95</v>
      </c>
      <c r="G92" s="65">
        <f t="shared" ref="G92:H92" si="29">G93+G95</f>
        <v>163000</v>
      </c>
      <c r="H92" s="65">
        <f t="shared" si="29"/>
        <v>124245</v>
      </c>
      <c r="I92" s="29">
        <f t="shared" si="26"/>
        <v>98.371402816821117</v>
      </c>
      <c r="J92" s="30">
        <f>H92/G92*100</f>
        <v>76.223926380368098</v>
      </c>
    </row>
    <row r="93" spans="2:10" ht="25.5" customHeight="1" x14ac:dyDescent="0.25">
      <c r="B93" s="31">
        <v>661</v>
      </c>
      <c r="C93" s="374" t="s">
        <v>77</v>
      </c>
      <c r="D93" s="361"/>
      <c r="E93" s="375"/>
      <c r="F93" s="32">
        <f>SUM(F94)</f>
        <v>80920</v>
      </c>
      <c r="G93" s="32">
        <v>123000</v>
      </c>
      <c r="H93" s="32">
        <f t="shared" ref="H93" si="30">SUM(H94)</f>
        <v>97090</v>
      </c>
      <c r="I93" s="66">
        <f t="shared" si="26"/>
        <v>119.98269896193771</v>
      </c>
      <c r="J93" s="67">
        <f>H93/G93*100</f>
        <v>78.934959349593498</v>
      </c>
    </row>
    <row r="94" spans="2:10" x14ac:dyDescent="0.25">
      <c r="B94" s="24">
        <v>6615</v>
      </c>
      <c r="C94" s="491" t="s">
        <v>55</v>
      </c>
      <c r="D94" s="491"/>
      <c r="E94" s="491"/>
      <c r="F94" s="19">
        <v>80920</v>
      </c>
      <c r="G94" s="19"/>
      <c r="H94" s="25">
        <v>97090</v>
      </c>
      <c r="I94" s="42">
        <f t="shared" si="26"/>
        <v>119.98269896193771</v>
      </c>
      <c r="J94" s="43"/>
    </row>
    <row r="95" spans="2:10" ht="24" customHeight="1" x14ac:dyDescent="0.25">
      <c r="B95" s="31">
        <v>663</v>
      </c>
      <c r="C95" s="374" t="s">
        <v>78</v>
      </c>
      <c r="D95" s="361"/>
      <c r="E95" s="375"/>
      <c r="F95" s="32">
        <f>SUM(F96:F97)</f>
        <v>45381.95</v>
      </c>
      <c r="G95" s="32">
        <v>40000</v>
      </c>
      <c r="H95" s="32">
        <f t="shared" ref="H95" si="31">SUM(H96:H97)</f>
        <v>27155</v>
      </c>
      <c r="I95" s="66">
        <f t="shared" si="26"/>
        <v>59.836564977926251</v>
      </c>
      <c r="J95" s="67">
        <f>H95/G95*100</f>
        <v>67.887500000000003</v>
      </c>
    </row>
    <row r="96" spans="2:10" x14ac:dyDescent="0.25">
      <c r="B96" s="24">
        <v>6631</v>
      </c>
      <c r="C96" s="491" t="s">
        <v>56</v>
      </c>
      <c r="D96" s="491"/>
      <c r="E96" s="491"/>
      <c r="F96" s="19">
        <v>45381.95</v>
      </c>
      <c r="G96" s="19"/>
      <c r="H96" s="25">
        <v>15000</v>
      </c>
      <c r="I96" s="42">
        <f t="shared" si="26"/>
        <v>33.052788608686932</v>
      </c>
      <c r="J96" s="43"/>
    </row>
    <row r="97" spans="2:10" x14ac:dyDescent="0.25">
      <c r="B97" s="24">
        <v>6632</v>
      </c>
      <c r="C97" s="491" t="s">
        <v>57</v>
      </c>
      <c r="D97" s="491"/>
      <c r="E97" s="491"/>
      <c r="F97" s="19">
        <v>0</v>
      </c>
      <c r="G97" s="19"/>
      <c r="H97" s="25">
        <v>12155</v>
      </c>
      <c r="I97" s="45" t="e">
        <f t="shared" si="26"/>
        <v>#DIV/0!</v>
      </c>
      <c r="J97" s="43"/>
    </row>
    <row r="98" spans="2:10" x14ac:dyDescent="0.25">
      <c r="B98" s="64">
        <v>68</v>
      </c>
      <c r="C98" s="451" t="s">
        <v>60</v>
      </c>
      <c r="D98" s="452"/>
      <c r="E98" s="453"/>
      <c r="F98" s="65">
        <f>F99</f>
        <v>272280.59999999998</v>
      </c>
      <c r="G98" s="65">
        <f t="shared" ref="G98:H98" si="32">G99</f>
        <v>0</v>
      </c>
      <c r="H98" s="65">
        <f t="shared" si="32"/>
        <v>0</v>
      </c>
      <c r="I98" s="29">
        <f t="shared" si="26"/>
        <v>0</v>
      </c>
      <c r="J98" s="30" t="e">
        <f>H98/G98*100</f>
        <v>#DIV/0!</v>
      </c>
    </row>
    <row r="99" spans="2:10" x14ac:dyDescent="0.25">
      <c r="B99" s="31">
        <v>683</v>
      </c>
      <c r="C99" s="446" t="s">
        <v>79</v>
      </c>
      <c r="D99" s="447"/>
      <c r="E99" s="448"/>
      <c r="F99" s="32">
        <f>SUM(F100)</f>
        <v>272280.59999999998</v>
      </c>
      <c r="G99" s="32">
        <v>0</v>
      </c>
      <c r="H99" s="32">
        <f t="shared" ref="H99" si="33">SUM(H100)</f>
        <v>0</v>
      </c>
      <c r="I99" s="66">
        <f t="shared" si="26"/>
        <v>0</v>
      </c>
      <c r="J99" s="72" t="e">
        <f>H99/G99*100</f>
        <v>#DIV/0!</v>
      </c>
    </row>
    <row r="100" spans="2:10" x14ac:dyDescent="0.25">
      <c r="B100" s="24">
        <v>6831</v>
      </c>
      <c r="C100" s="428" t="s">
        <v>61</v>
      </c>
      <c r="D100" s="429"/>
      <c r="E100" s="430"/>
      <c r="F100" s="19">
        <v>272280.59999999998</v>
      </c>
      <c r="G100" s="19"/>
      <c r="H100" s="25">
        <v>0</v>
      </c>
      <c r="I100" s="42">
        <f t="shared" si="26"/>
        <v>0</v>
      </c>
      <c r="J100" s="43"/>
    </row>
    <row r="101" spans="2:10" x14ac:dyDescent="0.25">
      <c r="B101" s="27">
        <v>7</v>
      </c>
      <c r="C101" s="492" t="s">
        <v>8</v>
      </c>
      <c r="D101" s="492"/>
      <c r="E101" s="492"/>
      <c r="F101" s="28">
        <f>F102</f>
        <v>8155.5</v>
      </c>
      <c r="G101" s="28">
        <f t="shared" ref="G101:H101" si="34">G102</f>
        <v>86000</v>
      </c>
      <c r="H101" s="28">
        <f t="shared" si="34"/>
        <v>85300</v>
      </c>
      <c r="I101" s="41">
        <f t="shared" si="26"/>
        <v>1045.9199313346821</v>
      </c>
      <c r="J101" s="30">
        <f>H101/G101*100</f>
        <v>99.186046511627907</v>
      </c>
    </row>
    <row r="102" spans="2:10" ht="24.75" customHeight="1" x14ac:dyDescent="0.25">
      <c r="B102" s="64">
        <v>71</v>
      </c>
      <c r="C102" s="417" t="s">
        <v>58</v>
      </c>
      <c r="D102" s="417"/>
      <c r="E102" s="417"/>
      <c r="F102" s="65">
        <f>F103</f>
        <v>8155.5</v>
      </c>
      <c r="G102" s="65">
        <f>G103</f>
        <v>86000</v>
      </c>
      <c r="H102" s="65">
        <f>H103</f>
        <v>85300</v>
      </c>
      <c r="I102" s="41">
        <f t="shared" si="26"/>
        <v>1045.9199313346821</v>
      </c>
      <c r="J102" s="30">
        <f>H102/G102*100</f>
        <v>99.186046511627907</v>
      </c>
    </row>
    <row r="103" spans="2:10" ht="24.75" customHeight="1" x14ac:dyDescent="0.25">
      <c r="B103" s="31">
        <v>711</v>
      </c>
      <c r="C103" s="374" t="s">
        <v>80</v>
      </c>
      <c r="D103" s="361"/>
      <c r="E103" s="375"/>
      <c r="F103" s="32">
        <f>SUM(F104)</f>
        <v>8155.5</v>
      </c>
      <c r="G103" s="32">
        <v>86000</v>
      </c>
      <c r="H103" s="32">
        <f>SUM(H104)</f>
        <v>85300</v>
      </c>
      <c r="I103" s="46">
        <f t="shared" si="26"/>
        <v>1045.9199313346821</v>
      </c>
      <c r="J103" s="72">
        <f>H103/G103*100</f>
        <v>99.186046511627907</v>
      </c>
    </row>
    <row r="104" spans="2:10" x14ac:dyDescent="0.25">
      <c r="B104" s="36">
        <v>7111</v>
      </c>
      <c r="C104" s="457" t="s">
        <v>59</v>
      </c>
      <c r="D104" s="457"/>
      <c r="E104" s="457"/>
      <c r="F104" s="21">
        <v>8155.5</v>
      </c>
      <c r="G104" s="21"/>
      <c r="H104" s="37">
        <v>85300</v>
      </c>
      <c r="I104" s="45">
        <f t="shared" si="26"/>
        <v>1045.9199313346821</v>
      </c>
      <c r="J104" s="43"/>
    </row>
    <row r="105" spans="2:10" ht="15.75" thickBot="1" x14ac:dyDescent="0.3">
      <c r="B105" s="38"/>
      <c r="C105" s="449" t="s">
        <v>62</v>
      </c>
      <c r="D105" s="387"/>
      <c r="E105" s="450"/>
      <c r="F105" s="40">
        <f>F51+F101</f>
        <v>7264094.2799999993</v>
      </c>
      <c r="G105" s="40">
        <f t="shared" ref="G105:H105" si="35">G51+G101</f>
        <v>10860000</v>
      </c>
      <c r="H105" s="39">
        <f t="shared" si="35"/>
        <v>9877602.7800000012</v>
      </c>
      <c r="I105" s="40">
        <f t="shared" si="26"/>
        <v>135.97844960789803</v>
      </c>
      <c r="J105" s="47">
        <f>H105/G105*100</f>
        <v>90.953985082872933</v>
      </c>
    </row>
    <row r="106" spans="2:10" x14ac:dyDescent="0.25">
      <c r="B106" s="130"/>
      <c r="C106" s="131"/>
      <c r="D106" s="131"/>
      <c r="E106" s="131"/>
      <c r="F106" s="132"/>
      <c r="G106" s="132"/>
      <c r="H106" s="132"/>
      <c r="I106" s="132"/>
      <c r="J106" s="132"/>
    </row>
    <row r="107" spans="2:10" x14ac:dyDescent="0.25">
      <c r="B107" s="130"/>
      <c r="C107" s="131"/>
      <c r="D107" s="131"/>
      <c r="E107" s="131"/>
      <c r="F107" s="132"/>
      <c r="G107" s="132"/>
      <c r="H107" s="132"/>
      <c r="I107" s="132"/>
      <c r="J107" s="132"/>
    </row>
    <row r="108" spans="2:10" x14ac:dyDescent="0.25">
      <c r="B108" s="130"/>
      <c r="C108" s="131"/>
      <c r="D108" s="131"/>
      <c r="E108" s="131"/>
      <c r="F108" s="132"/>
      <c r="G108" s="132"/>
      <c r="H108" s="132"/>
      <c r="I108" s="132"/>
      <c r="J108" s="132"/>
    </row>
    <row r="109" spans="2:10" x14ac:dyDescent="0.25">
      <c r="B109" s="130"/>
      <c r="C109" s="131"/>
      <c r="D109" s="131"/>
      <c r="E109" s="131"/>
      <c r="F109" s="132"/>
      <c r="G109" s="132"/>
      <c r="H109" s="132"/>
      <c r="I109" s="132"/>
      <c r="J109" s="132"/>
    </row>
    <row r="110" spans="2:10" x14ac:dyDescent="0.25">
      <c r="B110" s="130"/>
      <c r="C110" s="131"/>
      <c r="D110" s="131"/>
      <c r="E110" s="131"/>
      <c r="F110" s="132"/>
      <c r="G110" s="132"/>
      <c r="H110" s="132"/>
      <c r="I110" s="132"/>
      <c r="J110" s="132"/>
    </row>
    <row r="111" spans="2:10" x14ac:dyDescent="0.25">
      <c r="B111" s="130"/>
      <c r="C111" s="131"/>
      <c r="D111" s="131"/>
      <c r="E111" s="131"/>
      <c r="F111" s="132"/>
      <c r="G111" s="132"/>
      <c r="H111" s="132"/>
      <c r="I111" s="132"/>
      <c r="J111" s="132"/>
    </row>
    <row r="112" spans="2:10" x14ac:dyDescent="0.25">
      <c r="B112" s="13" t="s">
        <v>65</v>
      </c>
    </row>
    <row r="113" spans="2:10" ht="15.75" thickBot="1" x14ac:dyDescent="0.3"/>
    <row r="114" spans="2:10" ht="33.75" customHeight="1" x14ac:dyDescent="0.25">
      <c r="B114" s="60" t="s">
        <v>23</v>
      </c>
      <c r="C114" s="404" t="s">
        <v>24</v>
      </c>
      <c r="D114" s="404"/>
      <c r="E114" s="404"/>
      <c r="F114" s="61" t="s">
        <v>3</v>
      </c>
      <c r="G114" s="61" t="s">
        <v>283</v>
      </c>
      <c r="H114" s="62" t="s">
        <v>4</v>
      </c>
      <c r="I114" s="61" t="s">
        <v>63</v>
      </c>
      <c r="J114" s="63" t="s">
        <v>64</v>
      </c>
    </row>
    <row r="115" spans="2:10" x14ac:dyDescent="0.25">
      <c r="B115" s="86">
        <v>1</v>
      </c>
      <c r="C115" s="405">
        <v>2</v>
      </c>
      <c r="D115" s="406"/>
      <c r="E115" s="407"/>
      <c r="F115" s="51">
        <v>3</v>
      </c>
      <c r="G115" s="51">
        <v>5</v>
      </c>
      <c r="H115" s="18">
        <v>6</v>
      </c>
      <c r="I115" s="51">
        <v>7</v>
      </c>
      <c r="J115" s="87">
        <v>8</v>
      </c>
    </row>
    <row r="116" spans="2:10" x14ac:dyDescent="0.25">
      <c r="B116" s="88">
        <v>3</v>
      </c>
      <c r="C116" s="454" t="s">
        <v>10</v>
      </c>
      <c r="D116" s="455"/>
      <c r="E116" s="456"/>
      <c r="F116" s="89">
        <f>F117+F124+F157+F164+F169+F172+F176</f>
        <v>5402349.1300000008</v>
      </c>
      <c r="G116" s="89">
        <f t="shared" ref="G116:H116" si="36">G117+G124+G157+G164+G169+G172+G176</f>
        <v>7990500</v>
      </c>
      <c r="H116" s="57">
        <f t="shared" si="36"/>
        <v>6866121.2800000003</v>
      </c>
      <c r="I116" s="90">
        <f t="shared" ref="I116:I147" si="37">H116/F116*100</f>
        <v>127.09510464385703</v>
      </c>
      <c r="J116" s="91">
        <f>H116/G116*100</f>
        <v>85.928556160440522</v>
      </c>
    </row>
    <row r="117" spans="2:10" x14ac:dyDescent="0.25">
      <c r="B117" s="92">
        <v>31</v>
      </c>
      <c r="C117" s="451" t="s">
        <v>85</v>
      </c>
      <c r="D117" s="452"/>
      <c r="E117" s="453"/>
      <c r="F117" s="68">
        <f>F118+F120+F122</f>
        <v>1815384.98</v>
      </c>
      <c r="G117" s="68">
        <f t="shared" ref="G117:H117" si="38">G118+G120+G122</f>
        <v>1964000</v>
      </c>
      <c r="H117" s="65">
        <f t="shared" si="38"/>
        <v>1916875.3399999999</v>
      </c>
      <c r="I117" s="93">
        <f t="shared" si="37"/>
        <v>105.59056955511441</v>
      </c>
      <c r="J117" s="94">
        <f>H117/G117*100</f>
        <v>97.600577393075355</v>
      </c>
    </row>
    <row r="118" spans="2:10" x14ac:dyDescent="0.25">
      <c r="B118" s="95">
        <v>311</v>
      </c>
      <c r="C118" s="446" t="s">
        <v>81</v>
      </c>
      <c r="D118" s="447"/>
      <c r="E118" s="448"/>
      <c r="F118" s="55">
        <f>SUM(F119)</f>
        <v>1538012</v>
      </c>
      <c r="G118" s="55">
        <v>1615000</v>
      </c>
      <c r="H118" s="32">
        <f>SUM(H119)</f>
        <v>1604303.91</v>
      </c>
      <c r="I118" s="96">
        <f t="shared" si="37"/>
        <v>104.310233600258</v>
      </c>
      <c r="J118" s="97">
        <f>H118/G118*100</f>
        <v>99.337703405572753</v>
      </c>
    </row>
    <row r="119" spans="2:10" x14ac:dyDescent="0.25">
      <c r="B119" s="98">
        <v>3111</v>
      </c>
      <c r="C119" s="428" t="s">
        <v>82</v>
      </c>
      <c r="D119" s="429"/>
      <c r="E119" s="430"/>
      <c r="F119" s="25">
        <v>1538012</v>
      </c>
      <c r="G119" s="25"/>
      <c r="H119" s="19">
        <v>1604303.91</v>
      </c>
      <c r="I119" s="99">
        <f t="shared" si="37"/>
        <v>104.310233600258</v>
      </c>
      <c r="J119" s="100"/>
    </row>
    <row r="120" spans="2:10" x14ac:dyDescent="0.25">
      <c r="B120" s="95">
        <v>312</v>
      </c>
      <c r="C120" s="446" t="s">
        <v>83</v>
      </c>
      <c r="D120" s="447"/>
      <c r="E120" s="448"/>
      <c r="F120" s="55">
        <f>SUM(F121)</f>
        <v>35497</v>
      </c>
      <c r="G120" s="55">
        <v>83000</v>
      </c>
      <c r="H120" s="32">
        <f>SUM(H121)</f>
        <v>68878.240000000005</v>
      </c>
      <c r="I120" s="96">
        <f t="shared" si="37"/>
        <v>194.03960898104066</v>
      </c>
      <c r="J120" s="97">
        <f>H120/G120*100</f>
        <v>82.985831325301206</v>
      </c>
    </row>
    <row r="121" spans="2:10" x14ac:dyDescent="0.25">
      <c r="B121" s="98">
        <v>3121</v>
      </c>
      <c r="C121" s="428" t="s">
        <v>83</v>
      </c>
      <c r="D121" s="429"/>
      <c r="E121" s="430"/>
      <c r="F121" s="25">
        <v>35497</v>
      </c>
      <c r="G121" s="25"/>
      <c r="H121" s="19">
        <v>68878.240000000005</v>
      </c>
      <c r="I121" s="99">
        <f t="shared" si="37"/>
        <v>194.03960898104066</v>
      </c>
      <c r="J121" s="100"/>
    </row>
    <row r="122" spans="2:10" x14ac:dyDescent="0.25">
      <c r="B122" s="95">
        <v>313</v>
      </c>
      <c r="C122" s="446" t="s">
        <v>138</v>
      </c>
      <c r="D122" s="447"/>
      <c r="E122" s="448"/>
      <c r="F122" s="55">
        <f>SUM(F123)</f>
        <v>241875.98</v>
      </c>
      <c r="G122" s="55">
        <v>266000</v>
      </c>
      <c r="H122" s="32">
        <f>SUM(H123)</f>
        <v>243693.19</v>
      </c>
      <c r="I122" s="96">
        <f t="shared" si="37"/>
        <v>100.75129824796988</v>
      </c>
      <c r="J122" s="97">
        <f>H122/G122*100</f>
        <v>91.613981203007526</v>
      </c>
    </row>
    <row r="123" spans="2:10" ht="27" customHeight="1" x14ac:dyDescent="0.25">
      <c r="B123" s="98">
        <v>3132</v>
      </c>
      <c r="C123" s="357" t="s">
        <v>84</v>
      </c>
      <c r="D123" s="358"/>
      <c r="E123" s="359"/>
      <c r="F123" s="25">
        <v>241875.98</v>
      </c>
      <c r="G123" s="25"/>
      <c r="H123" s="19">
        <v>243693.19</v>
      </c>
      <c r="I123" s="99">
        <f t="shared" si="37"/>
        <v>100.75129824796988</v>
      </c>
      <c r="J123" s="100"/>
    </row>
    <row r="124" spans="2:10" x14ac:dyDescent="0.25">
      <c r="B124" s="92">
        <v>32</v>
      </c>
      <c r="C124" s="451" t="s">
        <v>86</v>
      </c>
      <c r="D124" s="452"/>
      <c r="E124" s="453"/>
      <c r="F124" s="68">
        <f>F125+F130+F137+F147+F149</f>
        <v>2119562.08</v>
      </c>
      <c r="G124" s="68">
        <f t="shared" ref="G124:H124" si="39">G125+G130+G137+G147+G149</f>
        <v>3704000</v>
      </c>
      <c r="H124" s="65">
        <f t="shared" si="39"/>
        <v>3243046.82</v>
      </c>
      <c r="I124" s="93">
        <f t="shared" si="37"/>
        <v>153.00551234621068</v>
      </c>
      <c r="J124" s="94">
        <f>H124/G124*100</f>
        <v>87.555259719222462</v>
      </c>
    </row>
    <row r="125" spans="2:10" x14ac:dyDescent="0.25">
      <c r="B125" s="95">
        <v>321</v>
      </c>
      <c r="C125" s="446" t="s">
        <v>87</v>
      </c>
      <c r="D125" s="447"/>
      <c r="E125" s="448"/>
      <c r="F125" s="55">
        <f>SUM(F126:F129)</f>
        <v>125862</v>
      </c>
      <c r="G125" s="55">
        <v>148000</v>
      </c>
      <c r="H125" s="32">
        <f>SUM(H126:H129)</f>
        <v>115137.1</v>
      </c>
      <c r="I125" s="96">
        <f t="shared" si="37"/>
        <v>91.478841906214754</v>
      </c>
      <c r="J125" s="97">
        <f>H125/G125*100</f>
        <v>77.795337837837835</v>
      </c>
    </row>
    <row r="126" spans="2:10" x14ac:dyDescent="0.25">
      <c r="B126" s="98">
        <v>3211</v>
      </c>
      <c r="C126" s="428" t="s">
        <v>88</v>
      </c>
      <c r="D126" s="429"/>
      <c r="E126" s="430"/>
      <c r="F126" s="101">
        <v>37639.25</v>
      </c>
      <c r="G126" s="101"/>
      <c r="H126" s="79">
        <v>48894.6</v>
      </c>
      <c r="I126" s="99">
        <f t="shared" si="37"/>
        <v>129.90322602070975</v>
      </c>
      <c r="J126" s="102"/>
    </row>
    <row r="127" spans="2:10" ht="22.5" customHeight="1" x14ac:dyDescent="0.25">
      <c r="B127" s="98">
        <v>3212</v>
      </c>
      <c r="C127" s="357" t="s">
        <v>89</v>
      </c>
      <c r="D127" s="358"/>
      <c r="E127" s="359"/>
      <c r="F127" s="101">
        <v>20760</v>
      </c>
      <c r="G127" s="101"/>
      <c r="H127" s="79">
        <v>28788</v>
      </c>
      <c r="I127" s="99">
        <f t="shared" si="37"/>
        <v>138.67052023121386</v>
      </c>
      <c r="J127" s="102"/>
    </row>
    <row r="128" spans="2:10" x14ac:dyDescent="0.25">
      <c r="B128" s="98">
        <v>3213</v>
      </c>
      <c r="C128" s="357" t="s">
        <v>90</v>
      </c>
      <c r="D128" s="358"/>
      <c r="E128" s="359"/>
      <c r="F128" s="101">
        <v>10682.75</v>
      </c>
      <c r="G128" s="101"/>
      <c r="H128" s="79">
        <v>6004.5</v>
      </c>
      <c r="I128" s="99">
        <f t="shared" si="37"/>
        <v>56.20743722356135</v>
      </c>
      <c r="J128" s="102"/>
    </row>
    <row r="129" spans="2:10" x14ac:dyDescent="0.25">
      <c r="B129" s="98">
        <v>3214</v>
      </c>
      <c r="C129" s="357" t="s">
        <v>91</v>
      </c>
      <c r="D129" s="358"/>
      <c r="E129" s="359"/>
      <c r="F129" s="101">
        <v>56780</v>
      </c>
      <c r="G129" s="101"/>
      <c r="H129" s="79">
        <v>31450</v>
      </c>
      <c r="I129" s="99">
        <f t="shared" si="37"/>
        <v>55.389221556886227</v>
      </c>
      <c r="J129" s="102"/>
    </row>
    <row r="130" spans="2:10" ht="17.25" customHeight="1" x14ac:dyDescent="0.25">
      <c r="B130" s="95">
        <v>322</v>
      </c>
      <c r="C130" s="374" t="s">
        <v>92</v>
      </c>
      <c r="D130" s="361"/>
      <c r="E130" s="375"/>
      <c r="F130" s="103">
        <f>SUM(F131:F136)</f>
        <v>705979.18</v>
      </c>
      <c r="G130" s="103">
        <v>945000</v>
      </c>
      <c r="H130" s="80">
        <f>SUM(H131:H136)</f>
        <v>656595.48</v>
      </c>
      <c r="I130" s="96">
        <f t="shared" si="37"/>
        <v>93.004935358008709</v>
      </c>
      <c r="J130" s="97">
        <f>H130/G130*100</f>
        <v>69.481003174603174</v>
      </c>
    </row>
    <row r="131" spans="2:10" ht="25.5" customHeight="1" x14ac:dyDescent="0.25">
      <c r="B131" s="98">
        <v>3221</v>
      </c>
      <c r="C131" s="357" t="s">
        <v>93</v>
      </c>
      <c r="D131" s="358"/>
      <c r="E131" s="359"/>
      <c r="F131" s="101">
        <v>71112.34</v>
      </c>
      <c r="G131" s="101"/>
      <c r="H131" s="79">
        <v>73173.37</v>
      </c>
      <c r="I131" s="99">
        <f t="shared" si="37"/>
        <v>102.89827335171364</v>
      </c>
      <c r="J131" s="102"/>
    </row>
    <row r="132" spans="2:10" ht="15.75" customHeight="1" x14ac:dyDescent="0.25">
      <c r="B132" s="98">
        <v>3222</v>
      </c>
      <c r="C132" s="357" t="s">
        <v>96</v>
      </c>
      <c r="D132" s="358"/>
      <c r="E132" s="359"/>
      <c r="F132" s="101">
        <v>23204</v>
      </c>
      <c r="G132" s="101"/>
      <c r="H132" s="79">
        <v>26341</v>
      </c>
      <c r="I132" s="99">
        <f t="shared" si="37"/>
        <v>113.51922082399585</v>
      </c>
      <c r="J132" s="102"/>
    </row>
    <row r="133" spans="2:10" x14ac:dyDescent="0.25">
      <c r="B133" s="98">
        <v>3223</v>
      </c>
      <c r="C133" s="357" t="s">
        <v>94</v>
      </c>
      <c r="D133" s="358"/>
      <c r="E133" s="359"/>
      <c r="F133" s="101">
        <v>444750.92</v>
      </c>
      <c r="G133" s="101"/>
      <c r="H133" s="79">
        <v>503708.11</v>
      </c>
      <c r="I133" s="99">
        <f t="shared" si="37"/>
        <v>113.25622665378634</v>
      </c>
      <c r="J133" s="102"/>
    </row>
    <row r="134" spans="2:10" ht="24.75" customHeight="1" x14ac:dyDescent="0.25">
      <c r="B134" s="98">
        <v>3224</v>
      </c>
      <c r="C134" s="357" t="s">
        <v>95</v>
      </c>
      <c r="D134" s="358"/>
      <c r="E134" s="359"/>
      <c r="F134" s="101">
        <v>164137.92000000001</v>
      </c>
      <c r="G134" s="101"/>
      <c r="H134" s="79">
        <v>51119</v>
      </c>
      <c r="I134" s="99">
        <f t="shared" si="37"/>
        <v>31.143930665138193</v>
      </c>
      <c r="J134" s="102"/>
    </row>
    <row r="135" spans="2:10" x14ac:dyDescent="0.25">
      <c r="B135" s="98">
        <v>3225</v>
      </c>
      <c r="C135" s="428" t="s">
        <v>97</v>
      </c>
      <c r="D135" s="429"/>
      <c r="E135" s="430"/>
      <c r="F135" s="101">
        <v>2097</v>
      </c>
      <c r="G135" s="101"/>
      <c r="H135" s="79">
        <v>1434</v>
      </c>
      <c r="I135" s="99">
        <f t="shared" si="37"/>
        <v>68.38340486409156</v>
      </c>
      <c r="J135" s="102"/>
    </row>
    <row r="136" spans="2:10" x14ac:dyDescent="0.25">
      <c r="B136" s="98">
        <v>3227</v>
      </c>
      <c r="C136" s="428" t="s">
        <v>135</v>
      </c>
      <c r="D136" s="429"/>
      <c r="E136" s="430"/>
      <c r="F136" s="101">
        <v>677</v>
      </c>
      <c r="G136" s="101"/>
      <c r="H136" s="79">
        <v>820</v>
      </c>
      <c r="I136" s="99">
        <f t="shared" si="37"/>
        <v>121.12259970457902</v>
      </c>
      <c r="J136" s="102"/>
    </row>
    <row r="137" spans="2:10" x14ac:dyDescent="0.25">
      <c r="B137" s="95">
        <v>323</v>
      </c>
      <c r="C137" s="374" t="s">
        <v>98</v>
      </c>
      <c r="D137" s="361"/>
      <c r="E137" s="375"/>
      <c r="F137" s="55">
        <f>SUM(F138:F146)</f>
        <v>1176215.54</v>
      </c>
      <c r="G137" s="55">
        <v>2297000</v>
      </c>
      <c r="H137" s="32">
        <f>SUM(H138:H146)</f>
        <v>2169666.4499999997</v>
      </c>
      <c r="I137" s="96">
        <f t="shared" si="37"/>
        <v>184.46163787293608</v>
      </c>
      <c r="J137" s="97">
        <f>H137/G137*100</f>
        <v>94.456528080104476</v>
      </c>
    </row>
    <row r="138" spans="2:10" x14ac:dyDescent="0.25">
      <c r="B138" s="98">
        <v>3231</v>
      </c>
      <c r="C138" s="428" t="s">
        <v>99</v>
      </c>
      <c r="D138" s="429"/>
      <c r="E138" s="430"/>
      <c r="F138" s="104">
        <v>82676.62</v>
      </c>
      <c r="G138" s="104"/>
      <c r="H138" s="79">
        <v>93771.31</v>
      </c>
      <c r="I138" s="99">
        <f t="shared" si="37"/>
        <v>113.41938023107379</v>
      </c>
      <c r="J138" s="105"/>
    </row>
    <row r="139" spans="2:10" x14ac:dyDescent="0.25">
      <c r="B139" s="98">
        <v>3232</v>
      </c>
      <c r="C139" s="425" t="s">
        <v>100</v>
      </c>
      <c r="D139" s="426"/>
      <c r="E139" s="427"/>
      <c r="F139" s="25">
        <v>430996.87</v>
      </c>
      <c r="G139" s="25"/>
      <c r="H139" s="19">
        <v>1546149.81</v>
      </c>
      <c r="I139" s="99">
        <f t="shared" si="37"/>
        <v>358.73805997709451</v>
      </c>
      <c r="J139" s="100"/>
    </row>
    <row r="140" spans="2:10" x14ac:dyDescent="0.25">
      <c r="B140" s="98">
        <v>3233</v>
      </c>
      <c r="C140" s="425" t="s">
        <v>101</v>
      </c>
      <c r="D140" s="426"/>
      <c r="E140" s="427"/>
      <c r="F140" s="25">
        <v>56963.75</v>
      </c>
      <c r="G140" s="25"/>
      <c r="H140" s="19">
        <v>101886.91</v>
      </c>
      <c r="I140" s="99">
        <f t="shared" si="37"/>
        <v>178.8627153233416</v>
      </c>
      <c r="J140" s="100"/>
    </row>
    <row r="141" spans="2:10" x14ac:dyDescent="0.25">
      <c r="B141" s="98">
        <v>3234</v>
      </c>
      <c r="C141" s="425" t="s">
        <v>102</v>
      </c>
      <c r="D141" s="426"/>
      <c r="E141" s="427"/>
      <c r="F141" s="25">
        <v>42329.74</v>
      </c>
      <c r="G141" s="25"/>
      <c r="H141" s="19">
        <v>38979.17</v>
      </c>
      <c r="I141" s="99">
        <f t="shared" si="37"/>
        <v>92.084595842072275</v>
      </c>
      <c r="J141" s="100"/>
    </row>
    <row r="142" spans="2:10" x14ac:dyDescent="0.25">
      <c r="B142" s="98">
        <v>3235</v>
      </c>
      <c r="C142" s="425" t="s">
        <v>103</v>
      </c>
      <c r="D142" s="426"/>
      <c r="E142" s="427"/>
      <c r="F142" s="25">
        <v>0</v>
      </c>
      <c r="G142" s="25"/>
      <c r="H142" s="19">
        <v>8525</v>
      </c>
      <c r="I142" s="99" t="e">
        <f t="shared" si="37"/>
        <v>#DIV/0!</v>
      </c>
      <c r="J142" s="100"/>
    </row>
    <row r="143" spans="2:10" x14ac:dyDescent="0.25">
      <c r="B143" s="98">
        <v>3236</v>
      </c>
      <c r="C143" s="425" t="s">
        <v>104</v>
      </c>
      <c r="D143" s="426"/>
      <c r="E143" s="427"/>
      <c r="F143" s="25">
        <v>5650</v>
      </c>
      <c r="G143" s="25"/>
      <c r="H143" s="19">
        <v>700</v>
      </c>
      <c r="I143" s="99">
        <f t="shared" si="37"/>
        <v>12.389380530973451</v>
      </c>
      <c r="J143" s="100"/>
    </row>
    <row r="144" spans="2:10" x14ac:dyDescent="0.25">
      <c r="B144" s="98">
        <v>3237</v>
      </c>
      <c r="C144" s="425" t="s">
        <v>105</v>
      </c>
      <c r="D144" s="426"/>
      <c r="E144" s="427"/>
      <c r="F144" s="25">
        <v>498901.81</v>
      </c>
      <c r="G144" s="25"/>
      <c r="H144" s="19">
        <v>301669.75</v>
      </c>
      <c r="I144" s="99">
        <f t="shared" si="37"/>
        <v>60.466757977887475</v>
      </c>
      <c r="J144" s="100"/>
    </row>
    <row r="145" spans="2:10" x14ac:dyDescent="0.25">
      <c r="B145" s="98">
        <v>3238</v>
      </c>
      <c r="C145" s="425" t="s">
        <v>106</v>
      </c>
      <c r="D145" s="426"/>
      <c r="E145" s="427"/>
      <c r="F145" s="25">
        <v>14915.75</v>
      </c>
      <c r="G145" s="25"/>
      <c r="H145" s="19">
        <v>12120.31</v>
      </c>
      <c r="I145" s="99">
        <f t="shared" si="37"/>
        <v>81.258468397499286</v>
      </c>
      <c r="J145" s="100"/>
    </row>
    <row r="146" spans="2:10" x14ac:dyDescent="0.25">
      <c r="B146" s="98">
        <v>3239</v>
      </c>
      <c r="C146" s="425" t="s">
        <v>107</v>
      </c>
      <c r="D146" s="426"/>
      <c r="E146" s="427"/>
      <c r="F146" s="25">
        <v>43781</v>
      </c>
      <c r="G146" s="25"/>
      <c r="H146" s="19">
        <v>65864.19</v>
      </c>
      <c r="I146" s="99">
        <f t="shared" si="37"/>
        <v>150.44012242753706</v>
      </c>
      <c r="J146" s="100"/>
    </row>
    <row r="147" spans="2:10" ht="24" customHeight="1" x14ac:dyDescent="0.25">
      <c r="B147" s="95">
        <v>324</v>
      </c>
      <c r="C147" s="374" t="s">
        <v>136</v>
      </c>
      <c r="D147" s="361"/>
      <c r="E147" s="375"/>
      <c r="F147" s="55">
        <f>SUM(F148)</f>
        <v>6000</v>
      </c>
      <c r="G147" s="55">
        <v>0</v>
      </c>
      <c r="H147" s="32">
        <f>SUM(H148)</f>
        <v>0</v>
      </c>
      <c r="I147" s="96">
        <f t="shared" si="37"/>
        <v>0</v>
      </c>
      <c r="J147" s="97" t="e">
        <f>H147/G147*100</f>
        <v>#DIV/0!</v>
      </c>
    </row>
    <row r="148" spans="2:10" ht="22.5" customHeight="1" x14ac:dyDescent="0.25">
      <c r="B148" s="106">
        <v>3241</v>
      </c>
      <c r="C148" s="431" t="s">
        <v>136</v>
      </c>
      <c r="D148" s="432"/>
      <c r="E148" s="433"/>
      <c r="F148" s="107">
        <v>6000</v>
      </c>
      <c r="G148" s="107"/>
      <c r="H148" s="81">
        <v>0</v>
      </c>
      <c r="I148" s="108"/>
      <c r="J148" s="100"/>
    </row>
    <row r="149" spans="2:10" ht="18" customHeight="1" x14ac:dyDescent="0.25">
      <c r="B149" s="95">
        <v>329</v>
      </c>
      <c r="C149" s="374" t="s">
        <v>108</v>
      </c>
      <c r="D149" s="361"/>
      <c r="E149" s="375"/>
      <c r="F149" s="55">
        <f>SUM(F150:F156)</f>
        <v>105505.36000000002</v>
      </c>
      <c r="G149" s="55">
        <v>314000</v>
      </c>
      <c r="H149" s="32">
        <f>SUM(H150:H156)</f>
        <v>301647.79000000004</v>
      </c>
      <c r="I149" s="96">
        <f>H149/F149*100</f>
        <v>285.90755009982433</v>
      </c>
      <c r="J149" s="97">
        <f>H149/G149*100</f>
        <v>96.066175159235684</v>
      </c>
    </row>
    <row r="150" spans="2:10" ht="27" customHeight="1" x14ac:dyDescent="0.25">
      <c r="B150" s="98">
        <v>3291</v>
      </c>
      <c r="C150" s="357" t="s">
        <v>109</v>
      </c>
      <c r="D150" s="358"/>
      <c r="E150" s="359"/>
      <c r="F150" s="25">
        <v>0</v>
      </c>
      <c r="G150" s="25"/>
      <c r="H150" s="19">
        <v>182827.98</v>
      </c>
      <c r="I150" s="99" t="e">
        <f>H150/F150*100</f>
        <v>#DIV/0!</v>
      </c>
      <c r="J150" s="100"/>
    </row>
    <row r="151" spans="2:10" ht="15" customHeight="1" x14ac:dyDescent="0.25">
      <c r="B151" s="98">
        <v>3292</v>
      </c>
      <c r="C151" s="357" t="s">
        <v>137</v>
      </c>
      <c r="D151" s="358"/>
      <c r="E151" s="359"/>
      <c r="F151" s="25">
        <v>3902.67</v>
      </c>
      <c r="G151" s="25"/>
      <c r="H151" s="19">
        <v>0</v>
      </c>
      <c r="I151" s="99"/>
      <c r="J151" s="100"/>
    </row>
    <row r="152" spans="2:10" x14ac:dyDescent="0.25">
      <c r="B152" s="98">
        <v>3293</v>
      </c>
      <c r="C152" s="357" t="s">
        <v>110</v>
      </c>
      <c r="D152" s="358"/>
      <c r="E152" s="359"/>
      <c r="F152" s="25">
        <v>30570.799999999999</v>
      </c>
      <c r="G152" s="25"/>
      <c r="H152" s="19">
        <v>18936.810000000001</v>
      </c>
      <c r="I152" s="99">
        <f t="shared" ref="I152:I168" si="40">H152/F152*100</f>
        <v>61.944110065814442</v>
      </c>
      <c r="J152" s="100"/>
    </row>
    <row r="153" spans="2:10" x14ac:dyDescent="0.25">
      <c r="B153" s="98">
        <v>3294</v>
      </c>
      <c r="C153" s="357" t="s">
        <v>111</v>
      </c>
      <c r="D153" s="358"/>
      <c r="E153" s="359"/>
      <c r="F153" s="25">
        <v>10420</v>
      </c>
      <c r="G153" s="25"/>
      <c r="H153" s="19">
        <v>13612.5</v>
      </c>
      <c r="I153" s="99">
        <f t="shared" si="40"/>
        <v>130.63819577735126</v>
      </c>
      <c r="J153" s="100"/>
    </row>
    <row r="154" spans="2:10" x14ac:dyDescent="0.25">
      <c r="B154" s="98">
        <v>3295</v>
      </c>
      <c r="C154" s="357" t="s">
        <v>112</v>
      </c>
      <c r="D154" s="358"/>
      <c r="E154" s="359"/>
      <c r="F154" s="25">
        <v>54160.26</v>
      </c>
      <c r="G154" s="25"/>
      <c r="H154" s="19">
        <v>83123</v>
      </c>
      <c r="I154" s="99">
        <f t="shared" si="40"/>
        <v>153.47599882275307</v>
      </c>
      <c r="J154" s="100"/>
    </row>
    <row r="155" spans="2:10" x14ac:dyDescent="0.25">
      <c r="B155" s="98">
        <v>3296</v>
      </c>
      <c r="C155" s="357" t="s">
        <v>113</v>
      </c>
      <c r="D155" s="358"/>
      <c r="E155" s="359"/>
      <c r="F155" s="25">
        <v>5000</v>
      </c>
      <c r="G155" s="25"/>
      <c r="H155" s="19">
        <v>0</v>
      </c>
      <c r="I155" s="99">
        <f t="shared" si="40"/>
        <v>0</v>
      </c>
      <c r="J155" s="100"/>
    </row>
    <row r="156" spans="2:10" x14ac:dyDescent="0.25">
      <c r="B156" s="98">
        <v>3299</v>
      </c>
      <c r="C156" s="357" t="s">
        <v>108</v>
      </c>
      <c r="D156" s="358"/>
      <c r="E156" s="359"/>
      <c r="F156" s="25">
        <v>1451.63</v>
      </c>
      <c r="G156" s="25"/>
      <c r="H156" s="19">
        <v>3147.5</v>
      </c>
      <c r="I156" s="99">
        <f t="shared" si="40"/>
        <v>216.82522405847217</v>
      </c>
      <c r="J156" s="100"/>
    </row>
    <row r="157" spans="2:10" ht="18.75" customHeight="1" x14ac:dyDescent="0.25">
      <c r="B157" s="92">
        <v>34</v>
      </c>
      <c r="C157" s="440" t="s">
        <v>114</v>
      </c>
      <c r="D157" s="441"/>
      <c r="E157" s="442"/>
      <c r="F157" s="109">
        <f>F158+F160</f>
        <v>97036.83</v>
      </c>
      <c r="G157" s="109">
        <f t="shared" ref="G157:H157" si="41">G158+G160</f>
        <v>100500</v>
      </c>
      <c r="H157" s="71">
        <f t="shared" si="41"/>
        <v>102647.08</v>
      </c>
      <c r="I157" s="93">
        <f t="shared" si="40"/>
        <v>105.78156767899362</v>
      </c>
      <c r="J157" s="94">
        <f>H157/G157*100</f>
        <v>102.13639800995024</v>
      </c>
    </row>
    <row r="158" spans="2:10" ht="17.25" customHeight="1" x14ac:dyDescent="0.25">
      <c r="B158" s="95">
        <v>342</v>
      </c>
      <c r="C158" s="443" t="s">
        <v>115</v>
      </c>
      <c r="D158" s="444"/>
      <c r="E158" s="445"/>
      <c r="F158" s="70">
        <f>SUM(F159)</f>
        <v>59031.86</v>
      </c>
      <c r="G158" s="70">
        <v>60000</v>
      </c>
      <c r="H158" s="35">
        <f>SUM(H159)</f>
        <v>59558.11</v>
      </c>
      <c r="I158" s="96">
        <f t="shared" si="40"/>
        <v>100.89146775995199</v>
      </c>
      <c r="J158" s="97">
        <f>H158/G158*100</f>
        <v>99.263516666666661</v>
      </c>
    </row>
    <row r="159" spans="2:10" ht="39.75" customHeight="1" x14ac:dyDescent="0.25">
      <c r="B159" s="98">
        <v>3423</v>
      </c>
      <c r="C159" s="425" t="s">
        <v>116</v>
      </c>
      <c r="D159" s="426"/>
      <c r="E159" s="427"/>
      <c r="F159" s="26">
        <v>59031.86</v>
      </c>
      <c r="G159" s="26"/>
      <c r="H159" s="20">
        <v>59558.11</v>
      </c>
      <c r="I159" s="99">
        <f t="shared" si="40"/>
        <v>100.89146775995199</v>
      </c>
      <c r="J159" s="110"/>
    </row>
    <row r="160" spans="2:10" ht="16.5" customHeight="1" x14ac:dyDescent="0.25">
      <c r="B160" s="95">
        <v>343</v>
      </c>
      <c r="C160" s="422" t="s">
        <v>117</v>
      </c>
      <c r="D160" s="423"/>
      <c r="E160" s="424"/>
      <c r="F160" s="70">
        <f>SUM(F161:F163)</f>
        <v>38004.97</v>
      </c>
      <c r="G160" s="70">
        <v>40500</v>
      </c>
      <c r="H160" s="35">
        <f>SUM(H161:H163)</f>
        <v>43088.97</v>
      </c>
      <c r="I160" s="96">
        <f t="shared" si="40"/>
        <v>113.37719777176511</v>
      </c>
      <c r="J160" s="97">
        <f>H160/G160*100</f>
        <v>106.39251851851851</v>
      </c>
    </row>
    <row r="161" spans="2:10" ht="25.5" customHeight="1" x14ac:dyDescent="0.25">
      <c r="B161" s="98">
        <v>3431</v>
      </c>
      <c r="C161" s="425" t="s">
        <v>118</v>
      </c>
      <c r="D161" s="426"/>
      <c r="E161" s="427"/>
      <c r="F161" s="26">
        <v>23252.67</v>
      </c>
      <c r="G161" s="26"/>
      <c r="H161" s="20">
        <v>28005.73</v>
      </c>
      <c r="I161" s="99">
        <f t="shared" si="40"/>
        <v>120.44092140816518</v>
      </c>
      <c r="J161" s="110"/>
    </row>
    <row r="162" spans="2:10" x14ac:dyDescent="0.25">
      <c r="B162" s="98">
        <v>3433</v>
      </c>
      <c r="C162" s="425" t="s">
        <v>119</v>
      </c>
      <c r="D162" s="426"/>
      <c r="E162" s="427"/>
      <c r="F162" s="26">
        <v>444.3</v>
      </c>
      <c r="G162" s="26"/>
      <c r="H162" s="20">
        <v>1482.62</v>
      </c>
      <c r="I162" s="99">
        <f t="shared" si="40"/>
        <v>333.69795183434616</v>
      </c>
      <c r="J162" s="110"/>
    </row>
    <row r="163" spans="2:10" ht="19.5" customHeight="1" x14ac:dyDescent="0.25">
      <c r="B163" s="98">
        <v>3434</v>
      </c>
      <c r="C163" s="425" t="s">
        <v>120</v>
      </c>
      <c r="D163" s="426"/>
      <c r="E163" s="427"/>
      <c r="F163" s="26">
        <v>14308</v>
      </c>
      <c r="G163" s="26"/>
      <c r="H163" s="20">
        <v>13600.62</v>
      </c>
      <c r="I163" s="99">
        <f t="shared" si="40"/>
        <v>95.056052558009512</v>
      </c>
      <c r="J163" s="110"/>
    </row>
    <row r="164" spans="2:10" x14ac:dyDescent="0.25">
      <c r="B164" s="92">
        <v>35</v>
      </c>
      <c r="C164" s="434" t="s">
        <v>121</v>
      </c>
      <c r="D164" s="435"/>
      <c r="E164" s="436"/>
      <c r="F164" s="109">
        <f>F165+F167</f>
        <v>111123.64</v>
      </c>
      <c r="G164" s="109">
        <f t="shared" ref="G164:H164" si="42">G165+G167</f>
        <v>150000</v>
      </c>
      <c r="H164" s="71">
        <f t="shared" si="42"/>
        <v>35918.92</v>
      </c>
      <c r="I164" s="93">
        <f t="shared" si="40"/>
        <v>32.323383215308645</v>
      </c>
      <c r="J164" s="94">
        <f>H164/G164*100</f>
        <v>23.945946666666664</v>
      </c>
    </row>
    <row r="165" spans="2:10" ht="23.25" customHeight="1" x14ac:dyDescent="0.25">
      <c r="B165" s="95">
        <v>351</v>
      </c>
      <c r="C165" s="422" t="s">
        <v>122</v>
      </c>
      <c r="D165" s="423"/>
      <c r="E165" s="424"/>
      <c r="F165" s="70">
        <f>SUM(F166)</f>
        <v>99979.64</v>
      </c>
      <c r="G165" s="70">
        <v>140000</v>
      </c>
      <c r="H165" s="35">
        <f>SUM(H166)</f>
        <v>25320.55</v>
      </c>
      <c r="I165" s="96">
        <f t="shared" si="40"/>
        <v>25.32570631380549</v>
      </c>
      <c r="J165" s="97">
        <f>H165/G165*100</f>
        <v>18.086107142857141</v>
      </c>
    </row>
    <row r="166" spans="2:10" ht="25.5" customHeight="1" x14ac:dyDescent="0.25">
      <c r="B166" s="98">
        <v>3512</v>
      </c>
      <c r="C166" s="425" t="s">
        <v>122</v>
      </c>
      <c r="D166" s="426"/>
      <c r="E166" s="427"/>
      <c r="F166" s="26">
        <v>99979.64</v>
      </c>
      <c r="G166" s="26"/>
      <c r="H166" s="20">
        <v>25320.55</v>
      </c>
      <c r="I166" s="99">
        <f t="shared" si="40"/>
        <v>25.32570631380549</v>
      </c>
      <c r="J166" s="110"/>
    </row>
    <row r="167" spans="2:10" ht="36.75" customHeight="1" x14ac:dyDescent="0.25">
      <c r="B167" s="95">
        <v>352</v>
      </c>
      <c r="C167" s="422" t="s">
        <v>123</v>
      </c>
      <c r="D167" s="423"/>
      <c r="E167" s="424"/>
      <c r="F167" s="70">
        <f>SUM(F168)</f>
        <v>11144</v>
      </c>
      <c r="G167" s="70">
        <v>10000</v>
      </c>
      <c r="H167" s="35">
        <f>SUM(H168)</f>
        <v>10598.37</v>
      </c>
      <c r="I167" s="96">
        <f t="shared" si="40"/>
        <v>95.103822684852844</v>
      </c>
      <c r="J167" s="97">
        <f>H167/G167*100</f>
        <v>105.98370000000001</v>
      </c>
    </row>
    <row r="168" spans="2:10" ht="24.75" customHeight="1" x14ac:dyDescent="0.25">
      <c r="B168" s="98">
        <v>3523</v>
      </c>
      <c r="C168" s="425" t="s">
        <v>124</v>
      </c>
      <c r="D168" s="426"/>
      <c r="E168" s="427"/>
      <c r="F168" s="26">
        <v>11144</v>
      </c>
      <c r="G168" s="26"/>
      <c r="H168" s="20">
        <v>10598.37</v>
      </c>
      <c r="I168" s="99">
        <f t="shared" si="40"/>
        <v>95.103822684852844</v>
      </c>
      <c r="J168" s="110"/>
    </row>
    <row r="169" spans="2:10" ht="23.25" customHeight="1" x14ac:dyDescent="0.25">
      <c r="B169" s="92">
        <v>36</v>
      </c>
      <c r="C169" s="416" t="s">
        <v>125</v>
      </c>
      <c r="D169" s="417"/>
      <c r="E169" s="418"/>
      <c r="F169" s="109">
        <f>F170</f>
        <v>0</v>
      </c>
      <c r="G169" s="109">
        <f t="shared" ref="G169:H169" si="43">G170</f>
        <v>0</v>
      </c>
      <c r="H169" s="71">
        <f t="shared" si="43"/>
        <v>0</v>
      </c>
      <c r="I169" s="93"/>
      <c r="J169" s="94"/>
    </row>
    <row r="170" spans="2:10" ht="24.75" customHeight="1" x14ac:dyDescent="0.25">
      <c r="B170" s="95">
        <v>366</v>
      </c>
      <c r="C170" s="374" t="s">
        <v>139</v>
      </c>
      <c r="D170" s="361"/>
      <c r="E170" s="375"/>
      <c r="F170" s="70">
        <f>SUM(F171)</f>
        <v>0</v>
      </c>
      <c r="G170" s="70">
        <v>0</v>
      </c>
      <c r="H170" s="35"/>
      <c r="I170" s="96" t="e">
        <f>H170/F170*100</f>
        <v>#DIV/0!</v>
      </c>
      <c r="J170" s="97" t="e">
        <f>H170/G170*100</f>
        <v>#DIV/0!</v>
      </c>
    </row>
    <row r="171" spans="2:10" ht="26.25" customHeight="1" x14ac:dyDescent="0.25">
      <c r="B171" s="106">
        <v>3661</v>
      </c>
      <c r="C171" s="431" t="s">
        <v>140</v>
      </c>
      <c r="D171" s="432"/>
      <c r="E171" s="433"/>
      <c r="F171" s="111"/>
      <c r="G171" s="111"/>
      <c r="H171" s="82">
        <v>0</v>
      </c>
      <c r="I171" s="108"/>
      <c r="J171" s="112"/>
    </row>
    <row r="172" spans="2:10" ht="24.75" customHeight="1" x14ac:dyDescent="0.25">
      <c r="B172" s="92">
        <v>37</v>
      </c>
      <c r="C172" s="434" t="s">
        <v>126</v>
      </c>
      <c r="D172" s="435"/>
      <c r="E172" s="436"/>
      <c r="F172" s="109">
        <f>F173</f>
        <v>775608.53</v>
      </c>
      <c r="G172" s="109">
        <f t="shared" ref="G172:H172" si="44">G173</f>
        <v>1066000</v>
      </c>
      <c r="H172" s="71">
        <f t="shared" si="44"/>
        <v>749218.48</v>
      </c>
      <c r="I172" s="93">
        <f t="shared" ref="I172:I197" si="45">H172/F172*100</f>
        <v>96.597503898003794</v>
      </c>
      <c r="J172" s="94">
        <f>H172/G172*100</f>
        <v>70.283159474671663</v>
      </c>
    </row>
    <row r="173" spans="2:10" ht="24.75" customHeight="1" x14ac:dyDescent="0.25">
      <c r="B173" s="95">
        <v>372</v>
      </c>
      <c r="C173" s="422" t="s">
        <v>127</v>
      </c>
      <c r="D173" s="423"/>
      <c r="E173" s="424"/>
      <c r="F173" s="70">
        <f>SUM(F174:F175)</f>
        <v>775608.53</v>
      </c>
      <c r="G173" s="70">
        <v>1066000</v>
      </c>
      <c r="H173" s="35">
        <f>SUM(H174:H175)</f>
        <v>749218.48</v>
      </c>
      <c r="I173" s="96">
        <f t="shared" si="45"/>
        <v>96.597503898003794</v>
      </c>
      <c r="J173" s="97">
        <f>H173/G173*100</f>
        <v>70.283159474671663</v>
      </c>
    </row>
    <row r="174" spans="2:10" ht="24.75" customHeight="1" x14ac:dyDescent="0.25">
      <c r="B174" s="98">
        <v>3721</v>
      </c>
      <c r="C174" s="425" t="s">
        <v>128</v>
      </c>
      <c r="D174" s="426"/>
      <c r="E174" s="427"/>
      <c r="F174" s="26">
        <v>707950</v>
      </c>
      <c r="G174" s="26"/>
      <c r="H174" s="20">
        <v>669115</v>
      </c>
      <c r="I174" s="99">
        <f t="shared" si="45"/>
        <v>94.514443110389152</v>
      </c>
      <c r="J174" s="110"/>
    </row>
    <row r="175" spans="2:10" ht="24" customHeight="1" x14ac:dyDescent="0.25">
      <c r="B175" s="98">
        <v>3722</v>
      </c>
      <c r="C175" s="425" t="s">
        <v>129</v>
      </c>
      <c r="D175" s="426"/>
      <c r="E175" s="427"/>
      <c r="F175" s="26">
        <v>67658.53</v>
      </c>
      <c r="G175" s="26"/>
      <c r="H175" s="20">
        <v>80103.48</v>
      </c>
      <c r="I175" s="99">
        <f t="shared" si="45"/>
        <v>118.39376350624229</v>
      </c>
      <c r="J175" s="110"/>
    </row>
    <row r="176" spans="2:10" x14ac:dyDescent="0.25">
      <c r="B176" s="92">
        <v>38</v>
      </c>
      <c r="C176" s="434" t="s">
        <v>130</v>
      </c>
      <c r="D176" s="435"/>
      <c r="E176" s="436"/>
      <c r="F176" s="109">
        <f>F177+F179+F181</f>
        <v>483633.07</v>
      </c>
      <c r="G176" s="109">
        <f t="shared" ref="G176:H176" si="46">G177+G179+G181</f>
        <v>1006000</v>
      </c>
      <c r="H176" s="71">
        <f t="shared" si="46"/>
        <v>818414.64</v>
      </c>
      <c r="I176" s="93">
        <f t="shared" si="45"/>
        <v>169.22222460924766</v>
      </c>
      <c r="J176" s="94">
        <f>H176/G176*100</f>
        <v>81.353343936381705</v>
      </c>
    </row>
    <row r="177" spans="2:10" x14ac:dyDescent="0.25">
      <c r="B177" s="95">
        <v>381</v>
      </c>
      <c r="C177" s="422" t="s">
        <v>56</v>
      </c>
      <c r="D177" s="423"/>
      <c r="E177" s="424"/>
      <c r="F177" s="70">
        <f>SUM(F178)</f>
        <v>458084.57</v>
      </c>
      <c r="G177" s="70">
        <v>594000</v>
      </c>
      <c r="H177" s="35">
        <f>SUM(H178)</f>
        <v>405142</v>
      </c>
      <c r="I177" s="96">
        <f t="shared" si="45"/>
        <v>88.442620977170222</v>
      </c>
      <c r="J177" s="97">
        <f>H177/G177*100</f>
        <v>68.2057239057239</v>
      </c>
    </row>
    <row r="178" spans="2:10" x14ac:dyDescent="0.25">
      <c r="B178" s="98">
        <v>3811</v>
      </c>
      <c r="C178" s="425" t="s">
        <v>131</v>
      </c>
      <c r="D178" s="426"/>
      <c r="E178" s="427"/>
      <c r="F178" s="26">
        <v>458084.57</v>
      </c>
      <c r="G178" s="26"/>
      <c r="H178" s="20">
        <v>405142</v>
      </c>
      <c r="I178" s="99">
        <f t="shared" si="45"/>
        <v>88.442620977170222</v>
      </c>
      <c r="J178" s="110"/>
    </row>
    <row r="179" spans="2:10" x14ac:dyDescent="0.25">
      <c r="B179" s="95">
        <v>382</v>
      </c>
      <c r="C179" s="422" t="s">
        <v>57</v>
      </c>
      <c r="D179" s="423"/>
      <c r="E179" s="424"/>
      <c r="F179" s="70">
        <f>SUM(F180)</f>
        <v>22250</v>
      </c>
      <c r="G179" s="70">
        <v>110000</v>
      </c>
      <c r="H179" s="35">
        <f>SUM(H180)</f>
        <v>112172.39</v>
      </c>
      <c r="I179" s="96">
        <f t="shared" si="45"/>
        <v>504.14557303370788</v>
      </c>
      <c r="J179" s="97">
        <f>H179/G179*100</f>
        <v>101.97490000000001</v>
      </c>
    </row>
    <row r="180" spans="2:10" ht="25.5" customHeight="1" x14ac:dyDescent="0.25">
      <c r="B180" s="98">
        <v>3821</v>
      </c>
      <c r="C180" s="425" t="s">
        <v>132</v>
      </c>
      <c r="D180" s="426"/>
      <c r="E180" s="427"/>
      <c r="F180" s="26">
        <v>22250</v>
      </c>
      <c r="G180" s="26"/>
      <c r="H180" s="20">
        <v>112172.39</v>
      </c>
      <c r="I180" s="99">
        <f t="shared" si="45"/>
        <v>504.14557303370788</v>
      </c>
      <c r="J180" s="110"/>
    </row>
    <row r="181" spans="2:10" x14ac:dyDescent="0.25">
      <c r="B181" s="95">
        <v>386</v>
      </c>
      <c r="C181" s="422" t="s">
        <v>133</v>
      </c>
      <c r="D181" s="423"/>
      <c r="E181" s="424"/>
      <c r="F181" s="70">
        <f>SUM(F182)</f>
        <v>3298.5</v>
      </c>
      <c r="G181" s="70">
        <v>302000</v>
      </c>
      <c r="H181" s="35">
        <f>SUM(H182)</f>
        <v>301100.25</v>
      </c>
      <c r="I181" s="113">
        <f t="shared" si="45"/>
        <v>9128.3992723965439</v>
      </c>
      <c r="J181" s="97">
        <f>H181/G181*100</f>
        <v>99.702069536423849</v>
      </c>
    </row>
    <row r="182" spans="2:10" ht="36" customHeight="1" x14ac:dyDescent="0.25">
      <c r="B182" s="98">
        <v>3861</v>
      </c>
      <c r="C182" s="425" t="s">
        <v>134</v>
      </c>
      <c r="D182" s="426"/>
      <c r="E182" s="427"/>
      <c r="F182" s="26">
        <v>3298.5</v>
      </c>
      <c r="G182" s="26"/>
      <c r="H182" s="20">
        <v>301100.25</v>
      </c>
      <c r="I182" s="114">
        <f t="shared" si="45"/>
        <v>9128.3992723965439</v>
      </c>
      <c r="J182" s="110"/>
    </row>
    <row r="183" spans="2:10" x14ac:dyDescent="0.25">
      <c r="B183" s="88">
        <v>4</v>
      </c>
      <c r="C183" s="437" t="s">
        <v>11</v>
      </c>
      <c r="D183" s="438"/>
      <c r="E183" s="439"/>
      <c r="F183" s="115">
        <f>F184+F187+F202</f>
        <v>1865325.62</v>
      </c>
      <c r="G183" s="115">
        <f t="shared" ref="G183:H183" si="47">G184+G187+G202</f>
        <v>3494500</v>
      </c>
      <c r="H183" s="83">
        <f t="shared" si="47"/>
        <v>2998706.93</v>
      </c>
      <c r="I183" s="90">
        <f t="shared" si="45"/>
        <v>160.76050732632942</v>
      </c>
      <c r="J183" s="91">
        <f>H183/G183*100</f>
        <v>85.81218858205753</v>
      </c>
    </row>
    <row r="184" spans="2:10" ht="27" customHeight="1" x14ac:dyDescent="0.25">
      <c r="B184" s="92">
        <v>41</v>
      </c>
      <c r="C184" s="434" t="s">
        <v>141</v>
      </c>
      <c r="D184" s="435"/>
      <c r="E184" s="436"/>
      <c r="F184" s="109">
        <f>F185</f>
        <v>59376.71</v>
      </c>
      <c r="G184" s="109">
        <f t="shared" ref="G184:H184" si="48">G185</f>
        <v>0</v>
      </c>
      <c r="H184" s="71">
        <f t="shared" si="48"/>
        <v>1110</v>
      </c>
      <c r="I184" s="93">
        <f t="shared" si="45"/>
        <v>1.8694198449189927</v>
      </c>
      <c r="J184" s="94" t="e">
        <f>H184/G184*100</f>
        <v>#DIV/0!</v>
      </c>
    </row>
    <row r="185" spans="2:10" x14ac:dyDescent="0.25">
      <c r="B185" s="95">
        <v>411</v>
      </c>
      <c r="C185" s="422" t="s">
        <v>142</v>
      </c>
      <c r="D185" s="423"/>
      <c r="E185" s="424"/>
      <c r="F185" s="70">
        <f>SUM(F186)</f>
        <v>59376.71</v>
      </c>
      <c r="G185" s="70">
        <v>0</v>
      </c>
      <c r="H185" s="35">
        <f>SUM(H186)</f>
        <v>1110</v>
      </c>
      <c r="I185" s="96">
        <f t="shared" si="45"/>
        <v>1.8694198449189927</v>
      </c>
      <c r="J185" s="97" t="e">
        <f>H185/G185*100</f>
        <v>#DIV/0!</v>
      </c>
    </row>
    <row r="186" spans="2:10" x14ac:dyDescent="0.25">
      <c r="B186" s="98">
        <v>4111</v>
      </c>
      <c r="C186" s="425" t="s">
        <v>59</v>
      </c>
      <c r="D186" s="426"/>
      <c r="E186" s="427"/>
      <c r="F186" s="26">
        <v>59376.71</v>
      </c>
      <c r="G186" s="26"/>
      <c r="H186" s="20">
        <v>1110</v>
      </c>
      <c r="I186" s="99">
        <f t="shared" si="45"/>
        <v>1.8694198449189927</v>
      </c>
      <c r="J186" s="116"/>
    </row>
    <row r="187" spans="2:10" ht="24.75" customHeight="1" x14ac:dyDescent="0.25">
      <c r="B187" s="92">
        <v>42</v>
      </c>
      <c r="C187" s="434" t="s">
        <v>143</v>
      </c>
      <c r="D187" s="435"/>
      <c r="E187" s="436"/>
      <c r="F187" s="109">
        <f>F188+F192+F196+F198</f>
        <v>1768448.9100000001</v>
      </c>
      <c r="G187" s="109">
        <f t="shared" ref="G187:H187" si="49">G188+G192+G196+G198</f>
        <v>2194500</v>
      </c>
      <c r="H187" s="71">
        <f t="shared" si="49"/>
        <v>1968001.1400000001</v>
      </c>
      <c r="I187" s="93">
        <f t="shared" si="45"/>
        <v>111.28402572851257</v>
      </c>
      <c r="J187" s="94">
        <f>H187/G187*100</f>
        <v>89.678794258373202</v>
      </c>
    </row>
    <row r="188" spans="2:10" x14ac:dyDescent="0.25">
      <c r="B188" s="95">
        <v>421</v>
      </c>
      <c r="C188" s="422" t="s">
        <v>144</v>
      </c>
      <c r="D188" s="423"/>
      <c r="E188" s="424"/>
      <c r="F188" s="70">
        <f>SUM(F189:F191)</f>
        <v>1329717.1400000001</v>
      </c>
      <c r="G188" s="70">
        <v>1900000</v>
      </c>
      <c r="H188" s="35">
        <f>SUM(H189:H191)</f>
        <v>1658388.7000000002</v>
      </c>
      <c r="I188" s="96">
        <f t="shared" si="45"/>
        <v>124.71740418417107</v>
      </c>
      <c r="J188" s="97">
        <f>H188/G188*100</f>
        <v>87.283615789473686</v>
      </c>
    </row>
    <row r="189" spans="2:10" x14ac:dyDescent="0.25">
      <c r="B189" s="98">
        <v>4212</v>
      </c>
      <c r="C189" s="425" t="s">
        <v>145</v>
      </c>
      <c r="D189" s="426"/>
      <c r="E189" s="427"/>
      <c r="F189" s="26">
        <v>1219759.53</v>
      </c>
      <c r="G189" s="26"/>
      <c r="H189" s="20">
        <v>1583009.32</v>
      </c>
      <c r="I189" s="99">
        <f t="shared" si="45"/>
        <v>129.78044287139122</v>
      </c>
      <c r="J189" s="116"/>
    </row>
    <row r="190" spans="2:10" x14ac:dyDescent="0.25">
      <c r="B190" s="98">
        <v>4213</v>
      </c>
      <c r="C190" s="425" t="s">
        <v>146</v>
      </c>
      <c r="D190" s="426"/>
      <c r="E190" s="427"/>
      <c r="F190" s="26">
        <v>0</v>
      </c>
      <c r="G190" s="26"/>
      <c r="H190" s="20">
        <v>0</v>
      </c>
      <c r="I190" s="99" t="e">
        <f t="shared" si="45"/>
        <v>#DIV/0!</v>
      </c>
      <c r="J190" s="116"/>
    </row>
    <row r="191" spans="2:10" x14ac:dyDescent="0.25">
      <c r="B191" s="98">
        <v>4214</v>
      </c>
      <c r="C191" s="425" t="s">
        <v>147</v>
      </c>
      <c r="D191" s="426"/>
      <c r="E191" s="427"/>
      <c r="F191" s="26">
        <v>109957.61</v>
      </c>
      <c r="G191" s="26"/>
      <c r="H191" s="20">
        <v>75379.38</v>
      </c>
      <c r="I191" s="99">
        <f t="shared" si="45"/>
        <v>68.553126973203575</v>
      </c>
      <c r="J191" s="116"/>
    </row>
    <row r="192" spans="2:10" x14ac:dyDescent="0.25">
      <c r="B192" s="95">
        <v>422</v>
      </c>
      <c r="C192" s="422" t="s">
        <v>148</v>
      </c>
      <c r="D192" s="423"/>
      <c r="E192" s="424"/>
      <c r="F192" s="70">
        <f>SUM(F193:F195)</f>
        <v>260979.77</v>
      </c>
      <c r="G192" s="70">
        <v>202000</v>
      </c>
      <c r="H192" s="35">
        <f>SUM(H193:H195)</f>
        <v>226781</v>
      </c>
      <c r="I192" s="96">
        <f t="shared" si="45"/>
        <v>86.896007303554597</v>
      </c>
      <c r="J192" s="97">
        <f>H192/G192*100</f>
        <v>112.26782178217822</v>
      </c>
    </row>
    <row r="193" spans="2:10" x14ac:dyDescent="0.25">
      <c r="B193" s="98">
        <v>4221</v>
      </c>
      <c r="C193" s="425" t="s">
        <v>149</v>
      </c>
      <c r="D193" s="426"/>
      <c r="E193" s="427"/>
      <c r="F193" s="26">
        <v>561.17999999999995</v>
      </c>
      <c r="G193" s="26"/>
      <c r="H193" s="20">
        <v>6861</v>
      </c>
      <c r="I193" s="99">
        <f t="shared" si="45"/>
        <v>1222.6023735699775</v>
      </c>
      <c r="J193" s="116"/>
    </row>
    <row r="194" spans="2:10" x14ac:dyDescent="0.25">
      <c r="B194" s="98">
        <v>4222</v>
      </c>
      <c r="C194" s="357" t="s">
        <v>150</v>
      </c>
      <c r="D194" s="358"/>
      <c r="E194" s="359"/>
      <c r="F194" s="101">
        <v>8609</v>
      </c>
      <c r="G194" s="101"/>
      <c r="H194" s="79">
        <v>6791</v>
      </c>
      <c r="I194" s="99">
        <f t="shared" si="45"/>
        <v>78.882564757811593</v>
      </c>
      <c r="J194" s="102"/>
    </row>
    <row r="195" spans="2:10" ht="24" customHeight="1" x14ac:dyDescent="0.25">
      <c r="B195" s="98">
        <v>4227</v>
      </c>
      <c r="C195" s="357" t="s">
        <v>151</v>
      </c>
      <c r="D195" s="358"/>
      <c r="E195" s="359"/>
      <c r="F195" s="101">
        <v>251809.59</v>
      </c>
      <c r="G195" s="101"/>
      <c r="H195" s="79">
        <v>213129</v>
      </c>
      <c r="I195" s="99">
        <f t="shared" si="45"/>
        <v>84.638952789685248</v>
      </c>
      <c r="J195" s="102"/>
    </row>
    <row r="196" spans="2:10" ht="27" customHeight="1" x14ac:dyDescent="0.25">
      <c r="B196" s="95">
        <v>424</v>
      </c>
      <c r="C196" s="374" t="s">
        <v>152</v>
      </c>
      <c r="D196" s="361"/>
      <c r="E196" s="375"/>
      <c r="F196" s="103">
        <f>SUM(F197)</f>
        <v>25922</v>
      </c>
      <c r="G196" s="103">
        <v>30000</v>
      </c>
      <c r="H196" s="80">
        <f>SUM(H197)</f>
        <v>25075</v>
      </c>
      <c r="I196" s="96">
        <f t="shared" si="45"/>
        <v>96.732505207931482</v>
      </c>
      <c r="J196" s="97">
        <f>H196/G196*100</f>
        <v>83.583333333333329</v>
      </c>
    </row>
    <row r="197" spans="2:10" x14ac:dyDescent="0.25">
      <c r="B197" s="98">
        <v>4241</v>
      </c>
      <c r="C197" s="357" t="s">
        <v>153</v>
      </c>
      <c r="D197" s="358"/>
      <c r="E197" s="359"/>
      <c r="F197" s="101">
        <v>25922</v>
      </c>
      <c r="G197" s="101"/>
      <c r="H197" s="79">
        <v>25075</v>
      </c>
      <c r="I197" s="99">
        <f t="shared" si="45"/>
        <v>96.732505207931482</v>
      </c>
      <c r="J197" s="102"/>
    </row>
    <row r="198" spans="2:10" x14ac:dyDescent="0.25">
      <c r="B198" s="95">
        <v>426</v>
      </c>
      <c r="C198" s="374" t="s">
        <v>154</v>
      </c>
      <c r="D198" s="361"/>
      <c r="E198" s="375"/>
      <c r="F198" s="103">
        <f>SUM(F199:F201)</f>
        <v>151830</v>
      </c>
      <c r="G198" s="103">
        <v>62500</v>
      </c>
      <c r="H198" s="80">
        <f>SUM(H199:H201)</f>
        <v>57756.44</v>
      </c>
      <c r="I198" s="117"/>
      <c r="J198" s="97">
        <f>H198/G198*100</f>
        <v>92.410303999999996</v>
      </c>
    </row>
    <row r="199" spans="2:10" x14ac:dyDescent="0.25">
      <c r="B199" s="118">
        <v>4262</v>
      </c>
      <c r="C199" s="412" t="s">
        <v>158</v>
      </c>
      <c r="D199" s="413"/>
      <c r="E199" s="414"/>
      <c r="F199" s="119">
        <v>380</v>
      </c>
      <c r="G199" s="119"/>
      <c r="H199" s="84">
        <v>20256.439999999999</v>
      </c>
      <c r="I199" s="114">
        <f t="shared" ref="I199:I205" si="50">H199/F199*100</f>
        <v>5330.6421052631576</v>
      </c>
      <c r="J199" s="120"/>
    </row>
    <row r="200" spans="2:10" x14ac:dyDescent="0.25">
      <c r="B200" s="98">
        <v>4263</v>
      </c>
      <c r="C200" s="357" t="s">
        <v>155</v>
      </c>
      <c r="D200" s="358"/>
      <c r="E200" s="359"/>
      <c r="F200" s="101">
        <v>64250</v>
      </c>
      <c r="G200" s="101"/>
      <c r="H200" s="79">
        <v>37500</v>
      </c>
      <c r="I200" s="99">
        <f t="shared" si="50"/>
        <v>58.365758754863819</v>
      </c>
      <c r="J200" s="102"/>
    </row>
    <row r="201" spans="2:10" ht="23.25" customHeight="1" x14ac:dyDescent="0.25">
      <c r="B201" s="98">
        <v>4264</v>
      </c>
      <c r="C201" s="357" t="s">
        <v>159</v>
      </c>
      <c r="D201" s="358"/>
      <c r="E201" s="359"/>
      <c r="F201" s="101">
        <v>87200</v>
      </c>
      <c r="G201" s="101"/>
      <c r="H201" s="79">
        <v>0</v>
      </c>
      <c r="I201" s="99">
        <f t="shared" si="50"/>
        <v>0</v>
      </c>
      <c r="J201" s="102"/>
    </row>
    <row r="202" spans="2:10" ht="23.25" customHeight="1" x14ac:dyDescent="0.25">
      <c r="B202" s="92">
        <v>45</v>
      </c>
      <c r="C202" s="416" t="s">
        <v>156</v>
      </c>
      <c r="D202" s="417"/>
      <c r="E202" s="418"/>
      <c r="F202" s="121">
        <f>F203</f>
        <v>37500</v>
      </c>
      <c r="G202" s="121">
        <f t="shared" ref="G202:H202" si="51">G203</f>
        <v>1300000</v>
      </c>
      <c r="H202" s="85">
        <f t="shared" si="51"/>
        <v>1029595.79</v>
      </c>
      <c r="I202" s="122">
        <f t="shared" si="50"/>
        <v>2745.5887733333334</v>
      </c>
      <c r="J202" s="94">
        <f>H202/G202*100</f>
        <v>79.199676153846156</v>
      </c>
    </row>
    <row r="203" spans="2:10" x14ac:dyDescent="0.25">
      <c r="B203" s="95">
        <v>451</v>
      </c>
      <c r="C203" s="374" t="s">
        <v>157</v>
      </c>
      <c r="D203" s="361"/>
      <c r="E203" s="375"/>
      <c r="F203" s="103">
        <f>SUM(F204)</f>
        <v>37500</v>
      </c>
      <c r="G203" s="103">
        <v>1300000</v>
      </c>
      <c r="H203" s="80">
        <f>SUM(H204)</f>
        <v>1029595.79</v>
      </c>
      <c r="I203" s="123">
        <f t="shared" si="50"/>
        <v>2745.5887733333334</v>
      </c>
      <c r="J203" s="97">
        <f>H203/G203*100</f>
        <v>79.199676153846156</v>
      </c>
    </row>
    <row r="204" spans="2:10" ht="25.5" customHeight="1" x14ac:dyDescent="0.25">
      <c r="B204" s="98">
        <v>4511</v>
      </c>
      <c r="C204" s="357" t="s">
        <v>157</v>
      </c>
      <c r="D204" s="358"/>
      <c r="E204" s="359"/>
      <c r="F204" s="101">
        <v>37500</v>
      </c>
      <c r="G204" s="101"/>
      <c r="H204" s="79">
        <v>1029595.79</v>
      </c>
      <c r="I204" s="124">
        <f t="shared" si="50"/>
        <v>2745.5887733333334</v>
      </c>
      <c r="J204" s="102"/>
    </row>
    <row r="205" spans="2:10" ht="15.75" thickBot="1" x14ac:dyDescent="0.3">
      <c r="B205" s="125"/>
      <c r="C205" s="419" t="s">
        <v>160</v>
      </c>
      <c r="D205" s="420"/>
      <c r="E205" s="421"/>
      <c r="F205" s="126">
        <f>F116+F183</f>
        <v>7267674.7500000009</v>
      </c>
      <c r="G205" s="126">
        <f t="shared" ref="G205:H205" si="52">G116+G183</f>
        <v>11485000</v>
      </c>
      <c r="H205" s="127">
        <f t="shared" si="52"/>
        <v>9864828.2100000009</v>
      </c>
      <c r="I205" s="128">
        <f t="shared" si="50"/>
        <v>135.73568643808667</v>
      </c>
      <c r="J205" s="129">
        <f>H205/G205*100</f>
        <v>85.893149412276898</v>
      </c>
    </row>
    <row r="206" spans="2:10" x14ac:dyDescent="0.25">
      <c r="B206" s="54"/>
      <c r="C206" s="370"/>
      <c r="D206" s="370"/>
      <c r="E206" s="370"/>
      <c r="F206" s="73"/>
      <c r="G206" s="73"/>
      <c r="H206" s="73"/>
      <c r="I206" s="75"/>
      <c r="J206" s="75"/>
    </row>
    <row r="207" spans="2:10" x14ac:dyDescent="0.25">
      <c r="B207" s="54"/>
      <c r="C207" s="74"/>
      <c r="D207" s="74"/>
      <c r="E207" s="74"/>
      <c r="F207" s="73"/>
      <c r="G207" s="73"/>
      <c r="H207" s="73"/>
      <c r="I207" s="75"/>
      <c r="J207" s="75"/>
    </row>
    <row r="208" spans="2:10" x14ac:dyDescent="0.25">
      <c r="B208" s="54"/>
      <c r="C208" s="74"/>
      <c r="D208" s="74"/>
      <c r="E208" s="74"/>
      <c r="F208" s="73"/>
      <c r="G208" s="73"/>
      <c r="H208" s="73"/>
      <c r="I208" s="75"/>
      <c r="J208" s="75"/>
    </row>
    <row r="209" spans="2:10" x14ac:dyDescent="0.25">
      <c r="B209" s="54"/>
      <c r="C209" s="370"/>
      <c r="D209" s="370"/>
      <c r="E209" s="370"/>
      <c r="F209" s="73"/>
      <c r="G209" s="73"/>
      <c r="H209" s="73"/>
      <c r="I209" s="75"/>
      <c r="J209" s="75"/>
    </row>
    <row r="210" spans="2:10" x14ac:dyDescent="0.25">
      <c r="B210" s="54"/>
      <c r="C210" s="370"/>
      <c r="D210" s="370"/>
      <c r="E210" s="370"/>
      <c r="F210" s="73"/>
      <c r="G210" s="73"/>
      <c r="H210" s="73"/>
      <c r="I210" s="75"/>
      <c r="J210" s="75"/>
    </row>
    <row r="211" spans="2:10" ht="18" customHeight="1" x14ac:dyDescent="0.25">
      <c r="B211" s="415" t="s">
        <v>161</v>
      </c>
      <c r="C211" s="415"/>
      <c r="D211" s="415"/>
      <c r="E211" s="415"/>
      <c r="F211" s="77"/>
      <c r="G211" s="77"/>
      <c r="H211" s="77"/>
      <c r="I211" s="78"/>
      <c r="J211" s="78"/>
    </row>
    <row r="212" spans="2:10" ht="15.75" thickBot="1" x14ac:dyDescent="0.3">
      <c r="B212" s="76"/>
      <c r="C212" s="133"/>
      <c r="D212" s="133"/>
      <c r="E212" s="133"/>
      <c r="F212" s="77"/>
      <c r="G212" s="77"/>
      <c r="H212" s="77"/>
      <c r="I212" s="78"/>
      <c r="J212" s="78"/>
    </row>
    <row r="213" spans="2:10" ht="28.5" customHeight="1" x14ac:dyDescent="0.25">
      <c r="B213" s="60" t="s">
        <v>23</v>
      </c>
      <c r="C213" s="404" t="s">
        <v>162</v>
      </c>
      <c r="D213" s="404"/>
      <c r="E213" s="404"/>
      <c r="F213" s="61" t="s">
        <v>3</v>
      </c>
      <c r="G213" s="61" t="s">
        <v>283</v>
      </c>
      <c r="H213" s="62" t="s">
        <v>4</v>
      </c>
      <c r="I213" s="61" t="s">
        <v>63</v>
      </c>
      <c r="J213" s="63" t="s">
        <v>64</v>
      </c>
    </row>
    <row r="214" spans="2:10" x14ac:dyDescent="0.25">
      <c r="B214" s="136">
        <v>1</v>
      </c>
      <c r="C214" s="411">
        <v>2</v>
      </c>
      <c r="D214" s="411"/>
      <c r="E214" s="411"/>
      <c r="F214" s="134">
        <v>3</v>
      </c>
      <c r="G214" s="134">
        <v>5</v>
      </c>
      <c r="H214" s="135">
        <v>6</v>
      </c>
      <c r="I214" s="134">
        <v>7</v>
      </c>
      <c r="J214" s="137"/>
    </row>
    <row r="215" spans="2:10" x14ac:dyDescent="0.25">
      <c r="B215" s="118">
        <v>1</v>
      </c>
      <c r="C215" s="379" t="s">
        <v>163</v>
      </c>
      <c r="D215" s="380"/>
      <c r="E215" s="380"/>
      <c r="F215" s="84">
        <v>4765956.97</v>
      </c>
      <c r="G215" s="84">
        <v>5069000</v>
      </c>
      <c r="H215" s="119">
        <v>4671178.5599999996</v>
      </c>
      <c r="I215" s="84">
        <f t="shared" ref="I215:I221" si="53">H215/F215*100</f>
        <v>98.011345662652928</v>
      </c>
      <c r="J215" s="138">
        <f t="shared" ref="J215:J221" si="54">H215/G215*100</f>
        <v>92.151875320576039</v>
      </c>
    </row>
    <row r="216" spans="2:10" x14ac:dyDescent="0.25">
      <c r="B216" s="118">
        <v>3</v>
      </c>
      <c r="C216" s="379" t="s">
        <v>164</v>
      </c>
      <c r="D216" s="380"/>
      <c r="E216" s="380"/>
      <c r="F216" s="84">
        <v>80920</v>
      </c>
      <c r="G216" s="84">
        <v>123000</v>
      </c>
      <c r="H216" s="119">
        <v>97090</v>
      </c>
      <c r="I216" s="84">
        <f t="shared" si="53"/>
        <v>119.98269896193771</v>
      </c>
      <c r="J216" s="138">
        <f t="shared" si="54"/>
        <v>78.934959349593498</v>
      </c>
    </row>
    <row r="217" spans="2:10" x14ac:dyDescent="0.25">
      <c r="B217" s="118">
        <v>4</v>
      </c>
      <c r="C217" s="376" t="s">
        <v>165</v>
      </c>
      <c r="D217" s="377"/>
      <c r="E217" s="377"/>
      <c r="F217" s="84">
        <v>1221129.32</v>
      </c>
      <c r="G217" s="84">
        <v>3406000</v>
      </c>
      <c r="H217" s="119">
        <v>3098281.26</v>
      </c>
      <c r="I217" s="84">
        <f t="shared" si="53"/>
        <v>253.72261637285064</v>
      </c>
      <c r="J217" s="138">
        <f t="shared" si="54"/>
        <v>90.965392248972393</v>
      </c>
    </row>
    <row r="218" spans="2:10" x14ac:dyDescent="0.25">
      <c r="B218" s="118">
        <v>5</v>
      </c>
      <c r="C218" s="376" t="s">
        <v>166</v>
      </c>
      <c r="D218" s="377"/>
      <c r="E218" s="377"/>
      <c r="F218" s="84">
        <v>1142550.54</v>
      </c>
      <c r="G218" s="84">
        <v>2136000</v>
      </c>
      <c r="H218" s="119">
        <v>1898597.96</v>
      </c>
      <c r="I218" s="84">
        <f t="shared" si="53"/>
        <v>166.17190168235359</v>
      </c>
      <c r="J218" s="138">
        <f t="shared" si="54"/>
        <v>88.885672284644187</v>
      </c>
    </row>
    <row r="219" spans="2:10" x14ac:dyDescent="0.25">
      <c r="B219" s="118">
        <v>6</v>
      </c>
      <c r="C219" s="376" t="s">
        <v>167</v>
      </c>
      <c r="D219" s="377"/>
      <c r="E219" s="377"/>
      <c r="F219" s="84">
        <v>45381.95</v>
      </c>
      <c r="G219" s="84">
        <v>40000</v>
      </c>
      <c r="H219" s="119">
        <v>27155</v>
      </c>
      <c r="I219" s="84">
        <f t="shared" si="53"/>
        <v>59.836564977926251</v>
      </c>
      <c r="J219" s="138">
        <f t="shared" si="54"/>
        <v>67.887500000000003</v>
      </c>
    </row>
    <row r="220" spans="2:10" x14ac:dyDescent="0.25">
      <c r="B220" s="118">
        <v>7</v>
      </c>
      <c r="C220" s="379" t="s">
        <v>168</v>
      </c>
      <c r="D220" s="380"/>
      <c r="E220" s="380"/>
      <c r="F220" s="84">
        <v>8155.5</v>
      </c>
      <c r="G220" s="84">
        <v>86000</v>
      </c>
      <c r="H220" s="139">
        <v>85300</v>
      </c>
      <c r="I220" s="146">
        <f t="shared" si="53"/>
        <v>1045.9199313346821</v>
      </c>
      <c r="J220" s="147">
        <f t="shared" si="54"/>
        <v>99.186046511627907</v>
      </c>
    </row>
    <row r="221" spans="2:10" ht="15.75" thickBot="1" x14ac:dyDescent="0.3">
      <c r="B221" s="140"/>
      <c r="C221" s="401" t="s">
        <v>170</v>
      </c>
      <c r="D221" s="401"/>
      <c r="E221" s="401"/>
      <c r="F221" s="141">
        <f>SUM(F215:F220)</f>
        <v>7264094.2800000003</v>
      </c>
      <c r="G221" s="141">
        <f>SUM(G215:G220)</f>
        <v>10860000</v>
      </c>
      <c r="H221" s="142">
        <f>SUM(H215:H220)</f>
        <v>9877602.7799999993</v>
      </c>
      <c r="I221" s="144">
        <f t="shared" si="53"/>
        <v>135.97844960789797</v>
      </c>
      <c r="J221" s="145">
        <f t="shared" si="54"/>
        <v>90.953985082872919</v>
      </c>
    </row>
    <row r="226" spans="2:13" x14ac:dyDescent="0.25">
      <c r="B226" s="390" t="s">
        <v>171</v>
      </c>
      <c r="C226" s="390"/>
      <c r="D226" s="390"/>
      <c r="E226" s="390"/>
    </row>
    <row r="227" spans="2:13" ht="15.75" thickBot="1" x14ac:dyDescent="0.3"/>
    <row r="228" spans="2:13" ht="23.25" x14ac:dyDescent="0.25">
      <c r="B228" s="60" t="s">
        <v>23</v>
      </c>
      <c r="C228" s="404" t="s">
        <v>162</v>
      </c>
      <c r="D228" s="404"/>
      <c r="E228" s="404"/>
      <c r="F228" s="61" t="s">
        <v>3</v>
      </c>
      <c r="G228" s="61" t="s">
        <v>283</v>
      </c>
      <c r="H228" s="62" t="s">
        <v>4</v>
      </c>
      <c r="I228" s="61" t="s">
        <v>63</v>
      </c>
      <c r="J228" s="63" t="s">
        <v>64</v>
      </c>
    </row>
    <row r="229" spans="2:13" x14ac:dyDescent="0.25">
      <c r="B229" s="136">
        <v>1</v>
      </c>
      <c r="C229" s="411">
        <v>2</v>
      </c>
      <c r="D229" s="411"/>
      <c r="E229" s="411"/>
      <c r="F229" s="134">
        <v>3</v>
      </c>
      <c r="G229" s="134">
        <v>5</v>
      </c>
      <c r="H229" s="135">
        <v>6</v>
      </c>
      <c r="I229" s="134">
        <v>7</v>
      </c>
      <c r="J229" s="137"/>
    </row>
    <row r="230" spans="2:13" x14ac:dyDescent="0.25">
      <c r="B230" s="118">
        <v>1</v>
      </c>
      <c r="C230" s="379" t="s">
        <v>163</v>
      </c>
      <c r="D230" s="380"/>
      <c r="E230" s="380"/>
      <c r="F230" s="84">
        <v>4414651.8600000003</v>
      </c>
      <c r="G230" s="84">
        <v>5069000</v>
      </c>
      <c r="H230" s="170">
        <f>G437+G453+G515+G600+G621+G644+G681+G714+G733+G747+G812+G819+G857+G865</f>
        <v>4330460.5500000007</v>
      </c>
      <c r="I230" s="84">
        <f t="shared" ref="I230:I237" si="55">H230/F230*100</f>
        <v>98.092911679789864</v>
      </c>
      <c r="J230" s="138">
        <f t="shared" ref="J230:J237" si="56">H230/G230*100</f>
        <v>85.430273229433823</v>
      </c>
      <c r="M230" s="170"/>
    </row>
    <row r="231" spans="2:13" x14ac:dyDescent="0.25">
      <c r="B231" s="118">
        <v>3</v>
      </c>
      <c r="C231" s="379" t="s">
        <v>164</v>
      </c>
      <c r="D231" s="380"/>
      <c r="E231" s="380"/>
      <c r="F231" s="84">
        <v>0</v>
      </c>
      <c r="G231" s="84">
        <v>123000</v>
      </c>
      <c r="H231" s="170">
        <f>G748+G820</f>
        <v>84516</v>
      </c>
      <c r="I231" s="150" t="e">
        <f t="shared" si="55"/>
        <v>#DIV/0!</v>
      </c>
      <c r="J231" s="138">
        <f t="shared" si="56"/>
        <v>68.712195121951225</v>
      </c>
      <c r="M231" s="170"/>
    </row>
    <row r="232" spans="2:13" ht="15" customHeight="1" x14ac:dyDescent="0.25">
      <c r="B232" s="118">
        <v>4</v>
      </c>
      <c r="C232" s="376" t="s">
        <v>165</v>
      </c>
      <c r="D232" s="377"/>
      <c r="E232" s="377"/>
      <c r="F232" s="84">
        <v>1221129.32</v>
      </c>
      <c r="G232" s="84">
        <v>3031000</v>
      </c>
      <c r="H232" s="170">
        <f>G454+G516+G601+G622+G682+G715+G749+G821+G866-G584</f>
        <v>2617969.1400000006</v>
      </c>
      <c r="I232" s="84">
        <f t="shared" si="55"/>
        <v>214.3891803367722</v>
      </c>
      <c r="J232" s="138">
        <f t="shared" si="56"/>
        <v>86.373115803365238</v>
      </c>
      <c r="M232" s="170"/>
    </row>
    <row r="233" spans="2:13" x14ac:dyDescent="0.25">
      <c r="B233" s="118">
        <v>5</v>
      </c>
      <c r="C233" s="376" t="s">
        <v>166</v>
      </c>
      <c r="D233" s="377"/>
      <c r="E233" s="377"/>
      <c r="F233" s="84">
        <v>1121430.54</v>
      </c>
      <c r="G233" s="84">
        <v>2136000</v>
      </c>
      <c r="H233" s="170">
        <f>G438+G517+G602+G623+G645+G683+G716+G734+G750+G822</f>
        <v>1884647.5599999998</v>
      </c>
      <c r="I233" s="84">
        <f t="shared" si="55"/>
        <v>168.05744919342038</v>
      </c>
      <c r="J233" s="138">
        <f t="shared" si="56"/>
        <v>88.232563670411977</v>
      </c>
      <c r="M233" s="170"/>
    </row>
    <row r="234" spans="2:13" x14ac:dyDescent="0.25">
      <c r="B234" s="118">
        <v>6</v>
      </c>
      <c r="C234" s="376" t="s">
        <v>167</v>
      </c>
      <c r="D234" s="377"/>
      <c r="E234" s="377"/>
      <c r="F234" s="84">
        <v>38209.949999999997</v>
      </c>
      <c r="G234" s="84">
        <v>40000</v>
      </c>
      <c r="H234" s="170">
        <f>G518+G867</f>
        <v>27155</v>
      </c>
      <c r="I234" s="84">
        <f t="shared" si="55"/>
        <v>71.067876299236204</v>
      </c>
      <c r="J234" s="138">
        <f t="shared" si="56"/>
        <v>67.887500000000003</v>
      </c>
      <c r="M234" s="170"/>
    </row>
    <row r="235" spans="2:13" x14ac:dyDescent="0.25">
      <c r="B235" s="118">
        <v>7</v>
      </c>
      <c r="C235" s="379" t="s">
        <v>168</v>
      </c>
      <c r="D235" s="380"/>
      <c r="E235" s="380"/>
      <c r="F235" s="84">
        <v>8155.5</v>
      </c>
      <c r="G235" s="84">
        <v>86000</v>
      </c>
      <c r="H235" s="170">
        <f>G519+G624</f>
        <v>85300</v>
      </c>
      <c r="I235" s="143">
        <f t="shared" si="55"/>
        <v>1045.9199313346821</v>
      </c>
      <c r="J235" s="138">
        <f t="shared" si="56"/>
        <v>99.186046511627907</v>
      </c>
      <c r="M235" s="170"/>
    </row>
    <row r="236" spans="2:13" x14ac:dyDescent="0.25">
      <c r="B236" s="118">
        <v>8</v>
      </c>
      <c r="C236" s="402" t="s">
        <v>169</v>
      </c>
      <c r="D236" s="402"/>
      <c r="E236" s="403"/>
      <c r="F236" s="84">
        <v>464097.58</v>
      </c>
      <c r="G236" s="84">
        <v>1000000</v>
      </c>
      <c r="H236" s="170">
        <f>G520+G625+G751</f>
        <v>834779.96</v>
      </c>
      <c r="I236" s="146">
        <f t="shared" si="55"/>
        <v>179.87164682048115</v>
      </c>
      <c r="J236" s="324">
        <f t="shared" si="56"/>
        <v>83.477996000000005</v>
      </c>
      <c r="M236" s="170"/>
    </row>
    <row r="237" spans="2:13" ht="15.75" thickBot="1" x14ac:dyDescent="0.3">
      <c r="B237" s="140"/>
      <c r="C237" s="401" t="s">
        <v>170</v>
      </c>
      <c r="D237" s="401"/>
      <c r="E237" s="401"/>
      <c r="F237" s="141">
        <f>SUM(F230:F236)</f>
        <v>7267674.7500000009</v>
      </c>
      <c r="G237" s="141">
        <f t="shared" ref="G237:H237" si="57">SUM(G230:G236)</f>
        <v>11485000</v>
      </c>
      <c r="H237" s="141">
        <f t="shared" si="57"/>
        <v>9864828.2100000009</v>
      </c>
      <c r="I237" s="144">
        <f t="shared" si="55"/>
        <v>135.73568643808667</v>
      </c>
      <c r="J237" s="145">
        <f t="shared" si="56"/>
        <v>85.893149412276898</v>
      </c>
    </row>
    <row r="256" spans="2:5" x14ac:dyDescent="0.25">
      <c r="B256" s="390" t="s">
        <v>172</v>
      </c>
      <c r="C256" s="390"/>
      <c r="D256" s="390"/>
      <c r="E256" s="390"/>
    </row>
    <row r="257" spans="2:10" ht="15.75" thickBot="1" x14ac:dyDescent="0.3">
      <c r="B257" s="53"/>
      <c r="C257" s="53"/>
      <c r="D257" s="53"/>
      <c r="E257" s="53"/>
    </row>
    <row r="258" spans="2:10" ht="24" customHeight="1" x14ac:dyDescent="0.25">
      <c r="B258" s="60" t="s">
        <v>23</v>
      </c>
      <c r="C258" s="404" t="s">
        <v>173</v>
      </c>
      <c r="D258" s="404"/>
      <c r="E258" s="404"/>
      <c r="F258" s="61" t="s">
        <v>3</v>
      </c>
      <c r="G258" s="61" t="s">
        <v>283</v>
      </c>
      <c r="H258" s="62" t="s">
        <v>4</v>
      </c>
      <c r="I258" s="61" t="s">
        <v>63</v>
      </c>
      <c r="J258" s="63" t="s">
        <v>64</v>
      </c>
    </row>
    <row r="259" spans="2:10" ht="11.25" customHeight="1" x14ac:dyDescent="0.25">
      <c r="B259" s="86">
        <v>1</v>
      </c>
      <c r="C259" s="405">
        <v>2</v>
      </c>
      <c r="D259" s="406"/>
      <c r="E259" s="407"/>
      <c r="F259" s="52">
        <v>3</v>
      </c>
      <c r="G259" s="52">
        <v>5</v>
      </c>
      <c r="H259" s="18">
        <v>6</v>
      </c>
      <c r="I259" s="52">
        <v>7</v>
      </c>
      <c r="J259" s="87">
        <v>8</v>
      </c>
    </row>
    <row r="260" spans="2:10" ht="12.75" customHeight="1" x14ac:dyDescent="0.25">
      <c r="B260" s="151" t="s">
        <v>174</v>
      </c>
      <c r="C260" s="408" t="s">
        <v>175</v>
      </c>
      <c r="D260" s="409"/>
      <c r="E260" s="410"/>
      <c r="F260" s="153">
        <f>SUM(F261:F262)</f>
        <v>1944906.97</v>
      </c>
      <c r="G260" s="153">
        <f t="shared" ref="G260:H260" si="58">SUM(G261:G262)</f>
        <v>1946500</v>
      </c>
      <c r="H260" s="153">
        <f t="shared" si="58"/>
        <v>1815533.66</v>
      </c>
      <c r="I260" s="156">
        <f t="shared" ref="I260:I303" si="59">H260/F260*100</f>
        <v>93.348097775596955</v>
      </c>
      <c r="J260" s="157">
        <f t="shared" ref="J260:J303" si="60">H260/G260*100</f>
        <v>93.271701001798093</v>
      </c>
    </row>
    <row r="261" spans="2:10" ht="24" customHeight="1" x14ac:dyDescent="0.25">
      <c r="B261" s="152" t="s">
        <v>176</v>
      </c>
      <c r="C261" s="376" t="s">
        <v>177</v>
      </c>
      <c r="D261" s="377"/>
      <c r="E261" s="378"/>
      <c r="F261" s="19">
        <v>1687070</v>
      </c>
      <c r="G261" s="19">
        <v>1621500</v>
      </c>
      <c r="H261" s="19">
        <v>1515088</v>
      </c>
      <c r="I261" s="150">
        <f t="shared" si="59"/>
        <v>89.805876460372119</v>
      </c>
      <c r="J261" s="155">
        <f t="shared" si="60"/>
        <v>93.437434474252228</v>
      </c>
    </row>
    <row r="262" spans="2:10" ht="12" customHeight="1" x14ac:dyDescent="0.25">
      <c r="B262" s="152" t="s">
        <v>178</v>
      </c>
      <c r="C262" s="379" t="s">
        <v>179</v>
      </c>
      <c r="D262" s="380"/>
      <c r="E262" s="381"/>
      <c r="F262" s="19">
        <v>257836.97</v>
      </c>
      <c r="G262" s="19">
        <v>325000</v>
      </c>
      <c r="H262" s="19">
        <v>300445.65999999997</v>
      </c>
      <c r="I262" s="150">
        <f t="shared" si="59"/>
        <v>116.52543853583137</v>
      </c>
      <c r="J262" s="155">
        <f t="shared" si="60"/>
        <v>92.44481846153846</v>
      </c>
    </row>
    <row r="263" spans="2:10" x14ac:dyDescent="0.25">
      <c r="B263" s="151" t="s">
        <v>180</v>
      </c>
      <c r="C263" s="382" t="s">
        <v>181</v>
      </c>
      <c r="D263" s="383"/>
      <c r="E263" s="384"/>
      <c r="F263" s="154">
        <f>SUM(F264)</f>
        <v>0</v>
      </c>
      <c r="G263" s="154">
        <f t="shared" ref="G263:H263" si="61">SUM(G264)</f>
        <v>0</v>
      </c>
      <c r="H263" s="154">
        <f t="shared" si="61"/>
        <v>0</v>
      </c>
      <c r="I263" s="156" t="e">
        <f t="shared" si="59"/>
        <v>#DIV/0!</v>
      </c>
      <c r="J263" s="157" t="e">
        <f t="shared" si="60"/>
        <v>#DIV/0!</v>
      </c>
    </row>
    <row r="264" spans="2:10" ht="12.75" customHeight="1" x14ac:dyDescent="0.25">
      <c r="B264" s="152" t="s">
        <v>182</v>
      </c>
      <c r="C264" s="379" t="s">
        <v>183</v>
      </c>
      <c r="D264" s="380"/>
      <c r="E264" s="381"/>
      <c r="F264" s="19">
        <v>0</v>
      </c>
      <c r="G264" s="19">
        <v>0</v>
      </c>
      <c r="H264" s="19">
        <v>0</v>
      </c>
      <c r="I264" s="150" t="e">
        <f t="shared" si="59"/>
        <v>#DIV/0!</v>
      </c>
      <c r="J264" s="155" t="e">
        <f t="shared" si="60"/>
        <v>#DIV/0!</v>
      </c>
    </row>
    <row r="265" spans="2:10" x14ac:dyDescent="0.25">
      <c r="B265" s="151" t="s">
        <v>184</v>
      </c>
      <c r="C265" s="382" t="s">
        <v>185</v>
      </c>
      <c r="D265" s="383"/>
      <c r="E265" s="384"/>
      <c r="F265" s="154">
        <f>SUM(F266:F267)</f>
        <v>118328.32000000001</v>
      </c>
      <c r="G265" s="154">
        <f t="shared" ref="G265:H265" si="62">SUM(G266:G267)</f>
        <v>1145000</v>
      </c>
      <c r="H265" s="154">
        <f t="shared" si="62"/>
        <v>1054524.3700000001</v>
      </c>
      <c r="I265" s="156">
        <f t="shared" si="59"/>
        <v>891.18511105371908</v>
      </c>
      <c r="J265" s="157">
        <f t="shared" si="60"/>
        <v>92.098198253275115</v>
      </c>
    </row>
    <row r="266" spans="2:10" x14ac:dyDescent="0.25">
      <c r="B266" s="152" t="s">
        <v>186</v>
      </c>
      <c r="C266" s="376" t="s">
        <v>187</v>
      </c>
      <c r="D266" s="377"/>
      <c r="E266" s="378"/>
      <c r="F266" s="19">
        <v>102940.33</v>
      </c>
      <c r="G266" s="19">
        <v>1100000</v>
      </c>
      <c r="H266" s="19">
        <v>1049524.3700000001</v>
      </c>
      <c r="I266" s="162">
        <f t="shared" si="59"/>
        <v>1019.5463430125006</v>
      </c>
      <c r="J266" s="155">
        <f t="shared" si="60"/>
        <v>95.411306363636371</v>
      </c>
    </row>
    <row r="267" spans="2:10" ht="24" customHeight="1" x14ac:dyDescent="0.25">
      <c r="B267" s="152" t="s">
        <v>188</v>
      </c>
      <c r="C267" s="376" t="s">
        <v>189</v>
      </c>
      <c r="D267" s="377"/>
      <c r="E267" s="378"/>
      <c r="F267" s="19">
        <v>15387.99</v>
      </c>
      <c r="G267" s="19">
        <v>45000</v>
      </c>
      <c r="H267" s="19">
        <v>5000</v>
      </c>
      <c r="I267" s="150">
        <f t="shared" si="59"/>
        <v>32.492872688375805</v>
      </c>
      <c r="J267" s="155">
        <f t="shared" si="60"/>
        <v>11.111111111111111</v>
      </c>
    </row>
    <row r="268" spans="2:10" x14ac:dyDescent="0.25">
      <c r="B268" s="151" t="s">
        <v>190</v>
      </c>
      <c r="C268" s="395" t="s">
        <v>191</v>
      </c>
      <c r="D268" s="396"/>
      <c r="E268" s="397"/>
      <c r="F268" s="154">
        <f>SUM(F269:F274)</f>
        <v>660202.67000000004</v>
      </c>
      <c r="G268" s="154">
        <f t="shared" ref="G268:H268" si="63">SUM(G269:G274)</f>
        <v>1637500</v>
      </c>
      <c r="H268" s="154">
        <f t="shared" si="63"/>
        <v>1452902.23</v>
      </c>
      <c r="I268" s="156">
        <f t="shared" si="59"/>
        <v>220.06912362229616</v>
      </c>
      <c r="J268" s="157">
        <f t="shared" si="60"/>
        <v>88.726853740458012</v>
      </c>
    </row>
    <row r="269" spans="2:10" ht="22.5" customHeight="1" x14ac:dyDescent="0.25">
      <c r="B269" s="152" t="s">
        <v>192</v>
      </c>
      <c r="C269" s="398" t="s">
        <v>193</v>
      </c>
      <c r="D269" s="399"/>
      <c r="E269" s="400"/>
      <c r="F269" s="19">
        <v>125349.51</v>
      </c>
      <c r="G269" s="19">
        <v>145000</v>
      </c>
      <c r="H269" s="19">
        <v>124939.58</v>
      </c>
      <c r="I269" s="150">
        <f t="shared" si="59"/>
        <v>99.6729704009214</v>
      </c>
      <c r="J269" s="155">
        <f t="shared" si="60"/>
        <v>86.165227586206896</v>
      </c>
    </row>
    <row r="270" spans="2:10" ht="13.5" customHeight="1" x14ac:dyDescent="0.25">
      <c r="B270" s="152" t="s">
        <v>194</v>
      </c>
      <c r="C270" s="398" t="s">
        <v>195</v>
      </c>
      <c r="D270" s="399"/>
      <c r="E270" s="400"/>
      <c r="F270" s="19">
        <v>11144</v>
      </c>
      <c r="G270" s="19">
        <v>100000</v>
      </c>
      <c r="H270" s="19">
        <v>51348.37</v>
      </c>
      <c r="I270" s="150">
        <f t="shared" si="59"/>
        <v>460.77144651830577</v>
      </c>
      <c r="J270" s="155">
        <f t="shared" si="60"/>
        <v>51.348369999999996</v>
      </c>
    </row>
    <row r="271" spans="2:10" ht="12" customHeight="1" x14ac:dyDescent="0.25">
      <c r="B271" s="152" t="s">
        <v>196</v>
      </c>
      <c r="C271" s="398" t="s">
        <v>197</v>
      </c>
      <c r="D271" s="399"/>
      <c r="E271" s="400"/>
      <c r="F271" s="19">
        <v>150348.16</v>
      </c>
      <c r="G271" s="19">
        <v>150000</v>
      </c>
      <c r="H271" s="19">
        <v>160444.32999999999</v>
      </c>
      <c r="I271" s="150">
        <f t="shared" si="59"/>
        <v>106.71519358800265</v>
      </c>
      <c r="J271" s="155">
        <f t="shared" si="60"/>
        <v>106.96288666666666</v>
      </c>
    </row>
    <row r="272" spans="2:10" ht="12.75" customHeight="1" x14ac:dyDescent="0.25">
      <c r="B272" s="152" t="s">
        <v>198</v>
      </c>
      <c r="C272" s="398" t="s">
        <v>199</v>
      </c>
      <c r="D272" s="399"/>
      <c r="E272" s="400"/>
      <c r="F272" s="19">
        <v>178606.36</v>
      </c>
      <c r="G272" s="19">
        <v>1125000</v>
      </c>
      <c r="H272" s="19">
        <v>1037927.03</v>
      </c>
      <c r="I272" s="150">
        <f t="shared" si="59"/>
        <v>581.12545936214156</v>
      </c>
      <c r="J272" s="155">
        <f t="shared" si="60"/>
        <v>92.260180444444444</v>
      </c>
    </row>
    <row r="273" spans="2:10" x14ac:dyDescent="0.25">
      <c r="B273" s="152" t="s">
        <v>200</v>
      </c>
      <c r="C273" s="398" t="s">
        <v>201</v>
      </c>
      <c r="D273" s="399"/>
      <c r="E273" s="400"/>
      <c r="F273" s="19">
        <v>21379.64</v>
      </c>
      <c r="G273" s="19">
        <v>40000</v>
      </c>
      <c r="H273" s="19">
        <v>10674.17</v>
      </c>
      <c r="I273" s="150">
        <f t="shared" si="59"/>
        <v>49.926799515801015</v>
      </c>
      <c r="J273" s="155">
        <f t="shared" si="60"/>
        <v>26.685425000000002</v>
      </c>
    </row>
    <row r="274" spans="2:10" x14ac:dyDescent="0.25">
      <c r="B274" s="152" t="s">
        <v>202</v>
      </c>
      <c r="C274" s="376" t="s">
        <v>203</v>
      </c>
      <c r="D274" s="377"/>
      <c r="E274" s="378"/>
      <c r="F274" s="19">
        <v>173375</v>
      </c>
      <c r="G274" s="19">
        <v>77500</v>
      </c>
      <c r="H274" s="19">
        <v>67568.75</v>
      </c>
      <c r="I274" s="150">
        <f t="shared" si="59"/>
        <v>38.972602739726028</v>
      </c>
      <c r="J274" s="155">
        <f t="shared" si="60"/>
        <v>87.185483870967744</v>
      </c>
    </row>
    <row r="275" spans="2:10" x14ac:dyDescent="0.25">
      <c r="B275" s="151" t="s">
        <v>204</v>
      </c>
      <c r="C275" s="395" t="s">
        <v>205</v>
      </c>
      <c r="D275" s="396"/>
      <c r="E275" s="397"/>
      <c r="F275" s="154">
        <f>SUM(F276:F278)</f>
        <v>350573.84</v>
      </c>
      <c r="G275" s="154">
        <f t="shared" ref="G275:H275" si="64">SUM(G276:G278)</f>
        <v>263000</v>
      </c>
      <c r="H275" s="154">
        <f t="shared" si="64"/>
        <v>173715.28</v>
      </c>
      <c r="I275" s="156">
        <f t="shared" si="59"/>
        <v>49.551695015235588</v>
      </c>
      <c r="J275" s="157">
        <f t="shared" si="60"/>
        <v>66.05143726235741</v>
      </c>
    </row>
    <row r="276" spans="2:10" x14ac:dyDescent="0.25">
      <c r="B276" s="152" t="s">
        <v>206</v>
      </c>
      <c r="C276" s="376" t="s">
        <v>207</v>
      </c>
      <c r="D276" s="377"/>
      <c r="E276" s="378"/>
      <c r="F276" s="19">
        <v>350573.84</v>
      </c>
      <c r="G276" s="19">
        <v>262000</v>
      </c>
      <c r="H276" s="19">
        <v>173030.38</v>
      </c>
      <c r="I276" s="150">
        <f t="shared" si="59"/>
        <v>49.356329610903082</v>
      </c>
      <c r="J276" s="155">
        <f t="shared" si="60"/>
        <v>66.042129770992361</v>
      </c>
    </row>
    <row r="277" spans="2:10" x14ac:dyDescent="0.25">
      <c r="B277" s="152" t="s">
        <v>208</v>
      </c>
      <c r="C277" s="398" t="s">
        <v>209</v>
      </c>
      <c r="D277" s="399"/>
      <c r="E277" s="400"/>
      <c r="F277" s="19">
        <v>0</v>
      </c>
      <c r="G277" s="19">
        <v>0</v>
      </c>
      <c r="H277" s="19">
        <v>0</v>
      </c>
      <c r="I277" s="150" t="e">
        <f t="shared" si="59"/>
        <v>#DIV/0!</v>
      </c>
      <c r="J277" s="155" t="e">
        <f t="shared" si="60"/>
        <v>#DIV/0!</v>
      </c>
    </row>
    <row r="278" spans="2:10" x14ac:dyDescent="0.25">
      <c r="B278" s="152" t="s">
        <v>210</v>
      </c>
      <c r="C278" s="398" t="s">
        <v>211</v>
      </c>
      <c r="D278" s="399"/>
      <c r="E278" s="400"/>
      <c r="F278" s="19">
        <v>0</v>
      </c>
      <c r="G278" s="19">
        <v>1000</v>
      </c>
      <c r="H278" s="19">
        <v>684.9</v>
      </c>
      <c r="I278" s="150" t="e">
        <f t="shared" si="59"/>
        <v>#DIV/0!</v>
      </c>
      <c r="J278" s="155">
        <f t="shared" si="60"/>
        <v>68.489999999999995</v>
      </c>
    </row>
    <row r="279" spans="2:10" ht="21" customHeight="1" x14ac:dyDescent="0.25">
      <c r="B279" s="151" t="s">
        <v>212</v>
      </c>
      <c r="C279" s="493" t="s">
        <v>213</v>
      </c>
      <c r="D279" s="494"/>
      <c r="E279" s="495"/>
      <c r="F279" s="154">
        <f>SUM(F280:F283)</f>
        <v>1660801.17</v>
      </c>
      <c r="G279" s="154">
        <f t="shared" ref="G279:H279" si="65">SUM(G280:G283)</f>
        <v>2307000</v>
      </c>
      <c r="H279" s="154">
        <f t="shared" si="65"/>
        <v>1618272.71</v>
      </c>
      <c r="I279" s="156">
        <f t="shared" si="59"/>
        <v>97.43928046486144</v>
      </c>
      <c r="J279" s="157">
        <f t="shared" si="60"/>
        <v>70.146194625054179</v>
      </c>
    </row>
    <row r="280" spans="2:10" ht="12" customHeight="1" x14ac:dyDescent="0.25">
      <c r="B280" s="152" t="s">
        <v>214</v>
      </c>
      <c r="C280" s="398" t="s">
        <v>215</v>
      </c>
      <c r="D280" s="399"/>
      <c r="E280" s="400"/>
      <c r="F280" s="19">
        <v>1082427.1000000001</v>
      </c>
      <c r="G280" s="19">
        <v>1662000</v>
      </c>
      <c r="H280" s="19">
        <v>1108946</v>
      </c>
      <c r="I280" s="150">
        <f t="shared" si="59"/>
        <v>102.44994789949364</v>
      </c>
      <c r="J280" s="155">
        <f t="shared" si="60"/>
        <v>66.723586040914569</v>
      </c>
    </row>
    <row r="281" spans="2:10" x14ac:dyDescent="0.25">
      <c r="B281" s="152" t="s">
        <v>216</v>
      </c>
      <c r="C281" s="398" t="s">
        <v>217</v>
      </c>
      <c r="D281" s="399"/>
      <c r="E281" s="400"/>
      <c r="F281" s="19">
        <v>0</v>
      </c>
      <c r="G281" s="19">
        <v>0</v>
      </c>
      <c r="H281" s="19">
        <v>0</v>
      </c>
      <c r="I281" s="150" t="e">
        <f t="shared" si="59"/>
        <v>#DIV/0!</v>
      </c>
      <c r="J281" s="155" t="e">
        <f t="shared" si="60"/>
        <v>#DIV/0!</v>
      </c>
    </row>
    <row r="282" spans="2:10" x14ac:dyDescent="0.25">
      <c r="B282" s="152" t="s">
        <v>218</v>
      </c>
      <c r="C282" s="376" t="s">
        <v>219</v>
      </c>
      <c r="D282" s="377"/>
      <c r="E282" s="378"/>
      <c r="F282" s="19">
        <v>578374.06999999995</v>
      </c>
      <c r="G282" s="19">
        <v>640000</v>
      </c>
      <c r="H282" s="19">
        <v>509326.71</v>
      </c>
      <c r="I282" s="150">
        <f t="shared" si="59"/>
        <v>88.061816118416246</v>
      </c>
      <c r="J282" s="155">
        <f t="shared" si="60"/>
        <v>79.5822984375</v>
      </c>
    </row>
    <row r="283" spans="2:10" ht="23.25" customHeight="1" x14ac:dyDescent="0.25">
      <c r="B283" s="152" t="s">
        <v>220</v>
      </c>
      <c r="C283" s="376" t="s">
        <v>259</v>
      </c>
      <c r="D283" s="377"/>
      <c r="E283" s="378"/>
      <c r="F283" s="19">
        <v>0</v>
      </c>
      <c r="G283" s="19">
        <v>5000</v>
      </c>
      <c r="H283" s="19">
        <v>0</v>
      </c>
      <c r="I283" s="150" t="e">
        <f t="shared" si="59"/>
        <v>#DIV/0!</v>
      </c>
      <c r="J283" s="155">
        <f t="shared" si="60"/>
        <v>0</v>
      </c>
    </row>
    <row r="284" spans="2:10" x14ac:dyDescent="0.25">
      <c r="B284" s="151" t="s">
        <v>221</v>
      </c>
      <c r="C284" s="395" t="s">
        <v>222</v>
      </c>
      <c r="D284" s="396"/>
      <c r="E284" s="397"/>
      <c r="F284" s="154">
        <f>SUM(F285:F286)</f>
        <v>126000</v>
      </c>
      <c r="G284" s="154">
        <f t="shared" ref="G284:H284" si="66">SUM(G285:G286)</f>
        <v>120000</v>
      </c>
      <c r="H284" s="154">
        <f t="shared" si="66"/>
        <v>120000</v>
      </c>
      <c r="I284" s="156">
        <f t="shared" si="59"/>
        <v>95.238095238095227</v>
      </c>
      <c r="J284" s="157">
        <f t="shared" si="60"/>
        <v>100</v>
      </c>
    </row>
    <row r="285" spans="2:10" x14ac:dyDescent="0.25">
      <c r="B285" s="152" t="s">
        <v>223</v>
      </c>
      <c r="C285" s="376" t="s">
        <v>224</v>
      </c>
      <c r="D285" s="377"/>
      <c r="E285" s="378"/>
      <c r="F285" s="19">
        <v>126000</v>
      </c>
      <c r="G285" s="19">
        <v>120000</v>
      </c>
      <c r="H285" s="19">
        <v>120000</v>
      </c>
      <c r="I285" s="150">
        <f t="shared" si="59"/>
        <v>95.238095238095227</v>
      </c>
      <c r="J285" s="155">
        <f t="shared" si="60"/>
        <v>100</v>
      </c>
    </row>
    <row r="286" spans="2:10" x14ac:dyDescent="0.25">
      <c r="B286" s="152" t="s">
        <v>225</v>
      </c>
      <c r="C286" s="376" t="s">
        <v>226</v>
      </c>
      <c r="D286" s="377"/>
      <c r="E286" s="378"/>
      <c r="F286" s="19">
        <v>0</v>
      </c>
      <c r="G286" s="19">
        <v>0</v>
      </c>
      <c r="H286" s="19">
        <v>0</v>
      </c>
      <c r="I286" s="150" t="e">
        <f t="shared" si="59"/>
        <v>#DIV/0!</v>
      </c>
      <c r="J286" s="155" t="e">
        <f t="shared" si="60"/>
        <v>#DIV/0!</v>
      </c>
    </row>
    <row r="287" spans="2:10" x14ac:dyDescent="0.25">
      <c r="B287" s="151" t="s">
        <v>227</v>
      </c>
      <c r="C287" s="395" t="s">
        <v>228</v>
      </c>
      <c r="D287" s="396"/>
      <c r="E287" s="397"/>
      <c r="F287" s="154">
        <f>SUM(F288:F291)</f>
        <v>355594.18</v>
      </c>
      <c r="G287" s="154">
        <f t="shared" ref="G287:H287" si="67">SUM(G288:G291)</f>
        <v>718000</v>
      </c>
      <c r="H287" s="154">
        <f t="shared" si="67"/>
        <v>543124.99</v>
      </c>
      <c r="I287" s="156">
        <f t="shared" si="59"/>
        <v>152.7373113924418</v>
      </c>
      <c r="J287" s="157">
        <f t="shared" si="60"/>
        <v>75.644149025069638</v>
      </c>
    </row>
    <row r="288" spans="2:10" x14ac:dyDescent="0.25">
      <c r="B288" s="152" t="s">
        <v>229</v>
      </c>
      <c r="C288" s="398" t="s">
        <v>230</v>
      </c>
      <c r="D288" s="399"/>
      <c r="E288" s="400"/>
      <c r="F288" s="19">
        <v>35314.379999999997</v>
      </c>
      <c r="G288" s="19">
        <v>30000</v>
      </c>
      <c r="H288" s="19">
        <v>16035</v>
      </c>
      <c r="I288" s="150">
        <f t="shared" si="59"/>
        <v>45.406432167292756</v>
      </c>
      <c r="J288" s="155">
        <f t="shared" si="60"/>
        <v>53.449999999999996</v>
      </c>
    </row>
    <row r="289" spans="2:10" x14ac:dyDescent="0.25">
      <c r="B289" s="152" t="s">
        <v>231</v>
      </c>
      <c r="C289" s="398" t="s">
        <v>232</v>
      </c>
      <c r="D289" s="399"/>
      <c r="E289" s="400"/>
      <c r="F289" s="19">
        <v>286029.8</v>
      </c>
      <c r="G289" s="19">
        <v>573000</v>
      </c>
      <c r="H289" s="19">
        <v>417370</v>
      </c>
      <c r="I289" s="150">
        <f t="shared" si="59"/>
        <v>145.91836235245418</v>
      </c>
      <c r="J289" s="155">
        <f t="shared" si="60"/>
        <v>72.839441535776615</v>
      </c>
    </row>
    <row r="290" spans="2:10" x14ac:dyDescent="0.25">
      <c r="B290" s="152" t="s">
        <v>233</v>
      </c>
      <c r="C290" s="376" t="s">
        <v>234</v>
      </c>
      <c r="D290" s="377"/>
      <c r="E290" s="378"/>
      <c r="F290" s="19">
        <v>12000</v>
      </c>
      <c r="G290" s="19">
        <v>2000</v>
      </c>
      <c r="H290" s="19">
        <v>1200</v>
      </c>
      <c r="I290" s="150">
        <f t="shared" si="59"/>
        <v>10</v>
      </c>
      <c r="J290" s="155">
        <f t="shared" si="60"/>
        <v>60</v>
      </c>
    </row>
    <row r="291" spans="2:10" x14ac:dyDescent="0.25">
      <c r="B291" s="152" t="s">
        <v>235</v>
      </c>
      <c r="C291" s="398" t="s">
        <v>236</v>
      </c>
      <c r="D291" s="399"/>
      <c r="E291" s="400"/>
      <c r="F291" s="19">
        <v>22250</v>
      </c>
      <c r="G291" s="19">
        <v>113000</v>
      </c>
      <c r="H291" s="19">
        <v>108519.99</v>
      </c>
      <c r="I291" s="150">
        <f t="shared" si="59"/>
        <v>487.73029213483153</v>
      </c>
      <c r="J291" s="155">
        <f t="shared" si="60"/>
        <v>96.035389380530972</v>
      </c>
    </row>
    <row r="292" spans="2:10" x14ac:dyDescent="0.25">
      <c r="B292" s="151" t="s">
        <v>237</v>
      </c>
      <c r="C292" s="395" t="s">
        <v>238</v>
      </c>
      <c r="D292" s="396"/>
      <c r="E292" s="397"/>
      <c r="F292" s="154">
        <f>SUM(F293:F296)</f>
        <v>2028402.3</v>
      </c>
      <c r="G292" s="154">
        <f t="shared" ref="G292:H292" si="68">SUM(G293:G296)</f>
        <v>2882000</v>
      </c>
      <c r="H292" s="154">
        <f t="shared" si="68"/>
        <v>2507414.5499999998</v>
      </c>
      <c r="I292" s="156">
        <f t="shared" si="59"/>
        <v>123.61524880937078</v>
      </c>
      <c r="J292" s="157">
        <f t="shared" si="60"/>
        <v>87.002586745315753</v>
      </c>
    </row>
    <row r="293" spans="2:10" x14ac:dyDescent="0.25">
      <c r="B293" s="152" t="s">
        <v>239</v>
      </c>
      <c r="C293" s="376" t="s">
        <v>240</v>
      </c>
      <c r="D293" s="377"/>
      <c r="E293" s="378"/>
      <c r="F293" s="19">
        <v>1856602.3</v>
      </c>
      <c r="G293" s="19">
        <v>2710000</v>
      </c>
      <c r="H293" s="19">
        <v>2390414.5499999998</v>
      </c>
      <c r="I293" s="150">
        <f t="shared" si="59"/>
        <v>128.75210539166088</v>
      </c>
      <c r="J293" s="155">
        <f t="shared" si="60"/>
        <v>88.207178966789655</v>
      </c>
    </row>
    <row r="294" spans="2:10" x14ac:dyDescent="0.25">
      <c r="B294" s="152" t="s">
        <v>241</v>
      </c>
      <c r="C294" s="376" t="s">
        <v>242</v>
      </c>
      <c r="D294" s="377"/>
      <c r="E294" s="378"/>
      <c r="F294" s="19">
        <v>0</v>
      </c>
      <c r="G294" s="19">
        <v>0</v>
      </c>
      <c r="H294" s="19">
        <v>0</v>
      </c>
      <c r="I294" s="150" t="e">
        <f t="shared" si="59"/>
        <v>#DIV/0!</v>
      </c>
      <c r="J294" s="155" t="e">
        <f t="shared" si="60"/>
        <v>#DIV/0!</v>
      </c>
    </row>
    <row r="295" spans="2:10" x14ac:dyDescent="0.25">
      <c r="B295" s="152" t="s">
        <v>243</v>
      </c>
      <c r="C295" s="379" t="s">
        <v>244</v>
      </c>
      <c r="D295" s="380"/>
      <c r="E295" s="381"/>
      <c r="F295" s="19">
        <v>0</v>
      </c>
      <c r="G295" s="19">
        <v>0</v>
      </c>
      <c r="H295" s="19">
        <v>0</v>
      </c>
      <c r="I295" s="150" t="e">
        <f t="shared" si="59"/>
        <v>#DIV/0!</v>
      </c>
      <c r="J295" s="155" t="e">
        <f t="shared" si="60"/>
        <v>#DIV/0!</v>
      </c>
    </row>
    <row r="296" spans="2:10" ht="23.25" customHeight="1" x14ac:dyDescent="0.25">
      <c r="B296" s="152" t="s">
        <v>245</v>
      </c>
      <c r="C296" s="376" t="s">
        <v>246</v>
      </c>
      <c r="D296" s="377"/>
      <c r="E296" s="378"/>
      <c r="F296" s="19">
        <v>171800</v>
      </c>
      <c r="G296" s="19">
        <v>172000</v>
      </c>
      <c r="H296" s="19">
        <v>117000</v>
      </c>
      <c r="I296" s="150">
        <f t="shared" si="59"/>
        <v>68.102444703143192</v>
      </c>
      <c r="J296" s="155">
        <f t="shared" si="60"/>
        <v>68.023255813953483</v>
      </c>
    </row>
    <row r="297" spans="2:10" x14ac:dyDescent="0.25">
      <c r="B297" s="151" t="s">
        <v>247</v>
      </c>
      <c r="C297" s="395" t="s">
        <v>248</v>
      </c>
      <c r="D297" s="396"/>
      <c r="E297" s="397"/>
      <c r="F297" s="154">
        <f>SUM(F298:F302)</f>
        <v>501397.22</v>
      </c>
      <c r="G297" s="154">
        <f t="shared" ref="G297:H297" si="69">SUM(G298:G302)</f>
        <v>829000</v>
      </c>
      <c r="H297" s="154">
        <f t="shared" si="69"/>
        <v>579340.42000000004</v>
      </c>
      <c r="I297" s="156">
        <f t="shared" si="59"/>
        <v>115.54519987167062</v>
      </c>
      <c r="J297" s="157">
        <f t="shared" si="60"/>
        <v>69.88424849215923</v>
      </c>
    </row>
    <row r="298" spans="2:10" ht="11.25" customHeight="1" x14ac:dyDescent="0.25">
      <c r="B298" s="152" t="s">
        <v>249</v>
      </c>
      <c r="C298" s="376" t="s">
        <v>250</v>
      </c>
      <c r="D298" s="377"/>
      <c r="E298" s="378"/>
      <c r="F298" s="19">
        <v>2000</v>
      </c>
      <c r="G298" s="19">
        <v>10000</v>
      </c>
      <c r="H298" s="19">
        <v>2000</v>
      </c>
      <c r="I298" s="150">
        <f t="shared" si="59"/>
        <v>100</v>
      </c>
      <c r="J298" s="155">
        <f t="shared" si="60"/>
        <v>20</v>
      </c>
    </row>
    <row r="299" spans="2:10" ht="13.5" customHeight="1" x14ac:dyDescent="0.25">
      <c r="B299" s="152" t="s">
        <v>251</v>
      </c>
      <c r="C299" s="376" t="s">
        <v>252</v>
      </c>
      <c r="D299" s="377"/>
      <c r="E299" s="378"/>
      <c r="F299" s="19">
        <v>143883.70000000001</v>
      </c>
      <c r="G299" s="19">
        <v>286000</v>
      </c>
      <c r="H299" s="19">
        <v>234108.73</v>
      </c>
      <c r="I299" s="150">
        <f t="shared" si="59"/>
        <v>162.70691537679389</v>
      </c>
      <c r="J299" s="155">
        <f t="shared" si="60"/>
        <v>81.856199300699302</v>
      </c>
    </row>
    <row r="300" spans="2:10" ht="12.75" customHeight="1" x14ac:dyDescent="0.25">
      <c r="B300" s="152" t="s">
        <v>253</v>
      </c>
      <c r="C300" s="376" t="s">
        <v>254</v>
      </c>
      <c r="D300" s="377"/>
      <c r="E300" s="378"/>
      <c r="F300" s="19">
        <v>334978.09999999998</v>
      </c>
      <c r="G300" s="19">
        <v>500000</v>
      </c>
      <c r="H300" s="19">
        <v>312483.44</v>
      </c>
      <c r="I300" s="150">
        <f t="shared" si="59"/>
        <v>93.284737121620793</v>
      </c>
      <c r="J300" s="155">
        <f t="shared" si="60"/>
        <v>62.496687999999999</v>
      </c>
    </row>
    <row r="301" spans="2:10" x14ac:dyDescent="0.25">
      <c r="B301" s="152" t="s">
        <v>255</v>
      </c>
      <c r="C301" s="376" t="s">
        <v>256</v>
      </c>
      <c r="D301" s="377"/>
      <c r="E301" s="378"/>
      <c r="F301" s="19">
        <v>3150</v>
      </c>
      <c r="G301" s="19">
        <v>3000</v>
      </c>
      <c r="H301" s="19">
        <v>2100</v>
      </c>
      <c r="I301" s="150">
        <f t="shared" si="59"/>
        <v>66.666666666666657</v>
      </c>
      <c r="J301" s="155">
        <f t="shared" si="60"/>
        <v>70</v>
      </c>
    </row>
    <row r="302" spans="2:10" ht="23.25" customHeight="1" x14ac:dyDescent="0.25">
      <c r="B302" s="152" t="s">
        <v>257</v>
      </c>
      <c r="C302" s="376" t="s">
        <v>258</v>
      </c>
      <c r="D302" s="377"/>
      <c r="E302" s="378"/>
      <c r="F302" s="19">
        <v>17385.419999999998</v>
      </c>
      <c r="G302" s="19">
        <v>30000</v>
      </c>
      <c r="H302" s="19">
        <v>28648.25</v>
      </c>
      <c r="I302" s="150">
        <f t="shared" si="59"/>
        <v>164.78319189297702</v>
      </c>
      <c r="J302" s="155">
        <f t="shared" si="60"/>
        <v>95.494166666666672</v>
      </c>
    </row>
    <row r="303" spans="2:10" ht="15.75" thickBot="1" x14ac:dyDescent="0.3">
      <c r="B303" s="158"/>
      <c r="C303" s="496" t="s">
        <v>170</v>
      </c>
      <c r="D303" s="497"/>
      <c r="E303" s="498"/>
      <c r="F303" s="159">
        <f>F260+F263+F265+F268+F275+F279+F284+F287+F292+F297</f>
        <v>7746206.669999999</v>
      </c>
      <c r="G303" s="159">
        <f t="shared" ref="G303" si="70">G260+G263+G265+G268+G275+G279+G284+G287+G292+G297</f>
        <v>11848000</v>
      </c>
      <c r="H303" s="159">
        <f>H260+H263+H265+H268+H275+H279+H284+H287+H292+H297</f>
        <v>9864828.209999999</v>
      </c>
      <c r="I303" s="160">
        <f t="shared" si="59"/>
        <v>127.35043912790414</v>
      </c>
      <c r="J303" s="161">
        <f t="shared" si="60"/>
        <v>83.261548024983114</v>
      </c>
    </row>
    <row r="311" spans="2:10" x14ac:dyDescent="0.25">
      <c r="B311" s="390" t="s">
        <v>262</v>
      </c>
      <c r="C311" s="390"/>
      <c r="D311" s="390"/>
      <c r="E311" s="390"/>
      <c r="F311" s="390"/>
      <c r="G311" s="390"/>
    </row>
    <row r="312" spans="2:10" ht="15.75" thickBot="1" x14ac:dyDescent="0.3"/>
    <row r="313" spans="2:10" ht="30.75" customHeight="1" x14ac:dyDescent="0.25">
      <c r="B313" s="60" t="s">
        <v>23</v>
      </c>
      <c r="C313" s="404" t="s">
        <v>24</v>
      </c>
      <c r="D313" s="404"/>
      <c r="E313" s="404"/>
      <c r="F313" s="61" t="s">
        <v>3</v>
      </c>
      <c r="G313" s="61" t="s">
        <v>283</v>
      </c>
      <c r="H313" s="148" t="s">
        <v>4</v>
      </c>
      <c r="I313" s="61" t="s">
        <v>63</v>
      </c>
      <c r="J313" s="63" t="s">
        <v>64</v>
      </c>
    </row>
    <row r="314" spans="2:10" x14ac:dyDescent="0.25">
      <c r="B314" s="86">
        <v>1</v>
      </c>
      <c r="C314" s="405">
        <v>2</v>
      </c>
      <c r="D314" s="406"/>
      <c r="E314" s="407"/>
      <c r="F314" s="149">
        <v>3</v>
      </c>
      <c r="G314" s="149">
        <v>5</v>
      </c>
      <c r="H314" s="18">
        <v>6</v>
      </c>
      <c r="I314" s="149">
        <v>7</v>
      </c>
      <c r="J314" s="87">
        <v>8</v>
      </c>
    </row>
    <row r="315" spans="2:10" ht="27.75" customHeight="1" x14ac:dyDescent="0.25">
      <c r="B315" s="167">
        <v>8</v>
      </c>
      <c r="C315" s="499" t="s">
        <v>18</v>
      </c>
      <c r="D315" s="499"/>
      <c r="E315" s="499"/>
      <c r="F315" s="168">
        <f>SUM(F316:F317)</f>
        <v>464097.58</v>
      </c>
      <c r="G315" s="168">
        <f>SUM(G316:G317)</f>
        <v>1500000</v>
      </c>
      <c r="H315" s="168">
        <f>SUM(H316:H317)</f>
        <v>1822037.48</v>
      </c>
      <c r="I315" s="156">
        <f>H315/F315*100</f>
        <v>392.59792735829387</v>
      </c>
      <c r="J315" s="157">
        <f>H315/G315*100</f>
        <v>121.46916533333334</v>
      </c>
    </row>
    <row r="316" spans="2:10" x14ac:dyDescent="0.25">
      <c r="B316" s="24">
        <v>814</v>
      </c>
      <c r="C316" s="429" t="s">
        <v>260</v>
      </c>
      <c r="D316" s="429"/>
      <c r="E316" s="429"/>
      <c r="F316" s="79">
        <v>145301.56</v>
      </c>
      <c r="G316" s="79">
        <v>0</v>
      </c>
      <c r="H316" s="101">
        <v>301539.96000000002</v>
      </c>
      <c r="I316" s="150">
        <f>H316/F316*100</f>
        <v>207.52699420432927</v>
      </c>
      <c r="J316" s="155" t="e">
        <f>H316/G316*100</f>
        <v>#DIV/0!</v>
      </c>
    </row>
    <row r="317" spans="2:10" x14ac:dyDescent="0.25">
      <c r="B317" s="24">
        <v>844</v>
      </c>
      <c r="C317" s="429" t="s">
        <v>261</v>
      </c>
      <c r="D317" s="429"/>
      <c r="E317" s="429"/>
      <c r="F317" s="79">
        <v>318796.02</v>
      </c>
      <c r="G317" s="79">
        <v>1500000</v>
      </c>
      <c r="H317" s="101">
        <v>1520497.52</v>
      </c>
      <c r="I317" s="150">
        <f>H317/F317*100</f>
        <v>476.9499694506851</v>
      </c>
      <c r="J317" s="155">
        <f>H317/G317*100</f>
        <v>101.36650133333333</v>
      </c>
    </row>
    <row r="318" spans="2:10" ht="15.75" thickBot="1" x14ac:dyDescent="0.3">
      <c r="B318" s="166"/>
      <c r="C318" s="387" t="s">
        <v>170</v>
      </c>
      <c r="D318" s="387"/>
      <c r="E318" s="387"/>
      <c r="F318" s="40">
        <f>F315</f>
        <v>464097.58</v>
      </c>
      <c r="G318" s="40">
        <f t="shared" ref="G318:H318" si="71">G315</f>
        <v>1500000</v>
      </c>
      <c r="H318" s="40">
        <f t="shared" si="71"/>
        <v>1822037.48</v>
      </c>
      <c r="I318" s="40">
        <f>H318/F318*100</f>
        <v>392.59792735829387</v>
      </c>
      <c r="J318" s="173">
        <f>H318/G318*100</f>
        <v>121.46916533333334</v>
      </c>
    </row>
    <row r="328" spans="2:10" x14ac:dyDescent="0.25">
      <c r="B328" s="390" t="s">
        <v>263</v>
      </c>
      <c r="C328" s="390"/>
      <c r="D328" s="390"/>
      <c r="E328" s="390"/>
      <c r="F328" s="390"/>
      <c r="G328" s="390"/>
    </row>
    <row r="329" spans="2:10" ht="15.75" thickBot="1" x14ac:dyDescent="0.3"/>
    <row r="330" spans="2:10" ht="33.75" customHeight="1" x14ac:dyDescent="0.25">
      <c r="B330" s="60" t="s">
        <v>23</v>
      </c>
      <c r="C330" s="404" t="s">
        <v>24</v>
      </c>
      <c r="D330" s="404"/>
      <c r="E330" s="404"/>
      <c r="F330" s="61" t="s">
        <v>3</v>
      </c>
      <c r="G330" s="61" t="s">
        <v>283</v>
      </c>
      <c r="H330" s="148" t="s">
        <v>4</v>
      </c>
      <c r="I330" s="61" t="s">
        <v>63</v>
      </c>
      <c r="J330" s="63" t="s">
        <v>64</v>
      </c>
    </row>
    <row r="331" spans="2:10" x14ac:dyDescent="0.25">
      <c r="B331" s="86">
        <v>1</v>
      </c>
      <c r="C331" s="405">
        <v>2</v>
      </c>
      <c r="D331" s="406"/>
      <c r="E331" s="407"/>
      <c r="F331" s="149">
        <v>3</v>
      </c>
      <c r="G331" s="149">
        <v>5</v>
      </c>
      <c r="H331" s="18">
        <v>6</v>
      </c>
      <c r="I331" s="149">
        <v>7</v>
      </c>
      <c r="J331" s="87">
        <v>8</v>
      </c>
    </row>
    <row r="332" spans="2:10" ht="24" customHeight="1" x14ac:dyDescent="0.25">
      <c r="B332" s="172">
        <v>5</v>
      </c>
      <c r="C332" s="500" t="s">
        <v>19</v>
      </c>
      <c r="D332" s="501"/>
      <c r="E332" s="501"/>
      <c r="F332" s="168">
        <f>SUM(F333)</f>
        <v>600046.02</v>
      </c>
      <c r="G332" s="168">
        <f t="shared" ref="G332:H332" si="72">SUM(G333)</f>
        <v>875000</v>
      </c>
      <c r="H332" s="168">
        <f t="shared" si="72"/>
        <v>735510</v>
      </c>
      <c r="I332" s="156">
        <f>H332/F332*100</f>
        <v>122.57559845159875</v>
      </c>
      <c r="J332" s="157">
        <f>H332/G332*100</f>
        <v>84.058285714285716</v>
      </c>
    </row>
    <row r="333" spans="2:10" ht="24" customHeight="1" x14ac:dyDescent="0.25">
      <c r="B333" s="169">
        <v>544</v>
      </c>
      <c r="C333" s="388" t="s">
        <v>264</v>
      </c>
      <c r="D333" s="389"/>
      <c r="E333" s="389"/>
      <c r="F333" s="79">
        <v>600046.02</v>
      </c>
      <c r="G333" s="101">
        <v>875000</v>
      </c>
      <c r="H333" s="79">
        <v>735510</v>
      </c>
      <c r="I333" s="150">
        <f>H333/F333*100</f>
        <v>122.57559845159875</v>
      </c>
      <c r="J333" s="155">
        <f>H333/G333*100</f>
        <v>84.058285714285716</v>
      </c>
    </row>
    <row r="334" spans="2:10" ht="15.75" thickBot="1" x14ac:dyDescent="0.3">
      <c r="B334" s="166"/>
      <c r="C334" s="387" t="s">
        <v>170</v>
      </c>
      <c r="D334" s="387"/>
      <c r="E334" s="387"/>
      <c r="F334" s="40">
        <f>F332</f>
        <v>600046.02</v>
      </c>
      <c r="G334" s="40">
        <f t="shared" ref="G334:H334" si="73">G332</f>
        <v>875000</v>
      </c>
      <c r="H334" s="40">
        <f t="shared" si="73"/>
        <v>735510</v>
      </c>
      <c r="I334" s="174">
        <f>H334/F334*100</f>
        <v>122.57559845159875</v>
      </c>
      <c r="J334" s="175">
        <f>H334/G334*100</f>
        <v>84.058285714285716</v>
      </c>
    </row>
    <row r="351" spans="2:5" x14ac:dyDescent="0.25">
      <c r="B351" s="390" t="s">
        <v>265</v>
      </c>
      <c r="C351" s="390"/>
      <c r="D351" s="390"/>
      <c r="E351" s="390"/>
    </row>
    <row r="352" spans="2:5" ht="15.75" thickBot="1" x14ac:dyDescent="0.3"/>
    <row r="353" spans="2:10" ht="24.75" x14ac:dyDescent="0.25">
      <c r="B353" s="181" t="s">
        <v>23</v>
      </c>
      <c r="C353" s="391" t="s">
        <v>24</v>
      </c>
      <c r="D353" s="392"/>
      <c r="E353" s="392"/>
      <c r="F353" s="182" t="s">
        <v>3</v>
      </c>
      <c r="G353" s="182" t="s">
        <v>4</v>
      </c>
      <c r="H353" s="183" t="s">
        <v>266</v>
      </c>
      <c r="I353" s="164"/>
      <c r="J353" s="164"/>
    </row>
    <row r="354" spans="2:10" x14ac:dyDescent="0.25">
      <c r="B354" s="165">
        <v>1</v>
      </c>
      <c r="C354" s="393">
        <v>2</v>
      </c>
      <c r="D354" s="394"/>
      <c r="E354" s="394"/>
      <c r="F354" s="176">
        <v>3</v>
      </c>
      <c r="G354" s="176">
        <v>4</v>
      </c>
      <c r="H354" s="184">
        <v>5</v>
      </c>
      <c r="I354" s="164"/>
      <c r="J354" s="164"/>
    </row>
    <row r="355" spans="2:10" x14ac:dyDescent="0.25">
      <c r="B355" s="185">
        <v>8</v>
      </c>
      <c r="C355" s="385" t="s">
        <v>18</v>
      </c>
      <c r="D355" s="372"/>
      <c r="E355" s="372"/>
      <c r="F355" s="177">
        <f>F356+F360</f>
        <v>464097.58</v>
      </c>
      <c r="G355" s="177">
        <f>G356+G360</f>
        <v>1822037.48</v>
      </c>
      <c r="H355" s="200">
        <f>G355/F355*100</f>
        <v>392.59792735829387</v>
      </c>
      <c r="I355" s="164"/>
      <c r="J355" s="164"/>
    </row>
    <row r="356" spans="2:10" ht="24" customHeight="1" x14ac:dyDescent="0.25">
      <c r="B356" s="186">
        <v>81</v>
      </c>
      <c r="C356" s="386" t="s">
        <v>273</v>
      </c>
      <c r="D356" s="386"/>
      <c r="E356" s="386"/>
      <c r="F356" s="178">
        <f>F357</f>
        <v>145301.56</v>
      </c>
      <c r="G356" s="178">
        <f>G357</f>
        <v>301539.96000000002</v>
      </c>
      <c r="H356" s="187">
        <f t="shared" ref="H356:H372" si="74">G356/F356*100</f>
        <v>207.52699420432927</v>
      </c>
      <c r="I356" s="164"/>
      <c r="J356" s="164"/>
    </row>
    <row r="357" spans="2:10" ht="23.25" customHeight="1" x14ac:dyDescent="0.25">
      <c r="B357" s="188">
        <v>814</v>
      </c>
      <c r="C357" s="371" t="s">
        <v>274</v>
      </c>
      <c r="D357" s="371"/>
      <c r="E357" s="371"/>
      <c r="F357" s="179">
        <f>F358</f>
        <v>145301.56</v>
      </c>
      <c r="G357" s="179">
        <f>G358</f>
        <v>301539.96000000002</v>
      </c>
      <c r="H357" s="189">
        <f t="shared" si="74"/>
        <v>207.52699420432927</v>
      </c>
      <c r="I357" s="164"/>
      <c r="J357" s="164"/>
    </row>
    <row r="358" spans="2:10" ht="36.75" customHeight="1" x14ac:dyDescent="0.25">
      <c r="B358" s="190">
        <v>8141</v>
      </c>
      <c r="C358" s="502" t="s">
        <v>276</v>
      </c>
      <c r="D358" s="502"/>
      <c r="E358" s="502"/>
      <c r="F358" s="180">
        <f>SUM(F359)</f>
        <v>145301.56</v>
      </c>
      <c r="G358" s="180">
        <f>SUM(G359)</f>
        <v>301539.96000000002</v>
      </c>
      <c r="H358" s="191">
        <f t="shared" si="74"/>
        <v>207.52699420432927</v>
      </c>
      <c r="I358" s="164"/>
      <c r="J358" s="164"/>
    </row>
    <row r="359" spans="2:10" ht="40.5" customHeight="1" x14ac:dyDescent="0.25">
      <c r="B359" s="24">
        <v>81411</v>
      </c>
      <c r="C359" s="358" t="s">
        <v>275</v>
      </c>
      <c r="D359" s="358"/>
      <c r="E359" s="358"/>
      <c r="F359" s="79">
        <v>145301.56</v>
      </c>
      <c r="G359" s="79">
        <v>301539.96000000002</v>
      </c>
      <c r="H359" s="171">
        <f t="shared" si="74"/>
        <v>207.52699420432927</v>
      </c>
      <c r="I359" s="164"/>
      <c r="J359" s="164"/>
    </row>
    <row r="360" spans="2:10" ht="18" customHeight="1" x14ac:dyDescent="0.25">
      <c r="B360" s="186">
        <v>84</v>
      </c>
      <c r="C360" s="512" t="s">
        <v>279</v>
      </c>
      <c r="D360" s="513"/>
      <c r="E360" s="514"/>
      <c r="F360" s="178">
        <f>F361</f>
        <v>318796.02</v>
      </c>
      <c r="G360" s="178">
        <f>G361</f>
        <v>1520497.52</v>
      </c>
      <c r="H360" s="187">
        <f t="shared" si="74"/>
        <v>476.9499694506851</v>
      </c>
      <c r="I360" s="164"/>
      <c r="J360" s="164"/>
    </row>
    <row r="361" spans="2:10" ht="36.75" customHeight="1" x14ac:dyDescent="0.25">
      <c r="B361" s="188">
        <v>844</v>
      </c>
      <c r="C361" s="371" t="s">
        <v>280</v>
      </c>
      <c r="D361" s="371"/>
      <c r="E361" s="515"/>
      <c r="F361" s="179">
        <f>F362</f>
        <v>318796.02</v>
      </c>
      <c r="G361" s="179">
        <f>G362</f>
        <v>1520497.52</v>
      </c>
      <c r="H361" s="189">
        <f t="shared" si="74"/>
        <v>476.9499694506851</v>
      </c>
      <c r="I361" s="164"/>
      <c r="J361" s="164"/>
    </row>
    <row r="362" spans="2:10" ht="27.75" customHeight="1" x14ac:dyDescent="0.25">
      <c r="B362" s="190">
        <v>8445</v>
      </c>
      <c r="C362" s="502" t="s">
        <v>281</v>
      </c>
      <c r="D362" s="502"/>
      <c r="E362" s="516"/>
      <c r="F362" s="180">
        <f>SUM(F363)</f>
        <v>318796.02</v>
      </c>
      <c r="G362" s="180">
        <f>SUM(G363)</f>
        <v>1520497.52</v>
      </c>
      <c r="H362" s="191">
        <f t="shared" si="74"/>
        <v>476.9499694506851</v>
      </c>
      <c r="I362" s="164"/>
      <c r="J362" s="164"/>
    </row>
    <row r="363" spans="2:10" ht="35.25" customHeight="1" x14ac:dyDescent="0.25">
      <c r="B363" s="24">
        <v>84451</v>
      </c>
      <c r="C363" s="358" t="s">
        <v>282</v>
      </c>
      <c r="D363" s="358"/>
      <c r="E363" s="359"/>
      <c r="F363" s="79">
        <v>318796.02</v>
      </c>
      <c r="G363" s="79">
        <v>1520497.52</v>
      </c>
      <c r="H363" s="171">
        <f t="shared" si="74"/>
        <v>476.9499694506851</v>
      </c>
      <c r="I363" s="164"/>
      <c r="J363" s="164"/>
    </row>
    <row r="364" spans="2:10" ht="17.25" customHeight="1" x14ac:dyDescent="0.25">
      <c r="B364" s="506" t="s">
        <v>278</v>
      </c>
      <c r="C364" s="507"/>
      <c r="D364" s="507"/>
      <c r="E364" s="508"/>
      <c r="F364" s="198">
        <f>F355</f>
        <v>464097.58</v>
      </c>
      <c r="G364" s="198">
        <f>G355</f>
        <v>1822037.48</v>
      </c>
      <c r="H364" s="201">
        <f t="shared" si="74"/>
        <v>392.59792735829387</v>
      </c>
      <c r="I364" s="164"/>
      <c r="J364" s="164"/>
    </row>
    <row r="365" spans="2:10" ht="37.5" customHeight="1" x14ac:dyDescent="0.25">
      <c r="B365" s="192">
        <v>5</v>
      </c>
      <c r="C365" s="372" t="s">
        <v>267</v>
      </c>
      <c r="D365" s="372"/>
      <c r="E365" s="372"/>
      <c r="F365" s="177">
        <f>F366</f>
        <v>600046.02</v>
      </c>
      <c r="G365" s="177">
        <f>G366</f>
        <v>735510</v>
      </c>
      <c r="H365" s="200">
        <f t="shared" si="74"/>
        <v>122.57559845159875</v>
      </c>
      <c r="I365" s="164"/>
      <c r="J365" s="164"/>
    </row>
    <row r="366" spans="2:10" ht="25.5" customHeight="1" x14ac:dyDescent="0.25">
      <c r="B366" s="193">
        <v>54</v>
      </c>
      <c r="C366" s="386" t="s">
        <v>268</v>
      </c>
      <c r="D366" s="386"/>
      <c r="E366" s="386"/>
      <c r="F366" s="178">
        <f>F367</f>
        <v>600046.02</v>
      </c>
      <c r="G366" s="178">
        <f>G367</f>
        <v>735510</v>
      </c>
      <c r="H366" s="187">
        <f t="shared" si="74"/>
        <v>122.57559845159875</v>
      </c>
      <c r="I366" s="164"/>
      <c r="J366" s="164"/>
    </row>
    <row r="367" spans="2:10" ht="34.5" customHeight="1" x14ac:dyDescent="0.25">
      <c r="B367" s="194">
        <v>544</v>
      </c>
      <c r="C367" s="371" t="s">
        <v>264</v>
      </c>
      <c r="D367" s="371"/>
      <c r="E367" s="371"/>
      <c r="F367" s="179">
        <f>F368+F370</f>
        <v>600046.02</v>
      </c>
      <c r="G367" s="179">
        <f>G368+G370</f>
        <v>735510</v>
      </c>
      <c r="H367" s="189">
        <f t="shared" si="74"/>
        <v>122.57559845159875</v>
      </c>
      <c r="I367" s="164"/>
      <c r="J367" s="164"/>
    </row>
    <row r="368" spans="2:10" ht="35.25" customHeight="1" x14ac:dyDescent="0.25">
      <c r="B368" s="195">
        <v>5443</v>
      </c>
      <c r="C368" s="502" t="s">
        <v>269</v>
      </c>
      <c r="D368" s="502"/>
      <c r="E368" s="502"/>
      <c r="F368" s="180">
        <f>SUM(F369)</f>
        <v>281250</v>
      </c>
      <c r="G368" s="180">
        <f>SUM(G369)</f>
        <v>468750</v>
      </c>
      <c r="H368" s="191">
        <f t="shared" si="74"/>
        <v>166.66666666666669</v>
      </c>
      <c r="I368" s="164"/>
      <c r="J368" s="164"/>
    </row>
    <row r="369" spans="2:10" ht="36.75" customHeight="1" x14ac:dyDescent="0.25">
      <c r="B369" s="98">
        <v>54432</v>
      </c>
      <c r="C369" s="358" t="s">
        <v>270</v>
      </c>
      <c r="D369" s="358"/>
      <c r="E369" s="358"/>
      <c r="F369" s="79">
        <v>281250</v>
      </c>
      <c r="G369" s="79">
        <v>468750</v>
      </c>
      <c r="H369" s="171">
        <f t="shared" si="74"/>
        <v>166.66666666666669</v>
      </c>
      <c r="I369" s="164"/>
      <c r="J369" s="164"/>
    </row>
    <row r="370" spans="2:10" ht="36.75" customHeight="1" x14ac:dyDescent="0.25">
      <c r="B370" s="195">
        <v>5445</v>
      </c>
      <c r="C370" s="502" t="s">
        <v>271</v>
      </c>
      <c r="D370" s="502"/>
      <c r="E370" s="502"/>
      <c r="F370" s="180">
        <f>SUM(F371)</f>
        <v>318796.02</v>
      </c>
      <c r="G370" s="180">
        <f>SUM(G371)</f>
        <v>266760</v>
      </c>
      <c r="H370" s="191">
        <f t="shared" si="74"/>
        <v>83.677330727027268</v>
      </c>
      <c r="I370" s="164"/>
      <c r="J370" s="164"/>
    </row>
    <row r="371" spans="2:10" ht="37.5" customHeight="1" x14ac:dyDescent="0.25">
      <c r="B371" s="98">
        <v>54451</v>
      </c>
      <c r="C371" s="358" t="s">
        <v>272</v>
      </c>
      <c r="D371" s="358"/>
      <c r="E371" s="358"/>
      <c r="F371" s="79">
        <v>318796.02</v>
      </c>
      <c r="G371" s="79">
        <v>266760</v>
      </c>
      <c r="H371" s="171">
        <f t="shared" si="74"/>
        <v>83.677330727027268</v>
      </c>
      <c r="I371" s="164"/>
      <c r="J371" s="164"/>
    </row>
    <row r="372" spans="2:10" ht="15.75" thickBot="1" x14ac:dyDescent="0.3">
      <c r="B372" s="504" t="s">
        <v>277</v>
      </c>
      <c r="C372" s="505"/>
      <c r="D372" s="505"/>
      <c r="E372" s="505"/>
      <c r="F372" s="196">
        <f>F365</f>
        <v>600046.02</v>
      </c>
      <c r="G372" s="196">
        <f>G365</f>
        <v>735510</v>
      </c>
      <c r="H372" s="197">
        <f t="shared" si="74"/>
        <v>122.57559845159875</v>
      </c>
      <c r="I372" s="164"/>
      <c r="J372" s="164"/>
    </row>
    <row r="373" spans="2:10" x14ac:dyDescent="0.25">
      <c r="B373" s="54"/>
      <c r="C373" s="370"/>
      <c r="D373" s="370"/>
      <c r="E373" s="370"/>
      <c r="F373" s="73"/>
      <c r="G373" s="73"/>
      <c r="H373" s="164"/>
      <c r="I373" s="164"/>
      <c r="J373" s="164"/>
    </row>
    <row r="374" spans="2:10" x14ac:dyDescent="0.25">
      <c r="B374" s="54"/>
      <c r="C374" s="370"/>
      <c r="D374" s="370"/>
      <c r="E374" s="370"/>
      <c r="F374" s="73"/>
      <c r="G374" s="73"/>
      <c r="H374" s="164"/>
      <c r="I374" s="164"/>
      <c r="J374" s="164"/>
    </row>
    <row r="375" spans="2:10" x14ac:dyDescent="0.25">
      <c r="B375" s="54"/>
      <c r="C375" s="370"/>
      <c r="D375" s="370"/>
      <c r="E375" s="370"/>
      <c r="F375" s="73"/>
      <c r="G375" s="73"/>
      <c r="H375" s="164"/>
      <c r="I375" s="164"/>
      <c r="J375" s="164"/>
    </row>
    <row r="376" spans="2:10" x14ac:dyDescent="0.25">
      <c r="B376" s="54"/>
      <c r="C376" s="370"/>
      <c r="D376" s="370"/>
      <c r="E376" s="370"/>
      <c r="F376" s="73"/>
      <c r="G376" s="73"/>
      <c r="H376" s="164"/>
      <c r="I376" s="164"/>
      <c r="J376" s="164"/>
    </row>
    <row r="377" spans="2:10" x14ac:dyDescent="0.25">
      <c r="B377" s="54"/>
      <c r="C377" s="370"/>
      <c r="D377" s="370"/>
      <c r="E377" s="370"/>
      <c r="F377" s="73"/>
      <c r="G377" s="73"/>
      <c r="H377" s="164"/>
      <c r="I377" s="164"/>
      <c r="J377" s="164"/>
    </row>
    <row r="378" spans="2:10" x14ac:dyDescent="0.25">
      <c r="B378" s="4"/>
      <c r="C378" s="503"/>
      <c r="D378" s="503"/>
      <c r="E378" s="503"/>
      <c r="F378" s="170"/>
      <c r="G378" s="170"/>
    </row>
    <row r="382" spans="2:10" x14ac:dyDescent="0.25">
      <c r="B382" s="356" t="s">
        <v>284</v>
      </c>
      <c r="C382" s="356"/>
      <c r="D382" s="356"/>
      <c r="E382" s="356"/>
      <c r="F382" s="356"/>
      <c r="G382" s="356"/>
      <c r="H382" s="356"/>
      <c r="I382" s="356"/>
    </row>
    <row r="383" spans="2:10" x14ac:dyDescent="0.25">
      <c r="C383" s="163"/>
      <c r="D383" s="163"/>
      <c r="E383" s="163"/>
      <c r="F383" s="163"/>
      <c r="G383" s="163"/>
    </row>
    <row r="384" spans="2:10" x14ac:dyDescent="0.25">
      <c r="C384" s="163"/>
      <c r="D384" s="163"/>
      <c r="E384" s="163"/>
      <c r="F384" s="163"/>
      <c r="G384" s="163"/>
    </row>
    <row r="386" spans="2:13" x14ac:dyDescent="0.25">
      <c r="B386" s="390" t="s">
        <v>285</v>
      </c>
      <c r="C386" s="390"/>
      <c r="D386" s="390"/>
      <c r="E386" s="390"/>
      <c r="F386" s="390"/>
      <c r="G386" s="4"/>
      <c r="H386" s="4"/>
      <c r="I386" s="4"/>
      <c r="J386" s="4"/>
      <c r="K386" s="4"/>
      <c r="L386" s="4"/>
      <c r="M386" s="4"/>
    </row>
    <row r="387" spans="2:13" ht="15.75" thickBot="1" x14ac:dyDescent="0.3"/>
    <row r="388" spans="2:13" ht="24.75" x14ac:dyDescent="0.25">
      <c r="B388" s="212" t="s">
        <v>23</v>
      </c>
      <c r="C388" s="509" t="s">
        <v>326</v>
      </c>
      <c r="D388" s="509"/>
      <c r="E388" s="509"/>
      <c r="F388" s="199" t="s">
        <v>283</v>
      </c>
      <c r="G388" s="206" t="s">
        <v>4</v>
      </c>
      <c r="H388" s="207" t="s">
        <v>266</v>
      </c>
    </row>
    <row r="389" spans="2:13" x14ac:dyDescent="0.25">
      <c r="B389" s="213">
        <v>1</v>
      </c>
      <c r="C389" s="510">
        <v>2</v>
      </c>
      <c r="D389" s="510"/>
      <c r="E389" s="510"/>
      <c r="F389" s="214">
        <v>3</v>
      </c>
      <c r="G389" s="215">
        <v>4</v>
      </c>
      <c r="H389" s="216">
        <v>5</v>
      </c>
    </row>
    <row r="390" spans="2:13" x14ac:dyDescent="0.25">
      <c r="B390" s="208" t="s">
        <v>289</v>
      </c>
      <c r="C390" s="511" t="s">
        <v>286</v>
      </c>
      <c r="D390" s="511"/>
      <c r="E390" s="511"/>
      <c r="F390" s="205">
        <f>SUM(F391)</f>
        <v>214000</v>
      </c>
      <c r="G390" s="205">
        <f>SUM(G391)</f>
        <v>208992.46000000002</v>
      </c>
      <c r="H390" s="209">
        <f>G390/F390*100</f>
        <v>97.660028037383185</v>
      </c>
    </row>
    <row r="391" spans="2:13" x14ac:dyDescent="0.25">
      <c r="B391" s="210" t="s">
        <v>290</v>
      </c>
      <c r="C391" s="429" t="s">
        <v>291</v>
      </c>
      <c r="D391" s="429"/>
      <c r="E391" s="429"/>
      <c r="F391" s="19">
        <v>214000</v>
      </c>
      <c r="G391" s="25">
        <f>G436</f>
        <v>208992.46000000002</v>
      </c>
      <c r="H391" s="211">
        <f>G391/F391*100</f>
        <v>97.660028037383185</v>
      </c>
    </row>
    <row r="392" spans="2:13" x14ac:dyDescent="0.25">
      <c r="B392" s="208" t="s">
        <v>292</v>
      </c>
      <c r="C392" s="511" t="s">
        <v>287</v>
      </c>
      <c r="D392" s="511"/>
      <c r="E392" s="511"/>
      <c r="F392" s="205">
        <f>SUM(F393:F400)</f>
        <v>8270000</v>
      </c>
      <c r="G392" s="205">
        <f>SUM(G393:G400)</f>
        <v>7195244.2599999998</v>
      </c>
      <c r="H392" s="209">
        <f>G392/F392*100</f>
        <v>87.004162756952837</v>
      </c>
    </row>
    <row r="393" spans="2:13" x14ac:dyDescent="0.25">
      <c r="B393" s="210" t="s">
        <v>293</v>
      </c>
      <c r="C393" s="429" t="s">
        <v>294</v>
      </c>
      <c r="D393" s="429"/>
      <c r="E393" s="429"/>
      <c r="F393" s="19">
        <v>1937500</v>
      </c>
      <c r="G393" s="25">
        <f>G452</f>
        <v>1754421.85</v>
      </c>
      <c r="H393" s="211">
        <f t="shared" ref="H393:H400" si="75">G393/F393*100</f>
        <v>90.550805161290327</v>
      </c>
    </row>
    <row r="394" spans="2:13" x14ac:dyDescent="0.25">
      <c r="B394" s="210" t="s">
        <v>295</v>
      </c>
      <c r="C394" s="429" t="s">
        <v>296</v>
      </c>
      <c r="D394" s="429"/>
      <c r="E394" s="429"/>
      <c r="F394" s="19">
        <v>3429000</v>
      </c>
      <c r="G394" s="25">
        <f>G514</f>
        <v>3096662.55</v>
      </c>
      <c r="H394" s="211">
        <f t="shared" si="75"/>
        <v>90.308035870516179</v>
      </c>
    </row>
    <row r="395" spans="2:13" x14ac:dyDescent="0.25">
      <c r="B395" s="210" t="s">
        <v>297</v>
      </c>
      <c r="C395" s="429" t="s">
        <v>298</v>
      </c>
      <c r="D395" s="429"/>
      <c r="E395" s="429"/>
      <c r="F395" s="19">
        <v>258500</v>
      </c>
      <c r="G395" s="25">
        <f>G599</f>
        <v>214127.59</v>
      </c>
      <c r="H395" s="211">
        <f t="shared" si="75"/>
        <v>82.834657640232109</v>
      </c>
    </row>
    <row r="396" spans="2:13" x14ac:dyDescent="0.25">
      <c r="B396" s="210" t="s">
        <v>299</v>
      </c>
      <c r="C396" s="429" t="s">
        <v>300</v>
      </c>
      <c r="D396" s="429"/>
      <c r="E396" s="429"/>
      <c r="F396" s="19">
        <v>1145000</v>
      </c>
      <c r="G396" s="25">
        <f>G620</f>
        <v>1084911.8700000001</v>
      </c>
      <c r="H396" s="211">
        <f t="shared" si="75"/>
        <v>94.752128384279487</v>
      </c>
    </row>
    <row r="397" spans="2:13" x14ac:dyDescent="0.25">
      <c r="B397" s="210" t="s">
        <v>301</v>
      </c>
      <c r="C397" s="429" t="s">
        <v>302</v>
      </c>
      <c r="D397" s="429"/>
      <c r="E397" s="429"/>
      <c r="F397" s="19">
        <v>1120000</v>
      </c>
      <c r="G397" s="25">
        <f>G643</f>
        <v>812951.73</v>
      </c>
      <c r="H397" s="211">
        <f t="shared" si="75"/>
        <v>72.584975892857145</v>
      </c>
    </row>
    <row r="398" spans="2:13" x14ac:dyDescent="0.25">
      <c r="B398" s="210" t="s">
        <v>303</v>
      </c>
      <c r="C398" s="429" t="s">
        <v>304</v>
      </c>
      <c r="D398" s="429"/>
      <c r="E398" s="429"/>
      <c r="F398" s="19">
        <v>195000</v>
      </c>
      <c r="G398" s="25">
        <f>G680</f>
        <v>140077.38</v>
      </c>
      <c r="H398" s="211">
        <f t="shared" si="75"/>
        <v>71.834553846153852</v>
      </c>
    </row>
    <row r="399" spans="2:13" x14ac:dyDescent="0.25">
      <c r="B399" s="210" t="s">
        <v>305</v>
      </c>
      <c r="C399" s="429" t="s">
        <v>306</v>
      </c>
      <c r="D399" s="429"/>
      <c r="E399" s="429"/>
      <c r="F399" s="19">
        <v>105000</v>
      </c>
      <c r="G399" s="25">
        <f>G713</f>
        <v>51348.37</v>
      </c>
      <c r="H399" s="211">
        <f t="shared" si="75"/>
        <v>48.903209523809529</v>
      </c>
    </row>
    <row r="400" spans="2:13" ht="24" customHeight="1" x14ac:dyDescent="0.25">
      <c r="B400" s="210" t="s">
        <v>307</v>
      </c>
      <c r="C400" s="358" t="s">
        <v>308</v>
      </c>
      <c r="D400" s="358"/>
      <c r="E400" s="358"/>
      <c r="F400" s="19">
        <v>80000</v>
      </c>
      <c r="G400" s="25">
        <f>G732</f>
        <v>40742.92</v>
      </c>
      <c r="H400" s="211">
        <f t="shared" si="75"/>
        <v>50.928649999999998</v>
      </c>
    </row>
    <row r="401" spans="2:8" x14ac:dyDescent="0.25">
      <c r="B401" s="208" t="s">
        <v>309</v>
      </c>
      <c r="C401" s="511" t="s">
        <v>310</v>
      </c>
      <c r="D401" s="511"/>
      <c r="E401" s="511"/>
      <c r="F401" s="205">
        <f>SUM(F402:F403)</f>
        <v>2673000</v>
      </c>
      <c r="G401" s="205">
        <f>SUM(G402:G403)</f>
        <v>2355383.77</v>
      </c>
      <c r="H401" s="209">
        <f>G401/F401*100</f>
        <v>88.117612046389823</v>
      </c>
    </row>
    <row r="402" spans="2:8" x14ac:dyDescent="0.25">
      <c r="B402" s="210" t="s">
        <v>311</v>
      </c>
      <c r="C402" s="429" t="s">
        <v>312</v>
      </c>
      <c r="D402" s="429"/>
      <c r="E402" s="429"/>
      <c r="F402" s="19">
        <v>2658000</v>
      </c>
      <c r="G402" s="25">
        <f>G746</f>
        <v>2355383.77</v>
      </c>
      <c r="H402" s="211">
        <f t="shared" ref="H402:H403" si="76">G402/F402*100</f>
        <v>88.614889766741911</v>
      </c>
    </row>
    <row r="403" spans="2:8" x14ac:dyDescent="0.25">
      <c r="B403" s="210" t="s">
        <v>313</v>
      </c>
      <c r="C403" s="429" t="s">
        <v>314</v>
      </c>
      <c r="D403" s="429"/>
      <c r="E403" s="429"/>
      <c r="F403" s="19">
        <v>15000</v>
      </c>
      <c r="G403" s="25">
        <f>G811</f>
        <v>0</v>
      </c>
      <c r="H403" s="211">
        <f t="shared" si="76"/>
        <v>0</v>
      </c>
    </row>
    <row r="404" spans="2:8" x14ac:dyDescent="0.25">
      <c r="B404" s="208" t="s">
        <v>315</v>
      </c>
      <c r="C404" s="511" t="s">
        <v>288</v>
      </c>
      <c r="D404" s="511"/>
      <c r="E404" s="511"/>
      <c r="F404" s="205">
        <f>SUM(F405:F406)</f>
        <v>523000</v>
      </c>
      <c r="G404" s="205">
        <f>SUM(G405:G406)</f>
        <v>402959.93</v>
      </c>
      <c r="H404" s="209">
        <f>G404/F404*100</f>
        <v>77.04778776290631</v>
      </c>
    </row>
    <row r="405" spans="2:8" x14ac:dyDescent="0.25">
      <c r="B405" s="210" t="s">
        <v>316</v>
      </c>
      <c r="C405" s="429" t="s">
        <v>317</v>
      </c>
      <c r="D405" s="429"/>
      <c r="E405" s="429"/>
      <c r="F405" s="19">
        <v>518000</v>
      </c>
      <c r="G405" s="25">
        <f>G818</f>
        <v>397959.93</v>
      </c>
      <c r="H405" s="211">
        <f t="shared" ref="H405:H406" si="77">G405/F405*100</f>
        <v>76.826241312741317</v>
      </c>
    </row>
    <row r="406" spans="2:8" x14ac:dyDescent="0.25">
      <c r="B406" s="210" t="s">
        <v>318</v>
      </c>
      <c r="C406" s="429" t="s">
        <v>319</v>
      </c>
      <c r="D406" s="429"/>
      <c r="E406" s="429"/>
      <c r="F406" s="19">
        <v>5000</v>
      </c>
      <c r="G406" s="25">
        <f>G856</f>
        <v>5000</v>
      </c>
      <c r="H406" s="211">
        <f t="shared" si="77"/>
        <v>100</v>
      </c>
    </row>
    <row r="407" spans="2:8" x14ac:dyDescent="0.25">
      <c r="B407" s="208" t="s">
        <v>320</v>
      </c>
      <c r="C407" s="511" t="s">
        <v>321</v>
      </c>
      <c r="D407" s="511"/>
      <c r="E407" s="511"/>
      <c r="F407" s="205">
        <f>SUM(F408)</f>
        <v>180000</v>
      </c>
      <c r="G407" s="205">
        <f>SUM(G408)</f>
        <v>170997.79</v>
      </c>
      <c r="H407" s="209">
        <f>G407/F407*100</f>
        <v>94.998772222222229</v>
      </c>
    </row>
    <row r="408" spans="2:8" x14ac:dyDescent="0.25">
      <c r="B408" s="210" t="s">
        <v>322</v>
      </c>
      <c r="C408" s="429" t="s">
        <v>323</v>
      </c>
      <c r="D408" s="429"/>
      <c r="E408" s="429"/>
      <c r="F408" s="19">
        <v>180000</v>
      </c>
      <c r="G408" s="25">
        <f>G864</f>
        <v>170997.79</v>
      </c>
      <c r="H408" s="211">
        <f>G408/F408*100</f>
        <v>94.998772222222229</v>
      </c>
    </row>
    <row r="409" spans="2:8" ht="15.75" thickBot="1" x14ac:dyDescent="0.3">
      <c r="B409" s="517" t="s">
        <v>324</v>
      </c>
      <c r="C409" s="518"/>
      <c r="D409" s="518"/>
      <c r="E409" s="518"/>
      <c r="F409" s="217">
        <f>F390+F392+F401+F404+F407</f>
        <v>11860000</v>
      </c>
      <c r="G409" s="217">
        <f>G390+G392+G401+G404+G407</f>
        <v>10333578.209999999</v>
      </c>
      <c r="H409" s="218">
        <f>G409/F409*100</f>
        <v>87.129664502529508</v>
      </c>
    </row>
    <row r="410" spans="2:8" x14ac:dyDescent="0.25">
      <c r="B410" s="203"/>
      <c r="C410" s="204"/>
      <c r="D410" s="204"/>
      <c r="E410" s="204"/>
      <c r="F410" s="202"/>
      <c r="G410" s="202"/>
      <c r="H410" s="202"/>
    </row>
    <row r="411" spans="2:8" x14ac:dyDescent="0.25">
      <c r="B411" s="203"/>
      <c r="C411" s="204"/>
      <c r="D411" s="204"/>
      <c r="E411" s="204"/>
      <c r="F411" s="202"/>
      <c r="G411" s="202"/>
      <c r="H411" s="202"/>
    </row>
    <row r="412" spans="2:8" x14ac:dyDescent="0.25">
      <c r="B412" s="203"/>
      <c r="C412" s="204"/>
      <c r="D412" s="204"/>
      <c r="E412" s="204"/>
      <c r="F412" s="202"/>
      <c r="G412" s="202"/>
      <c r="H412" s="202"/>
    </row>
    <row r="413" spans="2:8" x14ac:dyDescent="0.25">
      <c r="B413" s="203"/>
      <c r="C413" s="204"/>
      <c r="D413" s="204"/>
      <c r="E413" s="204"/>
      <c r="F413" s="202"/>
      <c r="G413" s="202"/>
      <c r="H413" s="202"/>
    </row>
    <row r="414" spans="2:8" x14ac:dyDescent="0.25">
      <c r="B414" s="203"/>
      <c r="C414" s="204"/>
      <c r="D414" s="204"/>
      <c r="E414" s="204"/>
      <c r="F414" s="202"/>
      <c r="G414" s="202"/>
      <c r="H414" s="202"/>
    </row>
    <row r="415" spans="2:8" x14ac:dyDescent="0.25">
      <c r="B415" s="203"/>
      <c r="C415" s="204"/>
      <c r="D415" s="204"/>
      <c r="E415" s="204"/>
      <c r="F415" s="202"/>
      <c r="G415" s="202"/>
      <c r="H415" s="202"/>
    </row>
    <row r="416" spans="2:8" x14ac:dyDescent="0.25">
      <c r="B416" s="203"/>
      <c r="C416" s="204"/>
      <c r="D416" s="204"/>
      <c r="E416" s="204"/>
      <c r="F416" s="202"/>
      <c r="G416" s="202"/>
      <c r="H416" s="202"/>
    </row>
    <row r="417" spans="2:8" x14ac:dyDescent="0.25">
      <c r="B417" s="203"/>
      <c r="C417" s="164"/>
      <c r="D417" s="164"/>
      <c r="E417" s="164"/>
      <c r="F417" s="202"/>
      <c r="G417" s="202"/>
      <c r="H417" s="202"/>
    </row>
    <row r="418" spans="2:8" x14ac:dyDescent="0.25">
      <c r="B418" s="203"/>
      <c r="C418" s="164"/>
      <c r="D418" s="164"/>
      <c r="E418" s="164"/>
      <c r="F418" s="202"/>
      <c r="G418" s="202"/>
      <c r="H418" s="202"/>
    </row>
    <row r="419" spans="2:8" x14ac:dyDescent="0.25">
      <c r="B419" s="203"/>
      <c r="C419" s="164"/>
      <c r="D419" s="164"/>
      <c r="E419" s="164"/>
      <c r="F419" s="202"/>
      <c r="G419" s="202"/>
      <c r="H419" s="202"/>
    </row>
    <row r="420" spans="2:8" x14ac:dyDescent="0.25">
      <c r="B420" s="203"/>
      <c r="C420" s="164"/>
      <c r="D420" s="164"/>
      <c r="E420" s="164"/>
      <c r="F420" s="202"/>
      <c r="G420" s="202"/>
      <c r="H420" s="202"/>
    </row>
    <row r="421" spans="2:8" x14ac:dyDescent="0.25">
      <c r="B421" s="203"/>
      <c r="C421" s="164"/>
      <c r="D421" s="164"/>
      <c r="E421" s="164"/>
      <c r="F421" s="202"/>
      <c r="G421" s="202"/>
      <c r="H421" s="202"/>
    </row>
    <row r="422" spans="2:8" x14ac:dyDescent="0.25">
      <c r="B422" s="203"/>
      <c r="C422" s="164"/>
      <c r="D422" s="164"/>
      <c r="E422" s="164"/>
      <c r="F422" s="202"/>
      <c r="G422" s="202"/>
      <c r="H422" s="202"/>
    </row>
    <row r="423" spans="2:8" x14ac:dyDescent="0.25">
      <c r="B423" s="203"/>
      <c r="C423" s="164"/>
      <c r="D423" s="164"/>
      <c r="E423" s="164"/>
      <c r="F423" s="202"/>
      <c r="G423" s="202"/>
      <c r="H423" s="202"/>
    </row>
    <row r="424" spans="2:8" x14ac:dyDescent="0.25">
      <c r="B424" s="203"/>
      <c r="C424" s="164"/>
      <c r="D424" s="164"/>
      <c r="E424" s="164"/>
      <c r="F424" s="202"/>
      <c r="G424" s="202"/>
      <c r="H424" s="202"/>
    </row>
    <row r="425" spans="2:8" x14ac:dyDescent="0.25">
      <c r="B425" s="203"/>
      <c r="C425" s="164"/>
      <c r="D425" s="164"/>
      <c r="E425" s="164"/>
      <c r="F425" s="202"/>
      <c r="G425" s="202"/>
      <c r="H425" s="202"/>
    </row>
    <row r="426" spans="2:8" x14ac:dyDescent="0.25">
      <c r="B426" s="203"/>
      <c r="C426" s="164"/>
      <c r="D426" s="164"/>
      <c r="E426" s="164"/>
      <c r="F426" s="202"/>
      <c r="G426" s="202"/>
      <c r="H426" s="202"/>
    </row>
    <row r="427" spans="2:8" x14ac:dyDescent="0.25">
      <c r="B427" s="203"/>
      <c r="C427" s="164"/>
      <c r="D427" s="164"/>
      <c r="E427" s="164"/>
      <c r="F427" s="202"/>
      <c r="G427" s="202"/>
      <c r="H427" s="202"/>
    </row>
    <row r="428" spans="2:8" x14ac:dyDescent="0.25">
      <c r="B428" s="203"/>
      <c r="C428" s="164"/>
      <c r="D428" s="164"/>
      <c r="E428" s="164"/>
      <c r="F428" s="202"/>
      <c r="G428" s="202"/>
      <c r="H428" s="202"/>
    </row>
    <row r="429" spans="2:8" x14ac:dyDescent="0.25">
      <c r="B429" s="203"/>
      <c r="C429" s="164"/>
      <c r="D429" s="164"/>
      <c r="E429" s="164"/>
      <c r="F429" s="202"/>
      <c r="G429" s="202"/>
      <c r="H429" s="202"/>
    </row>
    <row r="430" spans="2:8" x14ac:dyDescent="0.25">
      <c r="B430" s="203"/>
      <c r="C430" s="164"/>
      <c r="D430" s="164"/>
      <c r="E430" s="164"/>
      <c r="F430" s="202"/>
      <c r="G430" s="202"/>
      <c r="H430" s="202"/>
    </row>
    <row r="431" spans="2:8" x14ac:dyDescent="0.25">
      <c r="B431" s="519" t="s">
        <v>325</v>
      </c>
      <c r="C431" s="519"/>
      <c r="D431" s="519"/>
      <c r="E431" s="519"/>
      <c r="F431" s="519"/>
      <c r="G431" s="202"/>
      <c r="H431" s="202"/>
    </row>
    <row r="432" spans="2:8" ht="15.75" thickBot="1" x14ac:dyDescent="0.3">
      <c r="B432" s="203"/>
      <c r="C432" s="164"/>
      <c r="D432" s="164"/>
      <c r="E432" s="164"/>
      <c r="F432" s="202"/>
      <c r="G432" s="202"/>
      <c r="H432" s="202"/>
    </row>
    <row r="433" spans="2:15" ht="24.75" x14ac:dyDescent="0.25">
      <c r="B433" s="234" t="s">
        <v>23</v>
      </c>
      <c r="C433" s="520" t="s">
        <v>173</v>
      </c>
      <c r="D433" s="520"/>
      <c r="E433" s="520"/>
      <c r="F433" s="219" t="s">
        <v>283</v>
      </c>
      <c r="G433" s="220" t="s">
        <v>4</v>
      </c>
      <c r="H433" s="235" t="s">
        <v>266</v>
      </c>
    </row>
    <row r="434" spans="2:15" x14ac:dyDescent="0.25">
      <c r="B434" s="213">
        <v>1</v>
      </c>
      <c r="C434" s="510">
        <v>2</v>
      </c>
      <c r="D434" s="510"/>
      <c r="E434" s="510"/>
      <c r="F434" s="214">
        <v>3</v>
      </c>
      <c r="G434" s="225">
        <v>4</v>
      </c>
      <c r="H434" s="216">
        <v>5</v>
      </c>
    </row>
    <row r="435" spans="2:15" ht="23.25" x14ac:dyDescent="0.25">
      <c r="B435" s="236" t="s">
        <v>328</v>
      </c>
      <c r="C435" s="372" t="s">
        <v>286</v>
      </c>
      <c r="D435" s="372"/>
      <c r="E435" s="372"/>
      <c r="F435" s="177">
        <f>F436</f>
        <v>214000</v>
      </c>
      <c r="G435" s="237">
        <f>G436</f>
        <v>208992.46000000002</v>
      </c>
      <c r="H435" s="238">
        <f t="shared" ref="H435:H441" si="78">G435/F435*100</f>
        <v>97.660028037383185</v>
      </c>
    </row>
    <row r="436" spans="2:15" ht="23.25" x14ac:dyDescent="0.25">
      <c r="B436" s="239" t="s">
        <v>329</v>
      </c>
      <c r="C436" s="373" t="s">
        <v>291</v>
      </c>
      <c r="D436" s="373"/>
      <c r="E436" s="373"/>
      <c r="F436" s="58">
        <f>F439</f>
        <v>214000</v>
      </c>
      <c r="G436" s="240">
        <f>G439</f>
        <v>208992.46000000002</v>
      </c>
      <c r="H436" s="241">
        <f t="shared" si="78"/>
        <v>97.660028037383185</v>
      </c>
      <c r="M436" s="170"/>
    </row>
    <row r="437" spans="2:15" x14ac:dyDescent="0.25">
      <c r="B437" s="275" t="s">
        <v>338</v>
      </c>
      <c r="C437" s="351" t="s">
        <v>163</v>
      </c>
      <c r="D437" s="352"/>
      <c r="E437" s="352"/>
      <c r="F437" s="66">
        <f>F441+F448</f>
        <v>122000</v>
      </c>
      <c r="G437" s="284">
        <f>G441+G448</f>
        <v>96564</v>
      </c>
      <c r="H437" s="271">
        <f t="shared" si="78"/>
        <v>79.150819672131149</v>
      </c>
      <c r="M437" s="170"/>
    </row>
    <row r="438" spans="2:15" x14ac:dyDescent="0.25">
      <c r="B438" s="275" t="s">
        <v>591</v>
      </c>
      <c r="C438" s="269" t="s">
        <v>166</v>
      </c>
      <c r="D438" s="269"/>
      <c r="E438" s="269"/>
      <c r="F438" s="66">
        <f>F442</f>
        <v>92000</v>
      </c>
      <c r="G438" s="270">
        <f>G442</f>
        <v>112428.46</v>
      </c>
      <c r="H438" s="271">
        <f t="shared" si="78"/>
        <v>122.20484782608696</v>
      </c>
      <c r="M438" s="170"/>
    </row>
    <row r="439" spans="2:15" ht="23.25" x14ac:dyDescent="0.25">
      <c r="B439" s="242" t="s">
        <v>330</v>
      </c>
      <c r="C439" s="371" t="s">
        <v>327</v>
      </c>
      <c r="D439" s="371"/>
      <c r="E439" s="371"/>
      <c r="F439" s="179">
        <f>F440+F447</f>
        <v>214000</v>
      </c>
      <c r="G439" s="243">
        <f>G440+G447</f>
        <v>208992.46000000002</v>
      </c>
      <c r="H439" s="189">
        <f t="shared" si="78"/>
        <v>97.660028037383185</v>
      </c>
    </row>
    <row r="440" spans="2:15" ht="23.25" x14ac:dyDescent="0.25">
      <c r="B440" s="244" t="s">
        <v>331</v>
      </c>
      <c r="C440" s="360" t="s">
        <v>332</v>
      </c>
      <c r="D440" s="360"/>
      <c r="E440" s="360"/>
      <c r="F440" s="221">
        <f>F443+F445</f>
        <v>187000</v>
      </c>
      <c r="G440" s="245">
        <f>G443+G445</f>
        <v>184530.01</v>
      </c>
      <c r="H440" s="246">
        <f t="shared" si="78"/>
        <v>98.679149732620331</v>
      </c>
      <c r="M440" s="170"/>
      <c r="O440" s="170"/>
    </row>
    <row r="441" spans="2:15" x14ac:dyDescent="0.25">
      <c r="B441" s="247" t="s">
        <v>338</v>
      </c>
      <c r="C441" s="361" t="s">
        <v>163</v>
      </c>
      <c r="D441" s="361"/>
      <c r="E441" s="361"/>
      <c r="F441" s="80">
        <v>95000</v>
      </c>
      <c r="G441" s="103">
        <v>72101.55</v>
      </c>
      <c r="H441" s="248">
        <f t="shared" si="78"/>
        <v>75.896368421052642</v>
      </c>
    </row>
    <row r="442" spans="2:15" x14ac:dyDescent="0.25">
      <c r="B442" s="247" t="s">
        <v>591</v>
      </c>
      <c r="C442" s="223" t="s">
        <v>166</v>
      </c>
      <c r="D442" s="223"/>
      <c r="E442" s="223"/>
      <c r="F442" s="80">
        <v>92000</v>
      </c>
      <c r="G442" s="103">
        <v>112428.46</v>
      </c>
      <c r="H442" s="248"/>
    </row>
    <row r="443" spans="2:15" ht="17.25" customHeight="1" x14ac:dyDescent="0.25">
      <c r="B443" s="249" t="s">
        <v>333</v>
      </c>
      <c r="C443" s="358" t="s">
        <v>92</v>
      </c>
      <c r="D443" s="358"/>
      <c r="E443" s="358"/>
      <c r="F443" s="79">
        <v>3000</v>
      </c>
      <c r="G443" s="101">
        <f>SUM(G444)</f>
        <v>1702.03</v>
      </c>
      <c r="H443" s="171">
        <f>G443/F443*100</f>
        <v>56.734333333333332</v>
      </c>
      <c r="M443" s="170"/>
    </row>
    <row r="444" spans="2:15" x14ac:dyDescent="0.25">
      <c r="B444" s="249" t="s">
        <v>340</v>
      </c>
      <c r="C444" s="358" t="s">
        <v>94</v>
      </c>
      <c r="D444" s="358"/>
      <c r="E444" s="358"/>
      <c r="F444" s="79"/>
      <c r="G444" s="101">
        <v>1702.03</v>
      </c>
      <c r="H444" s="171"/>
      <c r="M444" s="170"/>
    </row>
    <row r="445" spans="2:15" ht="18.75" customHeight="1" x14ac:dyDescent="0.25">
      <c r="B445" s="249" t="s">
        <v>334</v>
      </c>
      <c r="C445" s="358" t="s">
        <v>108</v>
      </c>
      <c r="D445" s="358"/>
      <c r="E445" s="358"/>
      <c r="F445" s="79">
        <v>184000</v>
      </c>
      <c r="G445" s="101">
        <f>SUM(G446)</f>
        <v>182827.98</v>
      </c>
      <c r="H445" s="171">
        <f>G445/F445*100</f>
        <v>99.363032608695661</v>
      </c>
      <c r="M445" s="170"/>
    </row>
    <row r="446" spans="2:15" ht="29.25" customHeight="1" x14ac:dyDescent="0.25">
      <c r="B446" s="249" t="s">
        <v>341</v>
      </c>
      <c r="C446" s="358" t="s">
        <v>344</v>
      </c>
      <c r="D446" s="358"/>
      <c r="E446" s="358"/>
      <c r="F446" s="79"/>
      <c r="G446" s="101">
        <v>182827.98</v>
      </c>
      <c r="H446" s="171"/>
      <c r="M446" s="170"/>
    </row>
    <row r="447" spans="2:15" ht="26.25" customHeight="1" x14ac:dyDescent="0.25">
      <c r="B447" s="244" t="s">
        <v>336</v>
      </c>
      <c r="C447" s="360" t="s">
        <v>337</v>
      </c>
      <c r="D447" s="360"/>
      <c r="E447" s="360"/>
      <c r="F447" s="221">
        <f>F449</f>
        <v>27000</v>
      </c>
      <c r="G447" s="245">
        <f>G449</f>
        <v>24462.45</v>
      </c>
      <c r="H447" s="246">
        <f>G447/F447*100</f>
        <v>90.601666666666674</v>
      </c>
    </row>
    <row r="448" spans="2:15" x14ac:dyDescent="0.25">
      <c r="B448" s="247" t="s">
        <v>338</v>
      </c>
      <c r="C448" s="361" t="s">
        <v>163</v>
      </c>
      <c r="D448" s="361"/>
      <c r="E448" s="361"/>
      <c r="F448" s="80">
        <v>27000</v>
      </c>
      <c r="G448" s="103">
        <v>24462.45</v>
      </c>
      <c r="H448" s="248">
        <f>G448/F448*100</f>
        <v>90.601666666666674</v>
      </c>
      <c r="M448" s="170"/>
    </row>
    <row r="449" spans="1:15" x14ac:dyDescent="0.25">
      <c r="B449" s="249" t="s">
        <v>339</v>
      </c>
      <c r="C449" s="358" t="s">
        <v>343</v>
      </c>
      <c r="D449" s="358"/>
      <c r="E449" s="358"/>
      <c r="F449" s="79">
        <v>27000</v>
      </c>
      <c r="G449" s="101">
        <f>SUM(G450)</f>
        <v>24462.45</v>
      </c>
      <c r="H449" s="171">
        <f>G449/F449*100</f>
        <v>90.601666666666674</v>
      </c>
      <c r="M449" s="170"/>
    </row>
    <row r="450" spans="1:15" x14ac:dyDescent="0.25">
      <c r="B450" s="249" t="s">
        <v>342</v>
      </c>
      <c r="C450" s="358" t="s">
        <v>131</v>
      </c>
      <c r="D450" s="358"/>
      <c r="E450" s="358"/>
      <c r="F450" s="79"/>
      <c r="G450" s="79">
        <v>24462.45</v>
      </c>
      <c r="H450" s="171"/>
      <c r="M450" s="170"/>
    </row>
    <row r="451" spans="1:15" ht="23.25" x14ac:dyDescent="0.25">
      <c r="A451" s="222"/>
      <c r="B451" s="236" t="s">
        <v>345</v>
      </c>
      <c r="C451" s="372" t="s">
        <v>287</v>
      </c>
      <c r="D451" s="372"/>
      <c r="E451" s="372"/>
      <c r="F451" s="177">
        <f>F452+F514+F599+F620+F643+F680+F713+F732</f>
        <v>8270000</v>
      </c>
      <c r="G451" s="177">
        <f>G452+G514+G599+G620+G643+G680+G713+G732</f>
        <v>7195244.2599999998</v>
      </c>
      <c r="H451" s="238">
        <f>G451/F451*100</f>
        <v>87.004162756952837</v>
      </c>
      <c r="M451" s="170"/>
    </row>
    <row r="452" spans="1:15" ht="23.25" x14ac:dyDescent="0.25">
      <c r="A452" s="222"/>
      <c r="B452" s="239" t="s">
        <v>346</v>
      </c>
      <c r="C452" s="373" t="s">
        <v>294</v>
      </c>
      <c r="D452" s="373"/>
      <c r="E452" s="373"/>
      <c r="F452" s="58">
        <f>F455+F509</f>
        <v>1937500</v>
      </c>
      <c r="G452" s="58">
        <f>G455+G509</f>
        <v>1754421.85</v>
      </c>
      <c r="H452" s="241">
        <f>G452/F452*100</f>
        <v>90.550805161290327</v>
      </c>
      <c r="M452" s="170"/>
    </row>
    <row r="453" spans="1:15" x14ac:dyDescent="0.25">
      <c r="A453" s="222"/>
      <c r="B453" s="275" t="s">
        <v>338</v>
      </c>
      <c r="C453" s="351" t="s">
        <v>163</v>
      </c>
      <c r="D453" s="352"/>
      <c r="E453" s="353"/>
      <c r="F453" s="66">
        <f>F457+F472+F477+F492+F500+F511</f>
        <v>1887500</v>
      </c>
      <c r="G453" s="66">
        <f>G457+G472+G477+G492+G500+G511</f>
        <v>1725991.14</v>
      </c>
      <c r="H453" s="248">
        <f t="shared" ref="H453:H454" si="79">G453/F453*100</f>
        <v>91.443239205298013</v>
      </c>
    </row>
    <row r="454" spans="1:15" x14ac:dyDescent="0.25">
      <c r="A454" s="222"/>
      <c r="B454" s="275" t="s">
        <v>590</v>
      </c>
      <c r="C454" s="351" t="s">
        <v>165</v>
      </c>
      <c r="D454" s="352"/>
      <c r="E454" s="353"/>
      <c r="F454" s="66">
        <f>F506</f>
        <v>50000</v>
      </c>
      <c r="G454" s="66">
        <f>G506</f>
        <v>28430.71</v>
      </c>
      <c r="H454" s="248">
        <f t="shared" si="79"/>
        <v>56.861419999999995</v>
      </c>
      <c r="M454" s="170"/>
    </row>
    <row r="455" spans="1:15" ht="23.25" x14ac:dyDescent="0.25">
      <c r="A455" s="222"/>
      <c r="B455" s="242" t="s">
        <v>347</v>
      </c>
      <c r="C455" s="371" t="s">
        <v>348</v>
      </c>
      <c r="D455" s="371"/>
      <c r="E455" s="371"/>
      <c r="F455" s="179">
        <f>F456+F471+F476+F491+F499+F505</f>
        <v>1897500</v>
      </c>
      <c r="G455" s="179">
        <f>G456+G471+G476+G491+G499+G505</f>
        <v>1745346.85</v>
      </c>
      <c r="H455" s="189">
        <f>G455/F455*100</f>
        <v>91.981388669301722</v>
      </c>
      <c r="O455" s="170"/>
    </row>
    <row r="456" spans="1:15" ht="19.5" customHeight="1" x14ac:dyDescent="0.25">
      <c r="A456" s="222"/>
      <c r="B456" s="244" t="s">
        <v>349</v>
      </c>
      <c r="C456" s="360" t="s">
        <v>85</v>
      </c>
      <c r="D456" s="360"/>
      <c r="E456" s="360"/>
      <c r="F456" s="221">
        <f>F458+F460+F462+F464+F469</f>
        <v>1301000</v>
      </c>
      <c r="G456" s="221">
        <f>G458+G460+G462+G464+G469</f>
        <v>1187516.4100000001</v>
      </c>
      <c r="H456" s="246">
        <f>G456/F456*100</f>
        <v>91.277202920830149</v>
      </c>
    </row>
    <row r="457" spans="1:15" x14ac:dyDescent="0.25">
      <c r="A457" s="222"/>
      <c r="B457" s="247" t="s">
        <v>589</v>
      </c>
      <c r="C457" s="361" t="s">
        <v>163</v>
      </c>
      <c r="D457" s="361"/>
      <c r="E457" s="361"/>
      <c r="F457" s="80">
        <v>1301000</v>
      </c>
      <c r="G457" s="80">
        <v>1187516.4099999999</v>
      </c>
      <c r="H457" s="248">
        <f>G457/F457*100</f>
        <v>91.277202920830121</v>
      </c>
      <c r="M457" s="170"/>
    </row>
    <row r="458" spans="1:15" x14ac:dyDescent="0.25">
      <c r="A458" s="222"/>
      <c r="B458" s="249" t="s">
        <v>350</v>
      </c>
      <c r="C458" s="358" t="s">
        <v>81</v>
      </c>
      <c r="D458" s="358"/>
      <c r="E458" s="358"/>
      <c r="F458" s="79">
        <v>950000</v>
      </c>
      <c r="G458" s="79">
        <f>SUM(G459)</f>
        <v>885991.42</v>
      </c>
      <c r="H458" s="171">
        <f>G458/F458*100</f>
        <v>93.26225473684211</v>
      </c>
      <c r="M458" s="170"/>
    </row>
    <row r="459" spans="1:15" x14ac:dyDescent="0.25">
      <c r="A459" s="222"/>
      <c r="B459" s="249" t="s">
        <v>354</v>
      </c>
      <c r="C459" s="358" t="s">
        <v>355</v>
      </c>
      <c r="D459" s="358"/>
      <c r="E459" s="358"/>
      <c r="F459" s="79"/>
      <c r="G459" s="79">
        <v>885991.42</v>
      </c>
      <c r="H459" s="171"/>
    </row>
    <row r="460" spans="1:15" x14ac:dyDescent="0.25">
      <c r="A460" s="222"/>
      <c r="B460" s="249" t="s">
        <v>351</v>
      </c>
      <c r="C460" s="358" t="s">
        <v>83</v>
      </c>
      <c r="D460" s="358"/>
      <c r="E460" s="358"/>
      <c r="F460" s="79">
        <v>60000</v>
      </c>
      <c r="G460" s="79">
        <f>SUM(G461)</f>
        <v>55078.239999999998</v>
      </c>
      <c r="H460" s="171">
        <f>G460/F460*100</f>
        <v>91.797066666666666</v>
      </c>
      <c r="M460" s="170"/>
    </row>
    <row r="461" spans="1:15" x14ac:dyDescent="0.25">
      <c r="A461" s="222"/>
      <c r="B461" s="249" t="s">
        <v>356</v>
      </c>
      <c r="C461" s="358" t="s">
        <v>83</v>
      </c>
      <c r="D461" s="358"/>
      <c r="E461" s="358"/>
      <c r="F461" s="79"/>
      <c r="G461" s="79">
        <v>55078.239999999998</v>
      </c>
      <c r="H461" s="171"/>
      <c r="M461" s="170"/>
    </row>
    <row r="462" spans="1:15" x14ac:dyDescent="0.25">
      <c r="A462" s="222"/>
      <c r="B462" s="249" t="s">
        <v>352</v>
      </c>
      <c r="C462" s="358" t="s">
        <v>138</v>
      </c>
      <c r="D462" s="358"/>
      <c r="E462" s="358"/>
      <c r="F462" s="79">
        <v>165000</v>
      </c>
      <c r="G462" s="79">
        <f>SUM(G463)</f>
        <v>146188.65</v>
      </c>
      <c r="H462" s="171">
        <f>G462/F462*100</f>
        <v>88.599181818181819</v>
      </c>
    </row>
    <row r="463" spans="1:15" ht="24" customHeight="1" x14ac:dyDescent="0.25">
      <c r="A463" s="222"/>
      <c r="B463" s="249" t="s">
        <v>357</v>
      </c>
      <c r="C463" s="358" t="s">
        <v>84</v>
      </c>
      <c r="D463" s="358"/>
      <c r="E463" s="358"/>
      <c r="F463" s="79"/>
      <c r="G463" s="79">
        <v>146188.65</v>
      </c>
      <c r="H463" s="171"/>
      <c r="M463" s="170"/>
    </row>
    <row r="464" spans="1:15" x14ac:dyDescent="0.25">
      <c r="A464" s="222"/>
      <c r="B464" s="249" t="s">
        <v>353</v>
      </c>
      <c r="C464" s="358" t="s">
        <v>87</v>
      </c>
      <c r="D464" s="358"/>
      <c r="E464" s="358"/>
      <c r="F464" s="79">
        <v>125000</v>
      </c>
      <c r="G464" s="79">
        <f>SUM(G465:G468)</f>
        <v>99558.1</v>
      </c>
      <c r="H464" s="171">
        <f>G464/F464*100</f>
        <v>79.646480000000011</v>
      </c>
      <c r="M464" s="170"/>
    </row>
    <row r="465" spans="1:8" x14ac:dyDescent="0.25">
      <c r="A465" s="222"/>
      <c r="B465" s="249" t="s">
        <v>358</v>
      </c>
      <c r="C465" s="426" t="s">
        <v>88</v>
      </c>
      <c r="D465" s="426"/>
      <c r="E465" s="426"/>
      <c r="F465" s="79"/>
      <c r="G465" s="79">
        <v>48894.6</v>
      </c>
      <c r="H465" s="171"/>
    </row>
    <row r="466" spans="1:8" ht="23.25" customHeight="1" x14ac:dyDescent="0.25">
      <c r="A466" s="222"/>
      <c r="B466" s="249" t="s">
        <v>359</v>
      </c>
      <c r="C466" s="358" t="s">
        <v>360</v>
      </c>
      <c r="D466" s="358"/>
      <c r="E466" s="358"/>
      <c r="F466" s="79"/>
      <c r="G466" s="79">
        <v>14225</v>
      </c>
      <c r="H466" s="171"/>
    </row>
    <row r="467" spans="1:8" ht="17.25" customHeight="1" x14ac:dyDescent="0.25">
      <c r="A467" s="222"/>
      <c r="B467" s="249" t="s">
        <v>361</v>
      </c>
      <c r="C467" s="358" t="s">
        <v>90</v>
      </c>
      <c r="D467" s="358"/>
      <c r="E467" s="358"/>
      <c r="F467" s="79"/>
      <c r="G467" s="79">
        <v>5378.5</v>
      </c>
      <c r="H467" s="171"/>
    </row>
    <row r="468" spans="1:8" ht="17.25" customHeight="1" x14ac:dyDescent="0.25">
      <c r="A468" s="222"/>
      <c r="B468" s="249" t="s">
        <v>362</v>
      </c>
      <c r="C468" s="358" t="s">
        <v>91</v>
      </c>
      <c r="D468" s="358"/>
      <c r="E468" s="358"/>
      <c r="F468" s="79"/>
      <c r="G468" s="79">
        <v>31060</v>
      </c>
      <c r="H468" s="171"/>
    </row>
    <row r="469" spans="1:8" x14ac:dyDescent="0.25">
      <c r="A469" s="222"/>
      <c r="B469" s="249" t="s">
        <v>335</v>
      </c>
      <c r="C469" s="358" t="s">
        <v>98</v>
      </c>
      <c r="D469" s="358"/>
      <c r="E469" s="358"/>
      <c r="F469" s="79">
        <v>1000</v>
      </c>
      <c r="G469" s="79">
        <f>SUM(G470)</f>
        <v>700</v>
      </c>
      <c r="H469" s="171">
        <f>G469/F469*100</f>
        <v>70</v>
      </c>
    </row>
    <row r="470" spans="1:8" ht="19.5" customHeight="1" x14ac:dyDescent="0.25">
      <c r="A470" s="222"/>
      <c r="B470" s="249" t="s">
        <v>363</v>
      </c>
      <c r="C470" s="358" t="s">
        <v>104</v>
      </c>
      <c r="D470" s="358"/>
      <c r="E470" s="358"/>
      <c r="F470" s="79"/>
      <c r="G470" s="79">
        <v>700</v>
      </c>
      <c r="H470" s="171"/>
    </row>
    <row r="471" spans="1:8" ht="21" customHeight="1" x14ac:dyDescent="0.25">
      <c r="A471" s="222"/>
      <c r="B471" s="244" t="s">
        <v>364</v>
      </c>
      <c r="C471" s="360" t="s">
        <v>92</v>
      </c>
      <c r="D471" s="360"/>
      <c r="E471" s="360"/>
      <c r="F471" s="221">
        <f>F473</f>
        <v>76000</v>
      </c>
      <c r="G471" s="221">
        <f>G473</f>
        <v>69286.490000000005</v>
      </c>
      <c r="H471" s="246">
        <f>G471/F471*100</f>
        <v>91.166434210526319</v>
      </c>
    </row>
    <row r="472" spans="1:8" x14ac:dyDescent="0.25">
      <c r="A472" s="222"/>
      <c r="B472" s="247" t="s">
        <v>338</v>
      </c>
      <c r="C472" s="361" t="s">
        <v>163</v>
      </c>
      <c r="D472" s="361"/>
      <c r="E472" s="361"/>
      <c r="F472" s="80">
        <v>76000</v>
      </c>
      <c r="G472" s="80">
        <v>69286.490000000005</v>
      </c>
      <c r="H472" s="248">
        <f>G472/F472*100</f>
        <v>91.166434210526319</v>
      </c>
    </row>
    <row r="473" spans="1:8" x14ac:dyDescent="0.25">
      <c r="A473" s="222"/>
      <c r="B473" s="249" t="s">
        <v>333</v>
      </c>
      <c r="C473" s="358" t="s">
        <v>92</v>
      </c>
      <c r="D473" s="358"/>
      <c r="E473" s="358"/>
      <c r="F473" s="79">
        <v>76000</v>
      </c>
      <c r="G473" s="79">
        <f>SUM(G474:G475)</f>
        <v>69286.490000000005</v>
      </c>
      <c r="H473" s="171">
        <f>G473/F473*100</f>
        <v>91.166434210526319</v>
      </c>
    </row>
    <row r="474" spans="1:8" ht="24" customHeight="1" x14ac:dyDescent="0.25">
      <c r="A474" s="222"/>
      <c r="B474" s="249" t="s">
        <v>365</v>
      </c>
      <c r="C474" s="358" t="s">
        <v>93</v>
      </c>
      <c r="D474" s="358"/>
      <c r="E474" s="358"/>
      <c r="F474" s="79"/>
      <c r="G474" s="79">
        <v>54647.37</v>
      </c>
      <c r="H474" s="171"/>
    </row>
    <row r="475" spans="1:8" x14ac:dyDescent="0.25">
      <c r="A475" s="222"/>
      <c r="B475" s="249" t="s">
        <v>340</v>
      </c>
      <c r="C475" s="358" t="s">
        <v>94</v>
      </c>
      <c r="D475" s="358"/>
      <c r="E475" s="358"/>
      <c r="F475" s="79"/>
      <c r="G475" s="79">
        <v>14639.12</v>
      </c>
      <c r="H475" s="171"/>
    </row>
    <row r="476" spans="1:8" ht="21" customHeight="1" x14ac:dyDescent="0.25">
      <c r="A476" s="222"/>
      <c r="B476" s="244" t="s">
        <v>366</v>
      </c>
      <c r="C476" s="360" t="s">
        <v>98</v>
      </c>
      <c r="D476" s="360"/>
      <c r="E476" s="360"/>
      <c r="F476" s="221">
        <f>F478+F486</f>
        <v>375000</v>
      </c>
      <c r="G476" s="245">
        <f>G478+G486</f>
        <v>378778.72</v>
      </c>
      <c r="H476" s="246">
        <f>G476/F476*100</f>
        <v>101.00765866666666</v>
      </c>
    </row>
    <row r="477" spans="1:8" x14ac:dyDescent="0.25">
      <c r="A477" s="222"/>
      <c r="B477" s="247" t="s">
        <v>338</v>
      </c>
      <c r="C477" s="361" t="s">
        <v>163</v>
      </c>
      <c r="D477" s="361"/>
      <c r="E477" s="361"/>
      <c r="F477" s="80">
        <v>375000</v>
      </c>
      <c r="G477" s="103">
        <v>378778.72</v>
      </c>
      <c r="H477" s="248">
        <f>G477/F477*100</f>
        <v>101.00765866666666</v>
      </c>
    </row>
    <row r="478" spans="1:8" x14ac:dyDescent="0.25">
      <c r="A478" s="222"/>
      <c r="B478" s="249" t="s">
        <v>335</v>
      </c>
      <c r="C478" s="358" t="s">
        <v>98</v>
      </c>
      <c r="D478" s="358"/>
      <c r="E478" s="358"/>
      <c r="F478" s="79">
        <v>245000</v>
      </c>
      <c r="G478" s="101">
        <f>SUM(G479:G485)</f>
        <v>259958.91</v>
      </c>
      <c r="H478" s="171">
        <f>G478/F478*100</f>
        <v>106.10567755102041</v>
      </c>
    </row>
    <row r="479" spans="1:8" x14ac:dyDescent="0.25">
      <c r="A479" s="222"/>
      <c r="B479" s="249" t="s">
        <v>367</v>
      </c>
      <c r="C479" s="358" t="s">
        <v>368</v>
      </c>
      <c r="D479" s="358"/>
      <c r="E479" s="358"/>
      <c r="F479" s="79"/>
      <c r="G479" s="101">
        <v>79523.08</v>
      </c>
      <c r="H479" s="171"/>
    </row>
    <row r="480" spans="1:8" x14ac:dyDescent="0.25">
      <c r="A480" s="222"/>
      <c r="B480" s="249" t="s">
        <v>369</v>
      </c>
      <c r="C480" s="358" t="s">
        <v>100</v>
      </c>
      <c r="D480" s="358"/>
      <c r="E480" s="358"/>
      <c r="F480" s="79"/>
      <c r="G480" s="101">
        <v>5235.7299999999996</v>
      </c>
      <c r="H480" s="171"/>
    </row>
    <row r="481" spans="1:8" x14ac:dyDescent="0.25">
      <c r="A481" s="222"/>
      <c r="B481" s="249" t="s">
        <v>370</v>
      </c>
      <c r="C481" s="358" t="s">
        <v>101</v>
      </c>
      <c r="D481" s="358"/>
      <c r="E481" s="358"/>
      <c r="F481" s="79"/>
      <c r="G481" s="101">
        <v>53043.16</v>
      </c>
      <c r="H481" s="171"/>
    </row>
    <row r="482" spans="1:8" x14ac:dyDescent="0.25">
      <c r="A482" s="222"/>
      <c r="B482" s="249" t="s">
        <v>371</v>
      </c>
      <c r="C482" s="358" t="s">
        <v>103</v>
      </c>
      <c r="D482" s="358"/>
      <c r="E482" s="358"/>
      <c r="F482" s="79"/>
      <c r="G482" s="101">
        <v>8525</v>
      </c>
      <c r="H482" s="171"/>
    </row>
    <row r="483" spans="1:8" x14ac:dyDescent="0.25">
      <c r="A483" s="222"/>
      <c r="B483" s="249" t="s">
        <v>372</v>
      </c>
      <c r="C483" s="358" t="s">
        <v>105</v>
      </c>
      <c r="D483" s="358"/>
      <c r="E483" s="358"/>
      <c r="F483" s="79"/>
      <c r="G483" s="101">
        <v>53125</v>
      </c>
      <c r="H483" s="171"/>
    </row>
    <row r="484" spans="1:8" x14ac:dyDescent="0.25">
      <c r="A484" s="222"/>
      <c r="B484" s="249" t="s">
        <v>373</v>
      </c>
      <c r="C484" s="358" t="s">
        <v>106</v>
      </c>
      <c r="D484" s="358"/>
      <c r="E484" s="358"/>
      <c r="F484" s="79"/>
      <c r="G484" s="101">
        <v>7882.25</v>
      </c>
      <c r="H484" s="171"/>
    </row>
    <row r="485" spans="1:8" x14ac:dyDescent="0.25">
      <c r="A485" s="222"/>
      <c r="B485" s="249" t="s">
        <v>374</v>
      </c>
      <c r="C485" s="358" t="s">
        <v>107</v>
      </c>
      <c r="D485" s="358"/>
      <c r="E485" s="358"/>
      <c r="F485" s="79"/>
      <c r="G485" s="101">
        <v>52624.69</v>
      </c>
      <c r="H485" s="171"/>
    </row>
    <row r="486" spans="1:8" x14ac:dyDescent="0.25">
      <c r="A486" s="222"/>
      <c r="B486" s="249" t="s">
        <v>334</v>
      </c>
      <c r="C486" s="358" t="s">
        <v>108</v>
      </c>
      <c r="D486" s="358"/>
      <c r="E486" s="358"/>
      <c r="F486" s="79">
        <v>130000</v>
      </c>
      <c r="G486" s="101">
        <f>SUM(G487:G490)</f>
        <v>118819.81</v>
      </c>
      <c r="H486" s="171">
        <f>G486/F486*100</f>
        <v>91.399853846153846</v>
      </c>
    </row>
    <row r="487" spans="1:8" x14ac:dyDescent="0.25">
      <c r="A487" s="222"/>
      <c r="B487" s="249" t="s">
        <v>377</v>
      </c>
      <c r="C487" s="358" t="s">
        <v>110</v>
      </c>
      <c r="D487" s="358"/>
      <c r="E487" s="359"/>
      <c r="F487" s="79"/>
      <c r="G487" s="101">
        <v>18936.810000000001</v>
      </c>
      <c r="H487" s="171"/>
    </row>
    <row r="488" spans="1:8" x14ac:dyDescent="0.25">
      <c r="A488" s="222"/>
      <c r="B488" s="249" t="s">
        <v>378</v>
      </c>
      <c r="C488" s="358" t="s">
        <v>111</v>
      </c>
      <c r="D488" s="358"/>
      <c r="E488" s="359"/>
      <c r="F488" s="79"/>
      <c r="G488" s="101">
        <v>13612.5</v>
      </c>
      <c r="H488" s="171"/>
    </row>
    <row r="489" spans="1:8" x14ac:dyDescent="0.25">
      <c r="A489" s="222"/>
      <c r="B489" s="249" t="s">
        <v>379</v>
      </c>
      <c r="C489" s="358" t="s">
        <v>112</v>
      </c>
      <c r="D489" s="358"/>
      <c r="E489" s="359"/>
      <c r="F489" s="79"/>
      <c r="G489" s="101">
        <v>83123</v>
      </c>
      <c r="H489" s="171"/>
    </row>
    <row r="490" spans="1:8" x14ac:dyDescent="0.25">
      <c r="A490" s="222"/>
      <c r="B490" s="249" t="s">
        <v>375</v>
      </c>
      <c r="C490" s="358" t="s">
        <v>108</v>
      </c>
      <c r="D490" s="358"/>
      <c r="E490" s="358"/>
      <c r="F490" s="79"/>
      <c r="G490" s="101">
        <v>3147.5</v>
      </c>
      <c r="H490" s="171"/>
    </row>
    <row r="491" spans="1:8" ht="21" customHeight="1" x14ac:dyDescent="0.25">
      <c r="A491" s="222"/>
      <c r="B491" s="244" t="s">
        <v>376</v>
      </c>
      <c r="C491" s="360" t="s">
        <v>114</v>
      </c>
      <c r="D491" s="360"/>
      <c r="E491" s="360"/>
      <c r="F491" s="221">
        <f>F493+F495</f>
        <v>50500</v>
      </c>
      <c r="G491" s="221">
        <f>G493+G495</f>
        <v>54287.079999999994</v>
      </c>
      <c r="H491" s="246">
        <f>G491/F491*100</f>
        <v>107.49916831683166</v>
      </c>
    </row>
    <row r="492" spans="1:8" x14ac:dyDescent="0.25">
      <c r="A492" s="222"/>
      <c r="B492" s="247" t="s">
        <v>338</v>
      </c>
      <c r="C492" s="361" t="s">
        <v>163</v>
      </c>
      <c r="D492" s="361"/>
      <c r="E492" s="361"/>
      <c r="F492" s="80">
        <v>50500</v>
      </c>
      <c r="G492" s="103">
        <v>54287.08</v>
      </c>
      <c r="H492" s="248">
        <f>G492/F492*100</f>
        <v>107.49916831683169</v>
      </c>
    </row>
    <row r="493" spans="1:8" x14ac:dyDescent="0.25">
      <c r="A493" s="222"/>
      <c r="B493" s="249" t="s">
        <v>380</v>
      </c>
      <c r="C493" s="358" t="s">
        <v>115</v>
      </c>
      <c r="D493" s="358"/>
      <c r="E493" s="358"/>
      <c r="F493" s="79">
        <v>15000</v>
      </c>
      <c r="G493" s="101">
        <f>SUM(G494)</f>
        <v>15625.81</v>
      </c>
      <c r="H493" s="171">
        <f>G493/F493*100</f>
        <v>104.17206666666668</v>
      </c>
    </row>
    <row r="494" spans="1:8" ht="36" customHeight="1" x14ac:dyDescent="0.25">
      <c r="A494" s="222"/>
      <c r="B494" s="249" t="s">
        <v>382</v>
      </c>
      <c r="C494" s="358" t="s">
        <v>116</v>
      </c>
      <c r="D494" s="358"/>
      <c r="E494" s="358"/>
      <c r="F494" s="79"/>
      <c r="G494" s="101">
        <v>15625.81</v>
      </c>
      <c r="H494" s="171"/>
    </row>
    <row r="495" spans="1:8" x14ac:dyDescent="0.25">
      <c r="A495" s="222"/>
      <c r="B495" s="249" t="s">
        <v>381</v>
      </c>
      <c r="C495" s="358" t="s">
        <v>117</v>
      </c>
      <c r="D495" s="358"/>
      <c r="E495" s="358"/>
      <c r="F495" s="79">
        <v>35500</v>
      </c>
      <c r="G495" s="101">
        <f>SUM(G496:G498)</f>
        <v>38661.269999999997</v>
      </c>
      <c r="H495" s="171">
        <f>G495/F495*100</f>
        <v>108.90498591549296</v>
      </c>
    </row>
    <row r="496" spans="1:8" ht="23.25" customHeight="1" x14ac:dyDescent="0.25">
      <c r="A496" s="222"/>
      <c r="B496" s="249" t="s">
        <v>383</v>
      </c>
      <c r="C496" s="358" t="s">
        <v>118</v>
      </c>
      <c r="D496" s="358"/>
      <c r="E496" s="358"/>
      <c r="F496" s="79"/>
      <c r="G496" s="101">
        <v>23578.03</v>
      </c>
      <c r="H496" s="171"/>
    </row>
    <row r="497" spans="1:8" x14ac:dyDescent="0.25">
      <c r="A497" s="222"/>
      <c r="B497" s="249" t="s">
        <v>384</v>
      </c>
      <c r="C497" s="358" t="s">
        <v>119</v>
      </c>
      <c r="D497" s="358"/>
      <c r="E497" s="358"/>
      <c r="F497" s="79"/>
      <c r="G497" s="101">
        <v>1482.62</v>
      </c>
      <c r="H497" s="171"/>
    </row>
    <row r="498" spans="1:8" x14ac:dyDescent="0.25">
      <c r="A498" s="222"/>
      <c r="B498" s="249" t="s">
        <v>385</v>
      </c>
      <c r="C498" s="358" t="s">
        <v>120</v>
      </c>
      <c r="D498" s="358"/>
      <c r="E498" s="358"/>
      <c r="F498" s="79"/>
      <c r="G498" s="101">
        <v>13600.62</v>
      </c>
      <c r="H498" s="171"/>
    </row>
    <row r="499" spans="1:8" ht="34.5" x14ac:dyDescent="0.25">
      <c r="A499" s="222"/>
      <c r="B499" s="244" t="s">
        <v>386</v>
      </c>
      <c r="C499" s="360" t="s">
        <v>387</v>
      </c>
      <c r="D499" s="360"/>
      <c r="E499" s="360"/>
      <c r="F499" s="221">
        <f>F501+F503</f>
        <v>45000</v>
      </c>
      <c r="G499" s="245">
        <f>G501+G503</f>
        <v>27047.439999999999</v>
      </c>
      <c r="H499" s="246">
        <f>G499/F499*100</f>
        <v>60.105422222222217</v>
      </c>
    </row>
    <row r="500" spans="1:8" x14ac:dyDescent="0.25">
      <c r="A500" s="222"/>
      <c r="B500" s="247" t="s">
        <v>338</v>
      </c>
      <c r="C500" s="361" t="s">
        <v>163</v>
      </c>
      <c r="D500" s="361"/>
      <c r="E500" s="361"/>
      <c r="F500" s="80">
        <v>45000</v>
      </c>
      <c r="G500" s="103">
        <v>27047.439999999999</v>
      </c>
      <c r="H500" s="248">
        <f>G500/F500*100</f>
        <v>60.105422222222217</v>
      </c>
    </row>
    <row r="501" spans="1:8" x14ac:dyDescent="0.25">
      <c r="A501" s="222"/>
      <c r="B501" s="249" t="s">
        <v>388</v>
      </c>
      <c r="C501" s="358" t="s">
        <v>148</v>
      </c>
      <c r="D501" s="358"/>
      <c r="E501" s="358"/>
      <c r="F501" s="79">
        <v>20000</v>
      </c>
      <c r="G501" s="101">
        <f>SUM(G502:G502)</f>
        <v>6791</v>
      </c>
      <c r="H501" s="171">
        <f>G501/F501*100</f>
        <v>33.954999999999998</v>
      </c>
    </row>
    <row r="502" spans="1:8" x14ac:dyDescent="0.25">
      <c r="A502" s="222"/>
      <c r="B502" s="249" t="s">
        <v>391</v>
      </c>
      <c r="C502" s="358" t="s">
        <v>392</v>
      </c>
      <c r="D502" s="358"/>
      <c r="E502" s="358"/>
      <c r="F502" s="79"/>
      <c r="G502" s="101">
        <v>6791</v>
      </c>
      <c r="H502" s="171"/>
    </row>
    <row r="503" spans="1:8" x14ac:dyDescent="0.25">
      <c r="A503" s="222"/>
      <c r="B503" s="249" t="s">
        <v>389</v>
      </c>
      <c r="C503" s="358" t="s">
        <v>390</v>
      </c>
      <c r="D503" s="358"/>
      <c r="E503" s="358"/>
      <c r="F503" s="79">
        <v>25000</v>
      </c>
      <c r="G503" s="101">
        <f>SUM(G504)</f>
        <v>20256.439999999999</v>
      </c>
      <c r="H503" s="171">
        <f>G503/F503*100</f>
        <v>81.025759999999991</v>
      </c>
    </row>
    <row r="504" spans="1:8" x14ac:dyDescent="0.25">
      <c r="A504" s="222"/>
      <c r="B504" s="249" t="s">
        <v>393</v>
      </c>
      <c r="C504" s="358" t="s">
        <v>158</v>
      </c>
      <c r="D504" s="358"/>
      <c r="E504" s="358"/>
      <c r="F504" s="79"/>
      <c r="G504" s="101">
        <v>20256.439999999999</v>
      </c>
      <c r="H504" s="171"/>
    </row>
    <row r="505" spans="1:8" ht="34.5" x14ac:dyDescent="0.25">
      <c r="A505" s="222"/>
      <c r="B505" s="244" t="s">
        <v>394</v>
      </c>
      <c r="C505" s="360" t="s">
        <v>395</v>
      </c>
      <c r="D505" s="360"/>
      <c r="E505" s="360"/>
      <c r="F505" s="221">
        <f>F507</f>
        <v>50000</v>
      </c>
      <c r="G505" s="245">
        <f>G507</f>
        <v>28430.71</v>
      </c>
      <c r="H505" s="246">
        <f>G505/F505*100</f>
        <v>56.861419999999995</v>
      </c>
    </row>
    <row r="506" spans="1:8" x14ac:dyDescent="0.25">
      <c r="A506" s="222"/>
      <c r="B506" s="247" t="s">
        <v>590</v>
      </c>
      <c r="C506" s="361" t="s">
        <v>165</v>
      </c>
      <c r="D506" s="361"/>
      <c r="E506" s="361"/>
      <c r="F506" s="80">
        <v>50000</v>
      </c>
      <c r="G506" s="103">
        <v>28430.71</v>
      </c>
      <c r="H506" s="248">
        <f>G506/F506*100</f>
        <v>56.861419999999995</v>
      </c>
    </row>
    <row r="507" spans="1:8" x14ac:dyDescent="0.25">
      <c r="A507" s="222"/>
      <c r="B507" s="249" t="s">
        <v>335</v>
      </c>
      <c r="C507" s="358" t="s">
        <v>98</v>
      </c>
      <c r="D507" s="358"/>
      <c r="E507" s="358"/>
      <c r="F507" s="79">
        <v>50000</v>
      </c>
      <c r="G507" s="101">
        <f>SUM(G508)</f>
        <v>28430.71</v>
      </c>
      <c r="H507" s="171">
        <f>G507/F507*100</f>
        <v>56.861419999999995</v>
      </c>
    </row>
    <row r="508" spans="1:8" x14ac:dyDescent="0.25">
      <c r="A508" s="222"/>
      <c r="B508" s="249" t="s">
        <v>369</v>
      </c>
      <c r="C508" s="358" t="s">
        <v>100</v>
      </c>
      <c r="D508" s="358"/>
      <c r="E508" s="358"/>
      <c r="F508" s="79"/>
      <c r="G508" s="101">
        <v>28430.71</v>
      </c>
      <c r="H508" s="171"/>
    </row>
    <row r="509" spans="1:8" ht="23.25" x14ac:dyDescent="0.25">
      <c r="A509" s="222"/>
      <c r="B509" s="242" t="s">
        <v>396</v>
      </c>
      <c r="C509" s="371" t="s">
        <v>397</v>
      </c>
      <c r="D509" s="371"/>
      <c r="E509" s="371"/>
      <c r="F509" s="179">
        <f>F510</f>
        <v>40000</v>
      </c>
      <c r="G509" s="243">
        <f>G510</f>
        <v>9075</v>
      </c>
      <c r="H509" s="189">
        <f>G509/F509*100</f>
        <v>22.6875</v>
      </c>
    </row>
    <row r="510" spans="1:8" ht="23.25" x14ac:dyDescent="0.25">
      <c r="A510" s="222"/>
      <c r="B510" s="244" t="s">
        <v>398</v>
      </c>
      <c r="C510" s="360" t="s">
        <v>399</v>
      </c>
      <c r="D510" s="360"/>
      <c r="E510" s="360"/>
      <c r="F510" s="221">
        <f>F512</f>
        <v>40000</v>
      </c>
      <c r="G510" s="245">
        <f>G512</f>
        <v>9075</v>
      </c>
      <c r="H510" s="246">
        <f>G510/F510*100</f>
        <v>22.6875</v>
      </c>
    </row>
    <row r="511" spans="1:8" x14ac:dyDescent="0.25">
      <c r="A511" s="222"/>
      <c r="B511" s="247" t="s">
        <v>338</v>
      </c>
      <c r="C511" s="361" t="s">
        <v>163</v>
      </c>
      <c r="D511" s="361"/>
      <c r="E511" s="361"/>
      <c r="F511" s="80">
        <v>40000</v>
      </c>
      <c r="G511" s="103">
        <v>9075</v>
      </c>
      <c r="H511" s="248">
        <f>G511/F511*100</f>
        <v>22.6875</v>
      </c>
    </row>
    <row r="512" spans="1:8" x14ac:dyDescent="0.25">
      <c r="A512" s="222"/>
      <c r="B512" s="249" t="s">
        <v>339</v>
      </c>
      <c r="C512" s="358" t="s">
        <v>56</v>
      </c>
      <c r="D512" s="358"/>
      <c r="E512" s="358"/>
      <c r="F512" s="79">
        <v>40000</v>
      </c>
      <c r="G512" s="101">
        <f>SUM(G513)</f>
        <v>9075</v>
      </c>
      <c r="H512" s="171"/>
    </row>
    <row r="513" spans="1:13" x14ac:dyDescent="0.25">
      <c r="A513" s="222"/>
      <c r="B513" s="249" t="s">
        <v>342</v>
      </c>
      <c r="C513" s="358" t="s">
        <v>400</v>
      </c>
      <c r="D513" s="358"/>
      <c r="E513" s="358"/>
      <c r="F513" s="79"/>
      <c r="G513" s="101">
        <v>9075</v>
      </c>
      <c r="H513" s="171"/>
    </row>
    <row r="514" spans="1:13" ht="23.25" x14ac:dyDescent="0.25">
      <c r="A514" s="222"/>
      <c r="B514" s="239" t="s">
        <v>401</v>
      </c>
      <c r="C514" s="373" t="s">
        <v>296</v>
      </c>
      <c r="D514" s="373"/>
      <c r="E514" s="373"/>
      <c r="F514" s="58">
        <f>F521+F533+F547+F564+F569+F579+F593</f>
        <v>3429000</v>
      </c>
      <c r="G514" s="58">
        <f>G521+G533+G547+G564+G569+G579+G593</f>
        <v>3096662.55</v>
      </c>
      <c r="H514" s="241">
        <f>G514/F514*100</f>
        <v>90.308035870516179</v>
      </c>
    </row>
    <row r="515" spans="1:13" x14ac:dyDescent="0.25">
      <c r="A515" s="222"/>
      <c r="B515" s="275" t="s">
        <v>338</v>
      </c>
      <c r="C515" s="351" t="s">
        <v>163</v>
      </c>
      <c r="D515" s="352"/>
      <c r="E515" s="353"/>
      <c r="F515" s="66">
        <f>F535+F595</f>
        <v>114500</v>
      </c>
      <c r="G515" s="66">
        <f>G535+G595</f>
        <v>0</v>
      </c>
      <c r="H515" s="271">
        <f>G515/F515*100</f>
        <v>0</v>
      </c>
    </row>
    <row r="516" spans="1:13" x14ac:dyDescent="0.25">
      <c r="A516" s="222"/>
      <c r="B516" s="275" t="s">
        <v>590</v>
      </c>
      <c r="C516" s="351" t="s">
        <v>165</v>
      </c>
      <c r="D516" s="352"/>
      <c r="E516" s="353"/>
      <c r="F516" s="66">
        <f>F523+F530+F536+F544+F549+F560+F566+F571+F581+F587+F596</f>
        <v>2522500</v>
      </c>
      <c r="G516" s="66">
        <f>G523+G530+G536+G544+G549+G560+G566+G571+G581+G587+G596</f>
        <v>2489900.1500000004</v>
      </c>
      <c r="H516" s="271">
        <f t="shared" ref="H516:H519" si="80">G516/F516*100</f>
        <v>98.707637264618455</v>
      </c>
      <c r="K516" s="170"/>
    </row>
    <row r="517" spans="1:13" x14ac:dyDescent="0.25">
      <c r="A517" s="222"/>
      <c r="B517" s="275" t="s">
        <v>591</v>
      </c>
      <c r="C517" s="351" t="s">
        <v>166</v>
      </c>
      <c r="D517" s="352"/>
      <c r="E517" s="353"/>
      <c r="F517" s="66">
        <f>F537+F572</f>
        <v>512000</v>
      </c>
      <c r="G517" s="66">
        <f>G537+G572</f>
        <v>438468.12</v>
      </c>
      <c r="H517" s="271">
        <f t="shared" si="80"/>
        <v>85.638304687499996</v>
      </c>
      <c r="M517" s="170"/>
    </row>
    <row r="518" spans="1:13" x14ac:dyDescent="0.25">
      <c r="A518" s="222"/>
      <c r="B518" s="275" t="s">
        <v>594</v>
      </c>
      <c r="C518" s="276" t="s">
        <v>167</v>
      </c>
      <c r="D518" s="277"/>
      <c r="E518" s="278"/>
      <c r="F518" s="66">
        <f>F561+F588</f>
        <v>30000</v>
      </c>
      <c r="G518" s="66">
        <f>G561+G588</f>
        <v>12155</v>
      </c>
      <c r="H518" s="271"/>
      <c r="M518" s="170"/>
    </row>
    <row r="519" spans="1:13" x14ac:dyDescent="0.25">
      <c r="A519" s="222"/>
      <c r="B519" s="275" t="s">
        <v>592</v>
      </c>
      <c r="C519" s="351" t="s">
        <v>168</v>
      </c>
      <c r="D519" s="352"/>
      <c r="E519" s="353"/>
      <c r="F519" s="66">
        <f>F556</f>
        <v>0</v>
      </c>
      <c r="G519" s="66">
        <f>G556</f>
        <v>1110</v>
      </c>
      <c r="H519" s="273" t="e">
        <f t="shared" si="80"/>
        <v>#DIV/0!</v>
      </c>
    </row>
    <row r="520" spans="1:13" x14ac:dyDescent="0.25">
      <c r="A520" s="222"/>
      <c r="B520" s="275" t="s">
        <v>593</v>
      </c>
      <c r="C520" s="351" t="s">
        <v>169</v>
      </c>
      <c r="D520" s="352"/>
      <c r="E520" s="353"/>
      <c r="F520" s="66">
        <f>F538</f>
        <v>250000</v>
      </c>
      <c r="G520" s="66">
        <f>G538</f>
        <v>155029.28</v>
      </c>
      <c r="H520" s="273"/>
    </row>
    <row r="521" spans="1:13" ht="23.25" x14ac:dyDescent="0.25">
      <c r="A521" s="222"/>
      <c r="B521" s="242" t="s">
        <v>402</v>
      </c>
      <c r="C521" s="371" t="s">
        <v>403</v>
      </c>
      <c r="D521" s="371"/>
      <c r="E521" s="371"/>
      <c r="F521" s="179">
        <f>F522+F529</f>
        <v>640000</v>
      </c>
      <c r="G521" s="179">
        <f>G522+G529</f>
        <v>509326.71</v>
      </c>
      <c r="H521" s="189">
        <f>G521/F521*100</f>
        <v>79.5822984375</v>
      </c>
    </row>
    <row r="522" spans="1:13" ht="23.25" x14ac:dyDescent="0.25">
      <c r="A522" s="222"/>
      <c r="B522" s="244" t="s">
        <v>404</v>
      </c>
      <c r="C522" s="360" t="s">
        <v>405</v>
      </c>
      <c r="D522" s="360"/>
      <c r="E522" s="360"/>
      <c r="F522" s="221">
        <f>F524+F527</f>
        <v>540000</v>
      </c>
      <c r="G522" s="245">
        <f>G524+G527</f>
        <v>433947.33</v>
      </c>
      <c r="H522" s="246">
        <f>G522/F522*100</f>
        <v>80.360616666666672</v>
      </c>
    </row>
    <row r="523" spans="1:13" x14ac:dyDescent="0.25">
      <c r="A523" s="222"/>
      <c r="B523" s="247" t="s">
        <v>590</v>
      </c>
      <c r="C523" s="374" t="s">
        <v>165</v>
      </c>
      <c r="D523" s="361"/>
      <c r="E523" s="375"/>
      <c r="F523" s="80">
        <v>540000</v>
      </c>
      <c r="G523" s="103">
        <v>433947.33</v>
      </c>
      <c r="H523" s="248">
        <f>G523/F523*100</f>
        <v>80.360616666666672</v>
      </c>
    </row>
    <row r="524" spans="1:13" x14ac:dyDescent="0.25">
      <c r="A524" s="222"/>
      <c r="B524" s="249" t="s">
        <v>333</v>
      </c>
      <c r="C524" s="358" t="s">
        <v>92</v>
      </c>
      <c r="D524" s="358"/>
      <c r="E524" s="358"/>
      <c r="F524" s="79">
        <v>440000</v>
      </c>
      <c r="G524" s="101">
        <f>SUM(G525:G526)</f>
        <v>358003.7</v>
      </c>
      <c r="H524" s="171">
        <f>G524/F524*100</f>
        <v>81.364477272727271</v>
      </c>
    </row>
    <row r="525" spans="1:13" x14ac:dyDescent="0.25">
      <c r="A525" s="222"/>
      <c r="B525" s="249" t="s">
        <v>340</v>
      </c>
      <c r="C525" s="358" t="s">
        <v>94</v>
      </c>
      <c r="D525" s="358"/>
      <c r="E525" s="358"/>
      <c r="F525" s="79"/>
      <c r="G525" s="101">
        <v>339178.7</v>
      </c>
      <c r="H525" s="171"/>
    </row>
    <row r="526" spans="1:13" ht="26.25" customHeight="1" x14ac:dyDescent="0.25">
      <c r="A526" s="222"/>
      <c r="B526" s="249" t="s">
        <v>406</v>
      </c>
      <c r="C526" s="358" t="s">
        <v>95</v>
      </c>
      <c r="D526" s="358"/>
      <c r="E526" s="358"/>
      <c r="F526" s="79"/>
      <c r="G526" s="101">
        <v>18825</v>
      </c>
      <c r="H526" s="171"/>
    </row>
    <row r="527" spans="1:13" x14ac:dyDescent="0.25">
      <c r="A527" s="222"/>
      <c r="B527" s="249" t="s">
        <v>335</v>
      </c>
      <c r="C527" s="358" t="s">
        <v>98</v>
      </c>
      <c r="D527" s="358"/>
      <c r="E527" s="358"/>
      <c r="F527" s="79">
        <v>100000</v>
      </c>
      <c r="G527" s="101">
        <f>SUM(G528)</f>
        <v>75943.63</v>
      </c>
      <c r="H527" s="171">
        <f>G527/F527*100</f>
        <v>75.943630000000013</v>
      </c>
    </row>
    <row r="528" spans="1:13" x14ac:dyDescent="0.25">
      <c r="A528" s="222"/>
      <c r="B528" s="249" t="s">
        <v>369</v>
      </c>
      <c r="C528" s="358" t="s">
        <v>100</v>
      </c>
      <c r="D528" s="358"/>
      <c r="E528" s="358"/>
      <c r="F528" s="79"/>
      <c r="G528" s="101">
        <v>75943.63</v>
      </c>
      <c r="H528" s="171"/>
    </row>
    <row r="529" spans="1:8" ht="34.5" x14ac:dyDescent="0.25">
      <c r="A529" s="222"/>
      <c r="B529" s="244" t="s">
        <v>407</v>
      </c>
      <c r="C529" s="360" t="s">
        <v>408</v>
      </c>
      <c r="D529" s="360"/>
      <c r="E529" s="360"/>
      <c r="F529" s="221">
        <f>F531</f>
        <v>100000</v>
      </c>
      <c r="G529" s="245">
        <f>G531</f>
        <v>75379.38</v>
      </c>
      <c r="H529" s="246">
        <f>G529/F529*100</f>
        <v>75.379380000000012</v>
      </c>
    </row>
    <row r="530" spans="1:8" x14ac:dyDescent="0.25">
      <c r="A530" s="222"/>
      <c r="B530" s="247" t="s">
        <v>590</v>
      </c>
      <c r="C530" s="374" t="s">
        <v>165</v>
      </c>
      <c r="D530" s="361"/>
      <c r="E530" s="375"/>
      <c r="F530" s="80">
        <v>100000</v>
      </c>
      <c r="G530" s="103">
        <v>75379.38</v>
      </c>
      <c r="H530" s="248">
        <f>G530/F530*100</f>
        <v>75.379380000000012</v>
      </c>
    </row>
    <row r="531" spans="1:8" x14ac:dyDescent="0.25">
      <c r="A531" s="222"/>
      <c r="B531" s="249" t="s">
        <v>409</v>
      </c>
      <c r="C531" s="358" t="s">
        <v>144</v>
      </c>
      <c r="D531" s="358"/>
      <c r="E531" s="358"/>
      <c r="F531" s="79">
        <v>100000</v>
      </c>
      <c r="G531" s="101">
        <f>SUM(G532)</f>
        <v>75379.38</v>
      </c>
      <c r="H531" s="171">
        <f>G531/F531*100</f>
        <v>75.379380000000012</v>
      </c>
    </row>
    <row r="532" spans="1:8" x14ac:dyDescent="0.25">
      <c r="A532" s="222"/>
      <c r="B532" s="249" t="s">
        <v>410</v>
      </c>
      <c r="C532" s="358" t="s">
        <v>411</v>
      </c>
      <c r="D532" s="358"/>
      <c r="E532" s="358"/>
      <c r="F532" s="79"/>
      <c r="G532" s="101">
        <v>75379.38</v>
      </c>
      <c r="H532" s="171"/>
    </row>
    <row r="533" spans="1:8" ht="23.25" x14ac:dyDescent="0.25">
      <c r="A533" s="222"/>
      <c r="B533" s="242" t="s">
        <v>412</v>
      </c>
      <c r="C533" s="371" t="s">
        <v>413</v>
      </c>
      <c r="D533" s="371"/>
      <c r="E533" s="371"/>
      <c r="F533" s="179">
        <f>F534+F543</f>
        <v>1125000</v>
      </c>
      <c r="G533" s="179">
        <f>G534+G543</f>
        <v>934829.53</v>
      </c>
      <c r="H533" s="189">
        <f>G533/F533*100</f>
        <v>83.095958222222222</v>
      </c>
    </row>
    <row r="534" spans="1:8" ht="23.25" x14ac:dyDescent="0.25">
      <c r="A534" s="222"/>
      <c r="B534" s="244" t="s">
        <v>414</v>
      </c>
      <c r="C534" s="360" t="s">
        <v>415</v>
      </c>
      <c r="D534" s="360"/>
      <c r="E534" s="360"/>
      <c r="F534" s="221">
        <f>F539+F541</f>
        <v>1105000</v>
      </c>
      <c r="G534" s="221">
        <f>G539+G541</f>
        <v>921079.53</v>
      </c>
      <c r="H534" s="246">
        <f>G534/F534*100</f>
        <v>83.355613574660637</v>
      </c>
    </row>
    <row r="535" spans="1:8" x14ac:dyDescent="0.25">
      <c r="A535" s="222"/>
      <c r="B535" s="247" t="s">
        <v>338</v>
      </c>
      <c r="C535" s="361" t="s">
        <v>163</v>
      </c>
      <c r="D535" s="361"/>
      <c r="E535" s="361"/>
      <c r="F535" s="80">
        <v>5500</v>
      </c>
      <c r="G535" s="103">
        <v>0</v>
      </c>
      <c r="H535" s="248">
        <f>G535/F535*100</f>
        <v>0</v>
      </c>
    </row>
    <row r="536" spans="1:8" x14ac:dyDescent="0.25">
      <c r="A536" s="222"/>
      <c r="B536" s="247" t="s">
        <v>590</v>
      </c>
      <c r="C536" s="374" t="s">
        <v>165</v>
      </c>
      <c r="D536" s="361"/>
      <c r="E536" s="375"/>
      <c r="F536" s="80">
        <v>599500</v>
      </c>
      <c r="G536" s="103">
        <v>399290.25</v>
      </c>
      <c r="H536" s="248"/>
    </row>
    <row r="537" spans="1:8" x14ac:dyDescent="0.25">
      <c r="A537" s="222"/>
      <c r="B537" s="247" t="s">
        <v>591</v>
      </c>
      <c r="C537" s="374" t="s">
        <v>166</v>
      </c>
      <c r="D537" s="361"/>
      <c r="E537" s="375"/>
      <c r="F537" s="80">
        <v>250000</v>
      </c>
      <c r="G537" s="103">
        <v>366760</v>
      </c>
      <c r="H537" s="248"/>
    </row>
    <row r="538" spans="1:8" x14ac:dyDescent="0.25">
      <c r="A538" s="222"/>
      <c r="B538" s="247" t="s">
        <v>593</v>
      </c>
      <c r="C538" s="374" t="s">
        <v>169</v>
      </c>
      <c r="D538" s="361"/>
      <c r="E538" s="375"/>
      <c r="F538" s="80">
        <v>250000</v>
      </c>
      <c r="G538" s="103">
        <v>155029.28</v>
      </c>
      <c r="H538" s="248"/>
    </row>
    <row r="539" spans="1:8" x14ac:dyDescent="0.25">
      <c r="A539" s="222"/>
      <c r="B539" s="249" t="s">
        <v>333</v>
      </c>
      <c r="C539" s="358" t="s">
        <v>92</v>
      </c>
      <c r="D539" s="358"/>
      <c r="E539" s="358"/>
      <c r="F539" s="79">
        <v>105000</v>
      </c>
      <c r="G539" s="101">
        <f>SUM(G540)</f>
        <v>17269</v>
      </c>
      <c r="H539" s="171">
        <f>G539/F539*100</f>
        <v>16.446666666666669</v>
      </c>
    </row>
    <row r="540" spans="1:8" ht="26.25" customHeight="1" x14ac:dyDescent="0.25">
      <c r="A540" s="222"/>
      <c r="B540" s="249" t="s">
        <v>406</v>
      </c>
      <c r="C540" s="358" t="s">
        <v>95</v>
      </c>
      <c r="D540" s="358"/>
      <c r="E540" s="358"/>
      <c r="F540" s="79"/>
      <c r="G540" s="101">
        <v>17269</v>
      </c>
      <c r="H540" s="171"/>
    </row>
    <row r="541" spans="1:8" x14ac:dyDescent="0.25">
      <c r="A541" s="222"/>
      <c r="B541" s="249" t="s">
        <v>335</v>
      </c>
      <c r="C541" s="358" t="s">
        <v>98</v>
      </c>
      <c r="D541" s="358"/>
      <c r="E541" s="358"/>
      <c r="F541" s="79">
        <v>1000000</v>
      </c>
      <c r="G541" s="101">
        <f>SUM(G542)</f>
        <v>903810.53</v>
      </c>
      <c r="H541" s="171">
        <f>G541/F541*100</f>
        <v>90.381052999999994</v>
      </c>
    </row>
    <row r="542" spans="1:8" x14ac:dyDescent="0.25">
      <c r="A542" s="222"/>
      <c r="B542" s="249" t="s">
        <v>369</v>
      </c>
      <c r="C542" s="358" t="s">
        <v>100</v>
      </c>
      <c r="D542" s="358"/>
      <c r="E542" s="358"/>
      <c r="F542" s="79"/>
      <c r="G542" s="101">
        <v>903810.53</v>
      </c>
      <c r="H542" s="171"/>
    </row>
    <row r="543" spans="1:8" ht="34.5" x14ac:dyDescent="0.25">
      <c r="A543" s="222"/>
      <c r="B543" s="244" t="s">
        <v>416</v>
      </c>
      <c r="C543" s="360" t="s">
        <v>417</v>
      </c>
      <c r="D543" s="360"/>
      <c r="E543" s="360"/>
      <c r="F543" s="221">
        <f>F545</f>
        <v>20000</v>
      </c>
      <c r="G543" s="245">
        <f>G545</f>
        <v>13750</v>
      </c>
      <c r="H543" s="246">
        <f>G543/F543*100</f>
        <v>68.75</v>
      </c>
    </row>
    <row r="544" spans="1:8" x14ac:dyDescent="0.25">
      <c r="A544" s="222"/>
      <c r="B544" s="247" t="s">
        <v>590</v>
      </c>
      <c r="C544" s="361" t="s">
        <v>165</v>
      </c>
      <c r="D544" s="361"/>
      <c r="E544" s="361"/>
      <c r="F544" s="80">
        <v>20000</v>
      </c>
      <c r="G544" s="103">
        <v>13750</v>
      </c>
      <c r="H544" s="248">
        <f>G544/F544*100</f>
        <v>68.75</v>
      </c>
    </row>
    <row r="545" spans="1:8" x14ac:dyDescent="0.25">
      <c r="A545" s="222"/>
      <c r="B545" s="249" t="s">
        <v>335</v>
      </c>
      <c r="C545" s="358" t="s">
        <v>98</v>
      </c>
      <c r="D545" s="358"/>
      <c r="E545" s="358"/>
      <c r="F545" s="79">
        <v>20000</v>
      </c>
      <c r="G545" s="101">
        <f>SUM(G546)</f>
        <v>13750</v>
      </c>
      <c r="H545" s="171">
        <f>G545/F545*100</f>
        <v>68.75</v>
      </c>
    </row>
    <row r="546" spans="1:8" x14ac:dyDescent="0.25">
      <c r="A546" s="222"/>
      <c r="B546" s="249" t="s">
        <v>372</v>
      </c>
      <c r="C546" s="358" t="s">
        <v>105</v>
      </c>
      <c r="D546" s="358"/>
      <c r="E546" s="358"/>
      <c r="F546" s="79"/>
      <c r="G546" s="101">
        <v>13750</v>
      </c>
      <c r="H546" s="171"/>
    </row>
    <row r="547" spans="1:8" ht="23.25" x14ac:dyDescent="0.25">
      <c r="A547" s="222"/>
      <c r="B547" s="242" t="s">
        <v>418</v>
      </c>
      <c r="C547" s="371" t="s">
        <v>419</v>
      </c>
      <c r="D547" s="371"/>
      <c r="E547" s="371"/>
      <c r="F547" s="179">
        <f>F548+F555+F559</f>
        <v>440000</v>
      </c>
      <c r="G547" s="179">
        <f>G548+G555+G559</f>
        <v>375084.12</v>
      </c>
      <c r="H547" s="189">
        <f>G547/F547*100</f>
        <v>85.246390909090906</v>
      </c>
    </row>
    <row r="548" spans="1:8" ht="23.25" x14ac:dyDescent="0.25">
      <c r="A548" s="222"/>
      <c r="B548" s="244" t="s">
        <v>420</v>
      </c>
      <c r="C548" s="360" t="s">
        <v>421</v>
      </c>
      <c r="D548" s="360"/>
      <c r="E548" s="360"/>
      <c r="F548" s="221">
        <f>F550+F552</f>
        <v>390000</v>
      </c>
      <c r="G548" s="245">
        <f>G550+G552</f>
        <v>336499.12</v>
      </c>
      <c r="H548" s="246">
        <f>G548/F548*100</f>
        <v>86.281825641025648</v>
      </c>
    </row>
    <row r="549" spans="1:8" ht="15.75" customHeight="1" x14ac:dyDescent="0.25">
      <c r="A549" s="222"/>
      <c r="B549" s="247" t="s">
        <v>590</v>
      </c>
      <c r="C549" s="374" t="s">
        <v>165</v>
      </c>
      <c r="D549" s="361"/>
      <c r="E549" s="375"/>
      <c r="F549" s="80">
        <v>390000</v>
      </c>
      <c r="G549" s="103">
        <v>336499.12</v>
      </c>
      <c r="H549" s="248">
        <f>G549/F549*100</f>
        <v>86.281825641025648</v>
      </c>
    </row>
    <row r="550" spans="1:8" x14ac:dyDescent="0.25">
      <c r="A550" s="222"/>
      <c r="B550" s="249" t="s">
        <v>333</v>
      </c>
      <c r="C550" s="358" t="s">
        <v>92</v>
      </c>
      <c r="D550" s="358"/>
      <c r="E550" s="358"/>
      <c r="F550" s="79">
        <v>50000</v>
      </c>
      <c r="G550" s="101">
        <f>SUM(G551)</f>
        <v>15025</v>
      </c>
      <c r="H550" s="171">
        <f>G550/F550*100</f>
        <v>30.049999999999997</v>
      </c>
    </row>
    <row r="551" spans="1:8" ht="24" customHeight="1" x14ac:dyDescent="0.25">
      <c r="A551" s="222"/>
      <c r="B551" s="249" t="s">
        <v>406</v>
      </c>
      <c r="C551" s="358" t="s">
        <v>95</v>
      </c>
      <c r="D551" s="358"/>
      <c r="E551" s="358"/>
      <c r="F551" s="79"/>
      <c r="G551" s="101">
        <v>15025</v>
      </c>
      <c r="H551" s="171"/>
    </row>
    <row r="552" spans="1:8" x14ac:dyDescent="0.25">
      <c r="A552" s="222"/>
      <c r="B552" s="249" t="s">
        <v>335</v>
      </c>
      <c r="C552" s="358" t="s">
        <v>98</v>
      </c>
      <c r="D552" s="358"/>
      <c r="E552" s="358"/>
      <c r="F552" s="79">
        <v>340000</v>
      </c>
      <c r="G552" s="101">
        <f>SUM(G553:G554)</f>
        <v>321474.12</v>
      </c>
      <c r="H552" s="171">
        <f>G552/F552*100</f>
        <v>94.551211764705883</v>
      </c>
    </row>
    <row r="553" spans="1:8" x14ac:dyDescent="0.25">
      <c r="A553" s="222"/>
      <c r="B553" s="249" t="s">
        <v>369</v>
      </c>
      <c r="C553" s="358" t="s">
        <v>100</v>
      </c>
      <c r="D553" s="358"/>
      <c r="E553" s="358"/>
      <c r="F553" s="79"/>
      <c r="G553" s="101">
        <v>282494.95</v>
      </c>
      <c r="H553" s="171"/>
    </row>
    <row r="554" spans="1:8" x14ac:dyDescent="0.25">
      <c r="A554" s="222"/>
      <c r="B554" s="249" t="s">
        <v>422</v>
      </c>
      <c r="C554" s="358" t="s">
        <v>102</v>
      </c>
      <c r="D554" s="358"/>
      <c r="E554" s="358"/>
      <c r="F554" s="79"/>
      <c r="G554" s="101">
        <v>38979.17</v>
      </c>
      <c r="H554" s="171"/>
    </row>
    <row r="555" spans="1:8" ht="33" customHeight="1" x14ac:dyDescent="0.25">
      <c r="A555" s="222"/>
      <c r="B555" s="244" t="s">
        <v>423</v>
      </c>
      <c r="C555" s="360" t="s">
        <v>424</v>
      </c>
      <c r="D555" s="360"/>
      <c r="E555" s="360"/>
      <c r="F555" s="221">
        <f>F557</f>
        <v>0</v>
      </c>
      <c r="G555" s="245">
        <f>G557</f>
        <v>1110</v>
      </c>
      <c r="H555" s="246" t="e">
        <f>G555/F555*100</f>
        <v>#DIV/0!</v>
      </c>
    </row>
    <row r="556" spans="1:8" x14ac:dyDescent="0.25">
      <c r="A556" s="222"/>
      <c r="B556" s="247" t="s">
        <v>592</v>
      </c>
      <c r="C556" s="361" t="s">
        <v>168</v>
      </c>
      <c r="D556" s="361"/>
      <c r="E556" s="361"/>
      <c r="F556" s="80"/>
      <c r="G556" s="103">
        <v>1110</v>
      </c>
      <c r="H556" s="248"/>
    </row>
    <row r="557" spans="1:8" x14ac:dyDescent="0.25">
      <c r="A557" s="222"/>
      <c r="B557" s="249" t="s">
        <v>425</v>
      </c>
      <c r="C557" s="358" t="s">
        <v>59</v>
      </c>
      <c r="D557" s="358"/>
      <c r="E557" s="358"/>
      <c r="F557" s="79">
        <v>0</v>
      </c>
      <c r="G557" s="101">
        <f>SUM(G558)</f>
        <v>1110</v>
      </c>
      <c r="H557" s="171" t="e">
        <f>G557/F557*100</f>
        <v>#DIV/0!</v>
      </c>
    </row>
    <row r="558" spans="1:8" x14ac:dyDescent="0.25">
      <c r="A558" s="222"/>
      <c r="B558" s="249" t="s">
        <v>426</v>
      </c>
      <c r="C558" s="358" t="s">
        <v>59</v>
      </c>
      <c r="D558" s="358"/>
      <c r="E558" s="358"/>
      <c r="F558" s="79"/>
      <c r="G558" s="101">
        <v>1110</v>
      </c>
      <c r="H558" s="171"/>
    </row>
    <row r="559" spans="1:8" ht="22.5" customHeight="1" x14ac:dyDescent="0.25">
      <c r="A559" s="222"/>
      <c r="B559" s="244" t="s">
        <v>427</v>
      </c>
      <c r="C559" s="360" t="s">
        <v>428</v>
      </c>
      <c r="D559" s="360"/>
      <c r="E559" s="360"/>
      <c r="F559" s="221">
        <f>F562</f>
        <v>50000</v>
      </c>
      <c r="G559" s="226">
        <f>G562</f>
        <v>37475</v>
      </c>
      <c r="H559" s="246">
        <f>G559/F559*100</f>
        <v>74.95</v>
      </c>
    </row>
    <row r="560" spans="1:8" x14ac:dyDescent="0.25">
      <c r="A560" s="222"/>
      <c r="B560" s="247" t="s">
        <v>590</v>
      </c>
      <c r="C560" s="361" t="s">
        <v>165</v>
      </c>
      <c r="D560" s="361"/>
      <c r="E560" s="361"/>
      <c r="F560" s="80">
        <v>20000</v>
      </c>
      <c r="G560" s="103">
        <v>37475</v>
      </c>
      <c r="H560" s="248">
        <f>G560/F560*100</f>
        <v>187.375</v>
      </c>
    </row>
    <row r="561" spans="1:8" x14ac:dyDescent="0.25">
      <c r="A561" s="222"/>
      <c r="B561" s="247" t="s">
        <v>594</v>
      </c>
      <c r="C561" s="229" t="s">
        <v>167</v>
      </c>
      <c r="D561" s="229"/>
      <c r="E561" s="229"/>
      <c r="F561" s="80">
        <v>30000</v>
      </c>
      <c r="G561" s="103"/>
      <c r="H561" s="248"/>
    </row>
    <row r="562" spans="1:8" x14ac:dyDescent="0.25">
      <c r="A562" s="222"/>
      <c r="B562" s="249" t="s">
        <v>335</v>
      </c>
      <c r="C562" s="358" t="s">
        <v>98</v>
      </c>
      <c r="D562" s="358"/>
      <c r="E562" s="358"/>
      <c r="F562" s="79">
        <v>50000</v>
      </c>
      <c r="G562" s="101">
        <f>SUM(G563)</f>
        <v>37475</v>
      </c>
      <c r="H562" s="171">
        <f>G562/F562*100</f>
        <v>74.95</v>
      </c>
    </row>
    <row r="563" spans="1:8" x14ac:dyDescent="0.25">
      <c r="A563" s="222"/>
      <c r="B563" s="249" t="s">
        <v>369</v>
      </c>
      <c r="C563" s="358" t="s">
        <v>100</v>
      </c>
      <c r="D563" s="358"/>
      <c r="E563" s="358"/>
      <c r="F563" s="79"/>
      <c r="G563" s="101">
        <v>37475</v>
      </c>
      <c r="H563" s="171"/>
    </row>
    <row r="564" spans="1:8" ht="21" customHeight="1" x14ac:dyDescent="0.25">
      <c r="A564" s="222"/>
      <c r="B564" s="242" t="s">
        <v>429</v>
      </c>
      <c r="C564" s="371" t="s">
        <v>430</v>
      </c>
      <c r="D564" s="371"/>
      <c r="E564" s="371"/>
      <c r="F564" s="179">
        <f>F565</f>
        <v>30000</v>
      </c>
      <c r="G564" s="243">
        <f>G565</f>
        <v>0</v>
      </c>
      <c r="H564" s="189">
        <f>G564/F564*100</f>
        <v>0</v>
      </c>
    </row>
    <row r="565" spans="1:8" ht="23.25" x14ac:dyDescent="0.25">
      <c r="A565" s="222"/>
      <c r="B565" s="244" t="s">
        <v>431</v>
      </c>
      <c r="C565" s="360" t="s">
        <v>432</v>
      </c>
      <c r="D565" s="360"/>
      <c r="E565" s="360"/>
      <c r="F565" s="221">
        <f>F567</f>
        <v>30000</v>
      </c>
      <c r="G565" s="245">
        <f>G567</f>
        <v>0</v>
      </c>
      <c r="H565" s="246">
        <f>G565/F565*100</f>
        <v>0</v>
      </c>
    </row>
    <row r="566" spans="1:8" x14ac:dyDescent="0.25">
      <c r="A566" s="222"/>
      <c r="B566" s="247" t="s">
        <v>590</v>
      </c>
      <c r="C566" s="361" t="s">
        <v>165</v>
      </c>
      <c r="D566" s="361"/>
      <c r="E566" s="361"/>
      <c r="F566" s="80">
        <v>30000</v>
      </c>
      <c r="G566" s="103">
        <v>0</v>
      </c>
      <c r="H566" s="248"/>
    </row>
    <row r="567" spans="1:8" x14ac:dyDescent="0.25">
      <c r="A567" s="222"/>
      <c r="B567" s="249" t="s">
        <v>335</v>
      </c>
      <c r="C567" s="358" t="s">
        <v>98</v>
      </c>
      <c r="D567" s="358"/>
      <c r="E567" s="358"/>
      <c r="F567" s="79">
        <v>30000</v>
      </c>
      <c r="G567" s="101">
        <f>SUM(G568)</f>
        <v>0</v>
      </c>
      <c r="H567" s="171">
        <f>G567/F567*100</f>
        <v>0</v>
      </c>
    </row>
    <row r="568" spans="1:8" x14ac:dyDescent="0.25">
      <c r="A568" s="222"/>
      <c r="B568" s="249" t="s">
        <v>369</v>
      </c>
      <c r="C568" s="358" t="s">
        <v>100</v>
      </c>
      <c r="D568" s="358"/>
      <c r="E568" s="358"/>
      <c r="F568" s="79"/>
      <c r="G568" s="101">
        <v>0</v>
      </c>
      <c r="H568" s="171"/>
    </row>
    <row r="569" spans="1:8" ht="22.5" customHeight="1" x14ac:dyDescent="0.25">
      <c r="A569" s="222"/>
      <c r="B569" s="242" t="s">
        <v>433</v>
      </c>
      <c r="C569" s="371" t="s">
        <v>207</v>
      </c>
      <c r="D569" s="371"/>
      <c r="E569" s="371"/>
      <c r="F569" s="179">
        <f>F570</f>
        <v>262000</v>
      </c>
      <c r="G569" s="243">
        <f>G570</f>
        <v>244630.38</v>
      </c>
      <c r="H569" s="189">
        <f>G569/F569*100</f>
        <v>93.370374045801526</v>
      </c>
    </row>
    <row r="570" spans="1:8" ht="23.25" x14ac:dyDescent="0.25">
      <c r="A570" s="222"/>
      <c r="B570" s="244" t="s">
        <v>434</v>
      </c>
      <c r="C570" s="360" t="s">
        <v>435</v>
      </c>
      <c r="D570" s="360"/>
      <c r="E570" s="360"/>
      <c r="F570" s="221">
        <f>F573+F575+F577</f>
        <v>262000</v>
      </c>
      <c r="G570" s="245">
        <f>G573+G575+G577</f>
        <v>244630.38</v>
      </c>
      <c r="H570" s="246">
        <f>G570/F570*100</f>
        <v>93.370374045801526</v>
      </c>
    </row>
    <row r="571" spans="1:8" x14ac:dyDescent="0.25">
      <c r="B571" s="250" t="s">
        <v>590</v>
      </c>
      <c r="C571" s="502" t="s">
        <v>165</v>
      </c>
      <c r="D571" s="502"/>
      <c r="E571" s="502"/>
      <c r="F571" s="180"/>
      <c r="G571" s="251">
        <v>172922.26</v>
      </c>
      <c r="H571" s="191"/>
    </row>
    <row r="572" spans="1:8" x14ac:dyDescent="0.25">
      <c r="B572" s="250" t="s">
        <v>591</v>
      </c>
      <c r="C572" s="521" t="s">
        <v>166</v>
      </c>
      <c r="D572" s="502"/>
      <c r="E572" s="516"/>
      <c r="F572" s="180">
        <v>262000</v>
      </c>
      <c r="G572" s="251">
        <v>71708.12</v>
      </c>
      <c r="H572" s="191">
        <f>G572/F572*100</f>
        <v>27.36951145038168</v>
      </c>
    </row>
    <row r="573" spans="1:8" x14ac:dyDescent="0.25">
      <c r="B573" s="252" t="s">
        <v>335</v>
      </c>
      <c r="C573" s="413" t="s">
        <v>98</v>
      </c>
      <c r="D573" s="413"/>
      <c r="E573" s="413"/>
      <c r="F573" s="84">
        <v>0</v>
      </c>
      <c r="G573" s="119">
        <f>SUM(G574)</f>
        <v>16855</v>
      </c>
      <c r="H573" s="171" t="e">
        <f>G573/F573*100</f>
        <v>#DIV/0!</v>
      </c>
    </row>
    <row r="574" spans="1:8" x14ac:dyDescent="0.25">
      <c r="B574" s="252" t="s">
        <v>370</v>
      </c>
      <c r="C574" s="413" t="s">
        <v>101</v>
      </c>
      <c r="D574" s="413"/>
      <c r="E574" s="413"/>
      <c r="F574" s="84"/>
      <c r="G574" s="119">
        <v>16855</v>
      </c>
      <c r="H574" s="253"/>
    </row>
    <row r="575" spans="1:8" ht="24" customHeight="1" x14ac:dyDescent="0.25">
      <c r="B575" s="249" t="s">
        <v>436</v>
      </c>
      <c r="C575" s="358" t="s">
        <v>122</v>
      </c>
      <c r="D575" s="358"/>
      <c r="E575" s="358"/>
      <c r="F575" s="79">
        <v>100000</v>
      </c>
      <c r="G575" s="101">
        <f>SUM(G576)</f>
        <v>14646.38</v>
      </c>
      <c r="H575" s="171">
        <f>G575/F575*100</f>
        <v>14.646380000000001</v>
      </c>
    </row>
    <row r="576" spans="1:8" ht="24" customHeight="1" x14ac:dyDescent="0.25">
      <c r="B576" s="249" t="s">
        <v>437</v>
      </c>
      <c r="C576" s="358" t="s">
        <v>122</v>
      </c>
      <c r="D576" s="358"/>
      <c r="E576" s="358"/>
      <c r="F576" s="79"/>
      <c r="G576" s="101">
        <v>14646.38</v>
      </c>
      <c r="H576" s="171"/>
    </row>
    <row r="577" spans="2:8" x14ac:dyDescent="0.25">
      <c r="B577" s="249" t="s">
        <v>388</v>
      </c>
      <c r="C577" s="358" t="s">
        <v>148</v>
      </c>
      <c r="D577" s="358"/>
      <c r="E577" s="358"/>
      <c r="F577" s="79">
        <v>162000</v>
      </c>
      <c r="G577" s="101">
        <f>SUM(G578)</f>
        <v>213129</v>
      </c>
      <c r="H577" s="171">
        <f>G577/F577*100</f>
        <v>131.5611111111111</v>
      </c>
    </row>
    <row r="578" spans="2:8" ht="23.25" customHeight="1" x14ac:dyDescent="0.25">
      <c r="B578" s="249" t="s">
        <v>438</v>
      </c>
      <c r="C578" s="358" t="s">
        <v>439</v>
      </c>
      <c r="D578" s="358"/>
      <c r="E578" s="358"/>
      <c r="F578" s="79"/>
      <c r="G578" s="101">
        <v>213129</v>
      </c>
      <c r="H578" s="171"/>
    </row>
    <row r="579" spans="2:8" ht="21" customHeight="1" x14ac:dyDescent="0.25">
      <c r="B579" s="242" t="s">
        <v>440</v>
      </c>
      <c r="C579" s="371" t="s">
        <v>441</v>
      </c>
      <c r="D579" s="371"/>
      <c r="E579" s="371"/>
      <c r="F579" s="179">
        <f>F580+F586</f>
        <v>630000</v>
      </c>
      <c r="G579" s="243">
        <f>G580+G586</f>
        <v>731691.56</v>
      </c>
      <c r="H579" s="189">
        <f>G579/F579*100</f>
        <v>116.14151746031747</v>
      </c>
    </row>
    <row r="580" spans="2:8" ht="31.5" customHeight="1" x14ac:dyDescent="0.25">
      <c r="B580" s="244" t="s">
        <v>442</v>
      </c>
      <c r="C580" s="360" t="s">
        <v>443</v>
      </c>
      <c r="D580" s="360"/>
      <c r="E580" s="360"/>
      <c r="F580" s="221">
        <f>F582+F584</f>
        <v>420000</v>
      </c>
      <c r="G580" s="245">
        <f>G582+G584</f>
        <v>512682.3</v>
      </c>
      <c r="H580" s="246">
        <f>G580/F580*100</f>
        <v>122.06721428571427</v>
      </c>
    </row>
    <row r="581" spans="2:8" x14ac:dyDescent="0.25">
      <c r="B581" s="247" t="s">
        <v>590</v>
      </c>
      <c r="C581" s="361" t="s">
        <v>165</v>
      </c>
      <c r="D581" s="361"/>
      <c r="E581" s="361"/>
      <c r="F581" s="80">
        <v>420000</v>
      </c>
      <c r="G581" s="103">
        <v>512682.3</v>
      </c>
      <c r="H581" s="248">
        <f>G581/F581*100</f>
        <v>122.06721428571427</v>
      </c>
    </row>
    <row r="582" spans="2:8" x14ac:dyDescent="0.25">
      <c r="B582" s="249" t="s">
        <v>380</v>
      </c>
      <c r="C582" s="358" t="s">
        <v>115</v>
      </c>
      <c r="D582" s="358"/>
      <c r="E582" s="358"/>
      <c r="F582" s="79">
        <v>45000</v>
      </c>
      <c r="G582" s="101">
        <f>SUM(G583)</f>
        <v>43932.3</v>
      </c>
      <c r="H582" s="171">
        <f>G582/F582*100</f>
        <v>97.62733333333334</v>
      </c>
    </row>
    <row r="583" spans="2:8" ht="25.5" customHeight="1" x14ac:dyDescent="0.25">
      <c r="B583" s="249" t="s">
        <v>382</v>
      </c>
      <c r="C583" s="358" t="s">
        <v>444</v>
      </c>
      <c r="D583" s="358"/>
      <c r="E583" s="358"/>
      <c r="F583" s="79"/>
      <c r="G583" s="101">
        <v>43932.3</v>
      </c>
      <c r="H583" s="171"/>
    </row>
    <row r="584" spans="2:8" ht="36.75" customHeight="1" x14ac:dyDescent="0.25">
      <c r="B584" s="249" t="s">
        <v>445</v>
      </c>
      <c r="C584" s="358" t="s">
        <v>264</v>
      </c>
      <c r="D584" s="358"/>
      <c r="E584" s="358"/>
      <c r="F584" s="79">
        <v>375000</v>
      </c>
      <c r="G584" s="101">
        <f>SUM(G585)</f>
        <v>468750</v>
      </c>
      <c r="H584" s="171">
        <f>G584/F584*100</f>
        <v>125</v>
      </c>
    </row>
    <row r="585" spans="2:8" ht="24.75" customHeight="1" x14ac:dyDescent="0.25">
      <c r="B585" s="249" t="s">
        <v>446</v>
      </c>
      <c r="C585" s="358" t="s">
        <v>269</v>
      </c>
      <c r="D585" s="358"/>
      <c r="E585" s="358"/>
      <c r="F585" s="79"/>
      <c r="G585" s="101">
        <v>468750</v>
      </c>
      <c r="H585" s="171"/>
    </row>
    <row r="586" spans="2:8" ht="35.25" customHeight="1" x14ac:dyDescent="0.25">
      <c r="B586" s="244" t="s">
        <v>447</v>
      </c>
      <c r="C586" s="360" t="s">
        <v>448</v>
      </c>
      <c r="D586" s="360"/>
      <c r="E586" s="360"/>
      <c r="F586" s="221">
        <f>F589+F592</f>
        <v>210000</v>
      </c>
      <c r="G586" s="245">
        <f>G589+G592</f>
        <v>219009.26</v>
      </c>
      <c r="H586" s="246">
        <f>G586/F586*100</f>
        <v>104.29012380952381</v>
      </c>
    </row>
    <row r="587" spans="2:8" x14ac:dyDescent="0.25">
      <c r="B587" s="247" t="s">
        <v>590</v>
      </c>
      <c r="C587" s="361" t="s">
        <v>165</v>
      </c>
      <c r="D587" s="361"/>
      <c r="E587" s="361"/>
      <c r="F587" s="80">
        <v>210000</v>
      </c>
      <c r="G587" s="103">
        <v>206854.26</v>
      </c>
      <c r="H587" s="248">
        <f>G587/F587*100</f>
        <v>98.502028571428582</v>
      </c>
    </row>
    <row r="588" spans="2:8" x14ac:dyDescent="0.25">
      <c r="B588" s="247" t="s">
        <v>594</v>
      </c>
      <c r="C588" s="229" t="s">
        <v>167</v>
      </c>
      <c r="D588" s="229"/>
      <c r="E588" s="229"/>
      <c r="F588" s="80">
        <v>0</v>
      </c>
      <c r="G588" s="103">
        <v>12155</v>
      </c>
      <c r="H588" s="248" t="e">
        <f>G588/F588*100</f>
        <v>#DIV/0!</v>
      </c>
    </row>
    <row r="589" spans="2:8" x14ac:dyDescent="0.25">
      <c r="B589" s="249" t="s">
        <v>335</v>
      </c>
      <c r="C589" s="358" t="s">
        <v>98</v>
      </c>
      <c r="D589" s="358"/>
      <c r="E589" s="358"/>
      <c r="F589" s="79">
        <v>10000</v>
      </c>
      <c r="G589" s="101">
        <f>SUM(G590:G591)</f>
        <v>219009.26</v>
      </c>
      <c r="H589" s="171">
        <f>G589/F589*100</f>
        <v>2190.0926000000004</v>
      </c>
    </row>
    <row r="590" spans="2:8" x14ac:dyDescent="0.25">
      <c r="B590" s="249" t="s">
        <v>369</v>
      </c>
      <c r="C590" s="358" t="s">
        <v>100</v>
      </c>
      <c r="D590" s="358"/>
      <c r="E590" s="358"/>
      <c r="F590" s="79"/>
      <c r="G590" s="101">
        <v>212759.26</v>
      </c>
      <c r="H590" s="171"/>
    </row>
    <row r="591" spans="2:8" x14ac:dyDescent="0.25">
      <c r="B591" s="249" t="s">
        <v>372</v>
      </c>
      <c r="C591" s="358" t="s">
        <v>105</v>
      </c>
      <c r="D591" s="358"/>
      <c r="E591" s="358"/>
      <c r="F591" s="79"/>
      <c r="G591" s="101">
        <v>6250</v>
      </c>
      <c r="H591" s="171"/>
    </row>
    <row r="592" spans="2:8" ht="24" customHeight="1" x14ac:dyDescent="0.25">
      <c r="B592" s="249" t="s">
        <v>449</v>
      </c>
      <c r="C592" s="358" t="s">
        <v>157</v>
      </c>
      <c r="D592" s="358"/>
      <c r="E592" s="358"/>
      <c r="F592" s="79">
        <v>200000</v>
      </c>
      <c r="G592" s="101"/>
      <c r="H592" s="171">
        <f>G592/F592*100</f>
        <v>0</v>
      </c>
    </row>
    <row r="593" spans="2:11" ht="22.5" customHeight="1" x14ac:dyDescent="0.25">
      <c r="B593" s="242" t="s">
        <v>450</v>
      </c>
      <c r="C593" s="371" t="s">
        <v>451</v>
      </c>
      <c r="D593" s="371"/>
      <c r="E593" s="371"/>
      <c r="F593" s="179">
        <f>F594</f>
        <v>302000</v>
      </c>
      <c r="G593" s="243">
        <f>G594</f>
        <v>301100.25</v>
      </c>
      <c r="H593" s="189">
        <f>G593/F593*100</f>
        <v>99.702069536423849</v>
      </c>
    </row>
    <row r="594" spans="2:11" ht="33.75" customHeight="1" x14ac:dyDescent="0.25">
      <c r="B594" s="244" t="s">
        <v>452</v>
      </c>
      <c r="C594" s="360" t="s">
        <v>453</v>
      </c>
      <c r="D594" s="360"/>
      <c r="E594" s="360"/>
      <c r="F594" s="221">
        <f>F597</f>
        <v>302000</v>
      </c>
      <c r="G594" s="245">
        <f>G597</f>
        <v>301100.25</v>
      </c>
      <c r="H594" s="246">
        <f>G594/F594*100</f>
        <v>99.702069536423849</v>
      </c>
    </row>
    <row r="595" spans="2:11" ht="18" customHeight="1" x14ac:dyDescent="0.25">
      <c r="B595" s="247" t="s">
        <v>338</v>
      </c>
      <c r="C595" s="374" t="s">
        <v>163</v>
      </c>
      <c r="D595" s="361"/>
      <c r="E595" s="375"/>
      <c r="F595" s="80">
        <v>109000</v>
      </c>
      <c r="G595" s="103"/>
      <c r="H595" s="248"/>
    </row>
    <row r="596" spans="2:11" ht="18.75" customHeight="1" x14ac:dyDescent="0.25">
      <c r="B596" s="247" t="s">
        <v>590</v>
      </c>
      <c r="C596" s="374" t="s">
        <v>165</v>
      </c>
      <c r="D596" s="361"/>
      <c r="E596" s="375"/>
      <c r="F596" s="80">
        <v>193000</v>
      </c>
      <c r="G596" s="103">
        <v>301100.25</v>
      </c>
      <c r="H596" s="248">
        <f>G596/F596*100</f>
        <v>156.01049222797926</v>
      </c>
    </row>
    <row r="597" spans="2:11" ht="21" customHeight="1" x14ac:dyDescent="0.25">
      <c r="B597" s="249" t="s">
        <v>454</v>
      </c>
      <c r="C597" s="358" t="s">
        <v>133</v>
      </c>
      <c r="D597" s="358"/>
      <c r="E597" s="358"/>
      <c r="F597" s="79">
        <v>302000</v>
      </c>
      <c r="G597" s="101">
        <f>SUM(G598)</f>
        <v>301100.25</v>
      </c>
      <c r="H597" s="171">
        <f>G597/F597*100</f>
        <v>99.702069536423849</v>
      </c>
    </row>
    <row r="598" spans="2:11" ht="38.25" customHeight="1" x14ac:dyDescent="0.25">
      <c r="B598" s="249" t="s">
        <v>455</v>
      </c>
      <c r="C598" s="358" t="s">
        <v>134</v>
      </c>
      <c r="D598" s="358"/>
      <c r="E598" s="358"/>
      <c r="F598" s="79"/>
      <c r="G598" s="101">
        <v>301100.25</v>
      </c>
      <c r="H598" s="171"/>
    </row>
    <row r="599" spans="2:11" ht="21.75" customHeight="1" x14ac:dyDescent="0.25">
      <c r="B599" s="239" t="s">
        <v>456</v>
      </c>
      <c r="C599" s="373" t="s">
        <v>298</v>
      </c>
      <c r="D599" s="373"/>
      <c r="E599" s="373"/>
      <c r="F599" s="58">
        <f>F603+F609+F615</f>
        <v>258500</v>
      </c>
      <c r="G599" s="240">
        <f>G603+G609+G615</f>
        <v>214127.59</v>
      </c>
      <c r="H599" s="241">
        <f>G599/F599*100</f>
        <v>82.834657640232109</v>
      </c>
    </row>
    <row r="600" spans="2:11" ht="17.25" customHeight="1" x14ac:dyDescent="0.25">
      <c r="B600" s="275" t="s">
        <v>338</v>
      </c>
      <c r="C600" s="351" t="s">
        <v>163</v>
      </c>
      <c r="D600" s="352"/>
      <c r="E600" s="353"/>
      <c r="F600" s="66">
        <f>F611+F617</f>
        <v>206000</v>
      </c>
      <c r="G600" s="66">
        <f>G611+G617</f>
        <v>176627.59</v>
      </c>
      <c r="H600" s="271">
        <f>G600/F600*100</f>
        <v>85.741548543689319</v>
      </c>
      <c r="K600" s="170"/>
    </row>
    <row r="601" spans="2:11" ht="15.75" customHeight="1" x14ac:dyDescent="0.25">
      <c r="B601" s="275" t="s">
        <v>590</v>
      </c>
      <c r="C601" s="351" t="s">
        <v>165</v>
      </c>
      <c r="D601" s="352"/>
      <c r="E601" s="353"/>
      <c r="F601" s="66">
        <f>F605+F612</f>
        <v>32500</v>
      </c>
      <c r="G601" s="66">
        <f>G605</f>
        <v>22500</v>
      </c>
      <c r="H601" s="271"/>
    </row>
    <row r="602" spans="2:11" ht="11.25" customHeight="1" x14ac:dyDescent="0.25">
      <c r="B602" s="275" t="s">
        <v>591</v>
      </c>
      <c r="C602" s="269" t="s">
        <v>166</v>
      </c>
      <c r="D602" s="269"/>
      <c r="E602" s="269"/>
      <c r="F602" s="66">
        <f>F606</f>
        <v>20000</v>
      </c>
      <c r="G602" s="66">
        <f>G606</f>
        <v>15000</v>
      </c>
      <c r="H602" s="271">
        <f>G602/F602*100</f>
        <v>75</v>
      </c>
    </row>
    <row r="603" spans="2:11" ht="24.75" customHeight="1" x14ac:dyDescent="0.25">
      <c r="B603" s="242" t="s">
        <v>457</v>
      </c>
      <c r="C603" s="371" t="s">
        <v>458</v>
      </c>
      <c r="D603" s="371"/>
      <c r="E603" s="371"/>
      <c r="F603" s="179">
        <f>F604</f>
        <v>37500</v>
      </c>
      <c r="G603" s="243">
        <f>G604</f>
        <v>37500</v>
      </c>
      <c r="H603" s="189">
        <f>G603/F603*100</f>
        <v>100</v>
      </c>
    </row>
    <row r="604" spans="2:11" ht="36.75" customHeight="1" x14ac:dyDescent="0.25">
      <c r="B604" s="244" t="s">
        <v>459</v>
      </c>
      <c r="C604" s="360" t="s">
        <v>460</v>
      </c>
      <c r="D604" s="360"/>
      <c r="E604" s="360"/>
      <c r="F604" s="221">
        <f>F607</f>
        <v>37500</v>
      </c>
      <c r="G604" s="245">
        <f>G607</f>
        <v>37500</v>
      </c>
      <c r="H604" s="246">
        <f>G604/F604*100</f>
        <v>100</v>
      </c>
    </row>
    <row r="605" spans="2:11" ht="15.75" customHeight="1" x14ac:dyDescent="0.25">
      <c r="B605" s="247" t="s">
        <v>590</v>
      </c>
      <c r="C605" s="374" t="s">
        <v>165</v>
      </c>
      <c r="D605" s="361"/>
      <c r="E605" s="375"/>
      <c r="F605" s="80">
        <v>17500</v>
      </c>
      <c r="G605" s="103">
        <v>22500</v>
      </c>
      <c r="H605" s="248"/>
    </row>
    <row r="606" spans="2:11" ht="14.25" customHeight="1" x14ac:dyDescent="0.25">
      <c r="B606" s="247" t="s">
        <v>591</v>
      </c>
      <c r="C606" s="374" t="s">
        <v>166</v>
      </c>
      <c r="D606" s="361"/>
      <c r="E606" s="375"/>
      <c r="F606" s="80">
        <v>20000</v>
      </c>
      <c r="G606" s="103">
        <v>15000</v>
      </c>
      <c r="H606" s="248">
        <f>G606/F606*100</f>
        <v>75</v>
      </c>
    </row>
    <row r="607" spans="2:11" ht="16.5" customHeight="1" x14ac:dyDescent="0.25">
      <c r="B607" s="249" t="s">
        <v>389</v>
      </c>
      <c r="C607" s="358" t="s">
        <v>390</v>
      </c>
      <c r="D607" s="358"/>
      <c r="E607" s="358"/>
      <c r="F607" s="79">
        <v>37500</v>
      </c>
      <c r="G607" s="101">
        <f>SUM(G608)</f>
        <v>37500</v>
      </c>
      <c r="H607" s="171">
        <f>G607/F607*100</f>
        <v>100</v>
      </c>
    </row>
    <row r="608" spans="2:11" ht="18.75" customHeight="1" x14ac:dyDescent="0.25">
      <c r="B608" s="249" t="s">
        <v>461</v>
      </c>
      <c r="C608" s="358" t="s">
        <v>155</v>
      </c>
      <c r="D608" s="358"/>
      <c r="E608" s="358"/>
      <c r="F608" s="79"/>
      <c r="G608" s="101">
        <v>37500</v>
      </c>
      <c r="H608" s="171"/>
    </row>
    <row r="609" spans="2:11" ht="25.5" customHeight="1" x14ac:dyDescent="0.25">
      <c r="B609" s="242" t="s">
        <v>462</v>
      </c>
      <c r="C609" s="371" t="s">
        <v>463</v>
      </c>
      <c r="D609" s="371"/>
      <c r="E609" s="371"/>
      <c r="F609" s="179">
        <f>F610</f>
        <v>220000</v>
      </c>
      <c r="G609" s="243">
        <f>G610</f>
        <v>175942.69</v>
      </c>
      <c r="H609" s="189">
        <f>G609/F609*100</f>
        <v>79.973950000000002</v>
      </c>
    </row>
    <row r="610" spans="2:11" ht="27" customHeight="1" x14ac:dyDescent="0.25">
      <c r="B610" s="244" t="s">
        <v>464</v>
      </c>
      <c r="C610" s="360" t="s">
        <v>465</v>
      </c>
      <c r="D610" s="360"/>
      <c r="E610" s="360"/>
      <c r="F610" s="221">
        <f>F613</f>
        <v>220000</v>
      </c>
      <c r="G610" s="245">
        <f>G613</f>
        <v>175942.69</v>
      </c>
      <c r="H610" s="246">
        <f>G610/F610*100</f>
        <v>79.973950000000002</v>
      </c>
    </row>
    <row r="611" spans="2:11" x14ac:dyDescent="0.25">
      <c r="B611" s="247" t="s">
        <v>338</v>
      </c>
      <c r="C611" s="374" t="s">
        <v>163</v>
      </c>
      <c r="D611" s="361"/>
      <c r="E611" s="375"/>
      <c r="F611" s="80">
        <v>205000</v>
      </c>
      <c r="G611" s="103">
        <v>175942.69</v>
      </c>
      <c r="H611" s="248"/>
    </row>
    <row r="612" spans="2:11" x14ac:dyDescent="0.25">
      <c r="B612" s="247" t="s">
        <v>590</v>
      </c>
      <c r="C612" s="374" t="s">
        <v>165</v>
      </c>
      <c r="D612" s="361"/>
      <c r="E612" s="375"/>
      <c r="F612" s="80">
        <v>15000</v>
      </c>
      <c r="G612" s="103"/>
      <c r="H612" s="248"/>
    </row>
    <row r="613" spans="2:11" x14ac:dyDescent="0.25">
      <c r="B613" s="249" t="s">
        <v>335</v>
      </c>
      <c r="C613" s="358" t="s">
        <v>98</v>
      </c>
      <c r="D613" s="358"/>
      <c r="E613" s="358"/>
      <c r="F613" s="79">
        <v>220000</v>
      </c>
      <c r="G613" s="101">
        <f>SUM(G614)</f>
        <v>175942.69</v>
      </c>
      <c r="H613" s="171">
        <f>G613/F613*100</f>
        <v>79.973950000000002</v>
      </c>
    </row>
    <row r="614" spans="2:11" ht="20.25" customHeight="1" x14ac:dyDescent="0.25">
      <c r="B614" s="249" t="s">
        <v>372</v>
      </c>
      <c r="C614" s="358" t="s">
        <v>105</v>
      </c>
      <c r="D614" s="358"/>
      <c r="E614" s="358"/>
      <c r="F614" s="79"/>
      <c r="G614" s="101">
        <v>175942.69</v>
      </c>
      <c r="H614" s="171"/>
    </row>
    <row r="615" spans="2:11" ht="21" customHeight="1" x14ac:dyDescent="0.25">
      <c r="B615" s="242" t="s">
        <v>466</v>
      </c>
      <c r="C615" s="371" t="s">
        <v>205</v>
      </c>
      <c r="D615" s="371"/>
      <c r="E615" s="371"/>
      <c r="F615" s="179">
        <f>F616</f>
        <v>1000</v>
      </c>
      <c r="G615" s="243">
        <f>G616</f>
        <v>684.9</v>
      </c>
      <c r="H615" s="189">
        <f>G615/F615*100</f>
        <v>68.489999999999995</v>
      </c>
    </row>
    <row r="616" spans="2:11" ht="21" customHeight="1" x14ac:dyDescent="0.25">
      <c r="B616" s="244" t="s">
        <v>467</v>
      </c>
      <c r="C616" s="360" t="s">
        <v>468</v>
      </c>
      <c r="D616" s="360"/>
      <c r="E616" s="360"/>
      <c r="F616" s="221">
        <f>F618</f>
        <v>1000</v>
      </c>
      <c r="G616" s="245">
        <f>G618</f>
        <v>684.9</v>
      </c>
      <c r="H616" s="246">
        <f>G616/F616*100</f>
        <v>68.489999999999995</v>
      </c>
    </row>
    <row r="617" spans="2:11" ht="16.5" customHeight="1" x14ac:dyDescent="0.25">
      <c r="B617" s="247" t="s">
        <v>338</v>
      </c>
      <c r="C617" s="374" t="s">
        <v>163</v>
      </c>
      <c r="D617" s="361"/>
      <c r="E617" s="375"/>
      <c r="F617" s="80">
        <v>1000</v>
      </c>
      <c r="G617" s="103">
        <v>684.9</v>
      </c>
      <c r="H617" s="248">
        <f>G617/F617*100</f>
        <v>68.489999999999995</v>
      </c>
    </row>
    <row r="618" spans="2:11" ht="18" customHeight="1" x14ac:dyDescent="0.25">
      <c r="B618" s="249" t="s">
        <v>335</v>
      </c>
      <c r="C618" s="358" t="s">
        <v>98</v>
      </c>
      <c r="D618" s="358"/>
      <c r="E618" s="358"/>
      <c r="F618" s="79">
        <v>1000</v>
      </c>
      <c r="G618" s="101">
        <f>SUM(G619)</f>
        <v>684.9</v>
      </c>
      <c r="H618" s="171">
        <f>G618/F618*100</f>
        <v>68.489999999999995</v>
      </c>
    </row>
    <row r="619" spans="2:11" ht="20.25" customHeight="1" x14ac:dyDescent="0.25">
      <c r="B619" s="249" t="s">
        <v>372</v>
      </c>
      <c r="C619" s="358" t="s">
        <v>105</v>
      </c>
      <c r="D619" s="358"/>
      <c r="E619" s="358"/>
      <c r="F619" s="79"/>
      <c r="G619" s="101">
        <v>684.9</v>
      </c>
      <c r="H619" s="171"/>
    </row>
    <row r="620" spans="2:11" ht="24" customHeight="1" x14ac:dyDescent="0.25">
      <c r="B620" s="239" t="s">
        <v>469</v>
      </c>
      <c r="C620" s="373" t="s">
        <v>300</v>
      </c>
      <c r="D620" s="373"/>
      <c r="E620" s="373"/>
      <c r="F620" s="58">
        <f>F626+F637</f>
        <v>1145000</v>
      </c>
      <c r="G620" s="240">
        <f>G626+G637</f>
        <v>1084911.8700000001</v>
      </c>
      <c r="H620" s="241">
        <f>G620/F620*100</f>
        <v>94.752128384279487</v>
      </c>
    </row>
    <row r="621" spans="2:11" ht="19.5" customHeight="1" x14ac:dyDescent="0.25">
      <c r="B621" s="275" t="s">
        <v>338</v>
      </c>
      <c r="C621" s="351" t="s">
        <v>163</v>
      </c>
      <c r="D621" s="352"/>
      <c r="E621" s="353"/>
      <c r="F621" s="66">
        <f>F628+F639</f>
        <v>245000</v>
      </c>
      <c r="G621" s="66">
        <v>483831.66</v>
      </c>
      <c r="H621" s="271">
        <f>G621/F621*100</f>
        <v>197.48231020408161</v>
      </c>
      <c r="K621" s="170"/>
    </row>
    <row r="622" spans="2:11" ht="16.5" customHeight="1" x14ac:dyDescent="0.25">
      <c r="B622" s="275" t="s">
        <v>590</v>
      </c>
      <c r="C622" s="351" t="s">
        <v>165</v>
      </c>
      <c r="D622" s="352"/>
      <c r="E622" s="353"/>
      <c r="F622" s="66">
        <f t="shared" ref="F622:G625" si="81">F629</f>
        <v>376000</v>
      </c>
      <c r="G622" s="66">
        <f t="shared" si="81"/>
        <v>14296.24</v>
      </c>
      <c r="H622" s="271"/>
    </row>
    <row r="623" spans="2:11" ht="14.25" customHeight="1" x14ac:dyDescent="0.25">
      <c r="B623" s="275" t="s">
        <v>591</v>
      </c>
      <c r="C623" s="269" t="s">
        <v>166</v>
      </c>
      <c r="D623" s="269"/>
      <c r="E623" s="269"/>
      <c r="F623" s="66">
        <f t="shared" si="81"/>
        <v>300000</v>
      </c>
      <c r="G623" s="66">
        <f t="shared" si="81"/>
        <v>0</v>
      </c>
      <c r="H623" s="271">
        <f t="shared" ref="H623:H625" si="82">G623/F623*100</f>
        <v>0</v>
      </c>
    </row>
    <row r="624" spans="2:11" ht="17.25" customHeight="1" x14ac:dyDescent="0.25">
      <c r="B624" s="275" t="s">
        <v>592</v>
      </c>
      <c r="C624" s="351" t="s">
        <v>168</v>
      </c>
      <c r="D624" s="352"/>
      <c r="E624" s="353"/>
      <c r="F624" s="66">
        <f t="shared" si="81"/>
        <v>86000</v>
      </c>
      <c r="G624" s="66">
        <f t="shared" si="81"/>
        <v>84190</v>
      </c>
      <c r="H624" s="271"/>
    </row>
    <row r="625" spans="2:11" ht="12.75" customHeight="1" x14ac:dyDescent="0.25">
      <c r="B625" s="275" t="s">
        <v>593</v>
      </c>
      <c r="C625" s="351" t="s">
        <v>169</v>
      </c>
      <c r="D625" s="352"/>
      <c r="E625" s="353"/>
      <c r="F625" s="66">
        <f t="shared" si="81"/>
        <v>138000</v>
      </c>
      <c r="G625" s="66">
        <v>502593.97</v>
      </c>
      <c r="H625" s="271">
        <f t="shared" si="82"/>
        <v>364.19852898550727</v>
      </c>
    </row>
    <row r="626" spans="2:11" ht="23.25" x14ac:dyDescent="0.25">
      <c r="B626" s="242" t="s">
        <v>470</v>
      </c>
      <c r="C626" s="371" t="s">
        <v>471</v>
      </c>
      <c r="D626" s="371"/>
      <c r="E626" s="371"/>
      <c r="F626" s="179">
        <f>F627</f>
        <v>1100000</v>
      </c>
      <c r="G626" s="243">
        <f>G627</f>
        <v>1079911.8700000001</v>
      </c>
      <c r="H626" s="189">
        <f>G626/F626*100</f>
        <v>98.173806363636373</v>
      </c>
    </row>
    <row r="627" spans="2:11" ht="23.25" x14ac:dyDescent="0.25">
      <c r="B627" s="244" t="s">
        <v>472</v>
      </c>
      <c r="C627" s="360" t="s">
        <v>471</v>
      </c>
      <c r="D627" s="360"/>
      <c r="E627" s="360"/>
      <c r="F627" s="221">
        <f>F633+F635</f>
        <v>1100000</v>
      </c>
      <c r="G627" s="245">
        <f>G633+G635</f>
        <v>1079911.8700000001</v>
      </c>
      <c r="H627" s="246">
        <f>G627/F627*100</f>
        <v>98.173806363636373</v>
      </c>
      <c r="K627" s="170"/>
    </row>
    <row r="628" spans="2:11" x14ac:dyDescent="0.25">
      <c r="B628" s="247" t="s">
        <v>338</v>
      </c>
      <c r="C628" s="361" t="s">
        <v>163</v>
      </c>
      <c r="D628" s="361"/>
      <c r="E628" s="361"/>
      <c r="F628" s="80">
        <v>200000</v>
      </c>
      <c r="G628" s="103">
        <v>280371.62</v>
      </c>
      <c r="H628" s="248">
        <f>G628/F628*100</f>
        <v>140.18580999999998</v>
      </c>
    </row>
    <row r="629" spans="2:11" x14ac:dyDescent="0.25">
      <c r="B629" s="247" t="s">
        <v>590</v>
      </c>
      <c r="C629" s="374" t="s">
        <v>165</v>
      </c>
      <c r="D629" s="361"/>
      <c r="E629" s="375"/>
      <c r="F629" s="80">
        <v>376000</v>
      </c>
      <c r="G629" s="103">
        <v>14296.24</v>
      </c>
      <c r="H629" s="248"/>
    </row>
    <row r="630" spans="2:11" x14ac:dyDescent="0.25">
      <c r="B630" s="247" t="s">
        <v>591</v>
      </c>
      <c r="C630" s="374" t="s">
        <v>166</v>
      </c>
      <c r="D630" s="361"/>
      <c r="E630" s="375"/>
      <c r="F630" s="80">
        <v>300000</v>
      </c>
      <c r="G630" s="103">
        <v>0</v>
      </c>
      <c r="H630" s="248">
        <f t="shared" ref="H630:H632" si="83">G630/F630*100</f>
        <v>0</v>
      </c>
    </row>
    <row r="631" spans="2:11" x14ac:dyDescent="0.25">
      <c r="B631" s="247" t="s">
        <v>592</v>
      </c>
      <c r="C631" s="374" t="s">
        <v>168</v>
      </c>
      <c r="D631" s="361"/>
      <c r="E631" s="375"/>
      <c r="F631" s="80">
        <v>86000</v>
      </c>
      <c r="G631" s="103">
        <v>84190</v>
      </c>
      <c r="H631" s="248">
        <f t="shared" si="83"/>
        <v>97.895348837209312</v>
      </c>
    </row>
    <row r="632" spans="2:11" x14ac:dyDescent="0.25">
      <c r="B632" s="247" t="s">
        <v>593</v>
      </c>
      <c r="C632" s="374" t="s">
        <v>169</v>
      </c>
      <c r="D632" s="361"/>
      <c r="E632" s="375"/>
      <c r="F632" s="80">
        <v>138000</v>
      </c>
      <c r="G632" s="103">
        <v>701054.01</v>
      </c>
      <c r="H632" s="248">
        <f t="shared" si="83"/>
        <v>508.01015217391301</v>
      </c>
    </row>
    <row r="633" spans="2:11" x14ac:dyDescent="0.25">
      <c r="B633" s="249" t="s">
        <v>339</v>
      </c>
      <c r="C633" s="358" t="s">
        <v>56</v>
      </c>
      <c r="D633" s="358"/>
      <c r="E633" s="358"/>
      <c r="F633" s="79">
        <v>200000</v>
      </c>
      <c r="G633" s="101">
        <f>SUM(G634)</f>
        <v>173441.08</v>
      </c>
      <c r="H633" s="171">
        <f>G633/F633*100</f>
        <v>86.720539999999986</v>
      </c>
    </row>
    <row r="634" spans="2:11" x14ac:dyDescent="0.25">
      <c r="B634" s="249" t="s">
        <v>342</v>
      </c>
      <c r="C634" s="358" t="s">
        <v>131</v>
      </c>
      <c r="D634" s="358"/>
      <c r="E634" s="358"/>
      <c r="F634" s="79"/>
      <c r="G634" s="101">
        <v>173441.08</v>
      </c>
      <c r="H634" s="171"/>
    </row>
    <row r="635" spans="2:11" ht="23.25" customHeight="1" x14ac:dyDescent="0.25">
      <c r="B635" s="249" t="s">
        <v>449</v>
      </c>
      <c r="C635" s="358" t="s">
        <v>157</v>
      </c>
      <c r="D635" s="358"/>
      <c r="E635" s="358"/>
      <c r="F635" s="79">
        <v>900000</v>
      </c>
      <c r="G635" s="101">
        <f>SUM(G636)</f>
        <v>906470.79</v>
      </c>
      <c r="H635" s="171">
        <f>G635/F635*100</f>
        <v>100.71897666666668</v>
      </c>
    </row>
    <row r="636" spans="2:11" ht="23.25" customHeight="1" x14ac:dyDescent="0.25">
      <c r="B636" s="249" t="s">
        <v>473</v>
      </c>
      <c r="C636" s="358" t="s">
        <v>157</v>
      </c>
      <c r="D636" s="358"/>
      <c r="E636" s="358"/>
      <c r="F636" s="79"/>
      <c r="G636" s="101">
        <v>906470.79</v>
      </c>
      <c r="H636" s="171"/>
    </row>
    <row r="637" spans="2:11" ht="23.25" x14ac:dyDescent="0.25">
      <c r="B637" s="242" t="s">
        <v>474</v>
      </c>
      <c r="C637" s="371" t="s">
        <v>475</v>
      </c>
      <c r="D637" s="371"/>
      <c r="E637" s="371"/>
      <c r="F637" s="179">
        <f>F638</f>
        <v>45000</v>
      </c>
      <c r="G637" s="243">
        <f>G638</f>
        <v>5000</v>
      </c>
      <c r="H637" s="189">
        <f>G637/F637*100</f>
        <v>11.111111111111111</v>
      </c>
    </row>
    <row r="638" spans="2:11" ht="23.25" x14ac:dyDescent="0.25">
      <c r="B638" s="244" t="s">
        <v>476</v>
      </c>
      <c r="C638" s="360" t="s">
        <v>475</v>
      </c>
      <c r="D638" s="360"/>
      <c r="E638" s="360"/>
      <c r="F638" s="221">
        <f>F640+F641</f>
        <v>45000</v>
      </c>
      <c r="G638" s="245">
        <f>G640+G641</f>
        <v>5000</v>
      </c>
      <c r="H638" s="246">
        <f>G638/F638*100</f>
        <v>11.111111111111111</v>
      </c>
    </row>
    <row r="639" spans="2:11" x14ac:dyDescent="0.25">
      <c r="B639" s="247" t="s">
        <v>338</v>
      </c>
      <c r="C639" s="361" t="s">
        <v>163</v>
      </c>
      <c r="D639" s="361"/>
      <c r="E639" s="361"/>
      <c r="F639" s="80">
        <v>45000</v>
      </c>
      <c r="G639" s="103">
        <v>5000</v>
      </c>
      <c r="H639" s="248">
        <f t="shared" ref="H639" si="84">G639/F639*100</f>
        <v>11.111111111111111</v>
      </c>
    </row>
    <row r="640" spans="2:11" x14ac:dyDescent="0.25">
      <c r="B640" s="249" t="s">
        <v>333</v>
      </c>
      <c r="C640" s="358" t="s">
        <v>92</v>
      </c>
      <c r="D640" s="358"/>
      <c r="E640" s="358"/>
      <c r="F640" s="79">
        <v>25000</v>
      </c>
      <c r="G640" s="101"/>
      <c r="H640" s="171">
        <f>G640/F640*100</f>
        <v>0</v>
      </c>
    </row>
    <row r="641" spans="2:8" x14ac:dyDescent="0.25">
      <c r="B641" s="249" t="s">
        <v>339</v>
      </c>
      <c r="C641" s="358" t="s">
        <v>56</v>
      </c>
      <c r="D641" s="358"/>
      <c r="E641" s="358"/>
      <c r="F641" s="79">
        <v>20000</v>
      </c>
      <c r="G641" s="101">
        <f>SUM(G642)</f>
        <v>5000</v>
      </c>
      <c r="H641" s="171">
        <f>G641/F641*100</f>
        <v>25</v>
      </c>
    </row>
    <row r="642" spans="2:8" x14ac:dyDescent="0.25">
      <c r="B642" s="249" t="s">
        <v>342</v>
      </c>
      <c r="C642" s="358" t="s">
        <v>131</v>
      </c>
      <c r="D642" s="358"/>
      <c r="E642" s="358"/>
      <c r="F642" s="79"/>
      <c r="G642" s="101">
        <v>5000</v>
      </c>
      <c r="H642" s="171"/>
    </row>
    <row r="643" spans="2:8" ht="23.25" x14ac:dyDescent="0.25">
      <c r="B643" s="239" t="s">
        <v>477</v>
      </c>
      <c r="C643" s="373" t="s">
        <v>302</v>
      </c>
      <c r="D643" s="373"/>
      <c r="E643" s="373"/>
      <c r="F643" s="58">
        <f>F646+F655+F660</f>
        <v>1120000</v>
      </c>
      <c r="G643" s="240">
        <f>G646+G655+G660</f>
        <v>812951.73</v>
      </c>
      <c r="H643" s="241">
        <f t="shared" ref="H643:H649" si="85">G643/F643*100</f>
        <v>72.584975892857145</v>
      </c>
    </row>
    <row r="644" spans="2:8" x14ac:dyDescent="0.25">
      <c r="B644" s="275" t="s">
        <v>338</v>
      </c>
      <c r="C644" s="351" t="s">
        <v>163</v>
      </c>
      <c r="D644" s="352"/>
      <c r="E644" s="353"/>
      <c r="F644" s="66">
        <f>F648+F652+F657+F662+F670+F675</f>
        <v>1117000</v>
      </c>
      <c r="G644" s="66">
        <f>G648+G652+G657+G662+G670+G675</f>
        <v>810851.73</v>
      </c>
      <c r="H644" s="271">
        <f t="shared" si="85"/>
        <v>72.591918531781545</v>
      </c>
    </row>
    <row r="645" spans="2:8" x14ac:dyDescent="0.25">
      <c r="B645" s="275" t="s">
        <v>591</v>
      </c>
      <c r="C645" s="269" t="s">
        <v>166</v>
      </c>
      <c r="D645" s="269"/>
      <c r="E645" s="269"/>
      <c r="F645" s="66">
        <f>F666</f>
        <v>3000</v>
      </c>
      <c r="G645" s="66">
        <f>G666</f>
        <v>2100</v>
      </c>
      <c r="H645" s="271">
        <f t="shared" si="85"/>
        <v>70</v>
      </c>
    </row>
    <row r="646" spans="2:8" ht="23.25" x14ac:dyDescent="0.25">
      <c r="B646" s="242" t="s">
        <v>478</v>
      </c>
      <c r="C646" s="371" t="s">
        <v>479</v>
      </c>
      <c r="D646" s="371"/>
      <c r="E646" s="371"/>
      <c r="F646" s="179">
        <f>F647+F651</f>
        <v>209000</v>
      </c>
      <c r="G646" s="243">
        <f>G647+G651</f>
        <v>151086.31</v>
      </c>
      <c r="H646" s="189">
        <f t="shared" si="85"/>
        <v>72.290100478468901</v>
      </c>
    </row>
    <row r="647" spans="2:8" ht="23.25" x14ac:dyDescent="0.25">
      <c r="B647" s="244" t="s">
        <v>480</v>
      </c>
      <c r="C647" s="360" t="s">
        <v>481</v>
      </c>
      <c r="D647" s="360"/>
      <c r="E647" s="360"/>
      <c r="F647" s="221">
        <f>F649</f>
        <v>172000</v>
      </c>
      <c r="G647" s="245">
        <f>G649</f>
        <v>117000</v>
      </c>
      <c r="H647" s="246">
        <f t="shared" si="85"/>
        <v>68.023255813953483</v>
      </c>
    </row>
    <row r="648" spans="2:8" x14ac:dyDescent="0.25">
      <c r="B648" s="247" t="s">
        <v>338</v>
      </c>
      <c r="C648" s="374" t="s">
        <v>163</v>
      </c>
      <c r="D648" s="361"/>
      <c r="E648" s="375"/>
      <c r="F648" s="80">
        <v>172000</v>
      </c>
      <c r="G648" s="103">
        <v>117000</v>
      </c>
      <c r="H648" s="248">
        <f t="shared" si="85"/>
        <v>68.023255813953483</v>
      </c>
    </row>
    <row r="649" spans="2:8" ht="25.5" customHeight="1" x14ac:dyDescent="0.25">
      <c r="B649" s="249" t="s">
        <v>482</v>
      </c>
      <c r="C649" s="358" t="s">
        <v>127</v>
      </c>
      <c r="D649" s="358"/>
      <c r="E649" s="358"/>
      <c r="F649" s="79">
        <v>172000</v>
      </c>
      <c r="G649" s="101">
        <f>SUM(G650)</f>
        <v>117000</v>
      </c>
      <c r="H649" s="171">
        <f t="shared" si="85"/>
        <v>68.023255813953483</v>
      </c>
    </row>
    <row r="650" spans="2:8" ht="25.5" customHeight="1" x14ac:dyDescent="0.25">
      <c r="B650" s="249" t="s">
        <v>483</v>
      </c>
      <c r="C650" s="358" t="s">
        <v>128</v>
      </c>
      <c r="D650" s="358"/>
      <c r="E650" s="358"/>
      <c r="F650" s="79"/>
      <c r="G650" s="101">
        <v>117000</v>
      </c>
      <c r="H650" s="171"/>
    </row>
    <row r="651" spans="2:8" ht="23.25" x14ac:dyDescent="0.25">
      <c r="B651" s="244" t="s">
        <v>484</v>
      </c>
      <c r="C651" s="360" t="s">
        <v>485</v>
      </c>
      <c r="D651" s="360"/>
      <c r="E651" s="360"/>
      <c r="F651" s="221">
        <f>F653</f>
        <v>37000</v>
      </c>
      <c r="G651" s="245">
        <f>G653</f>
        <v>34086.31</v>
      </c>
      <c r="H651" s="246">
        <f>G651/F651*100</f>
        <v>92.125162162162155</v>
      </c>
    </row>
    <row r="652" spans="2:8" x14ac:dyDescent="0.25">
      <c r="B652" s="247" t="s">
        <v>338</v>
      </c>
      <c r="C652" s="361" t="s">
        <v>163</v>
      </c>
      <c r="D652" s="361"/>
      <c r="E652" s="361"/>
      <c r="F652" s="80">
        <v>37000</v>
      </c>
      <c r="G652" s="103">
        <v>34086.31</v>
      </c>
      <c r="H652" s="248">
        <f>G652/F652*100</f>
        <v>92.125162162162155</v>
      </c>
    </row>
    <row r="653" spans="2:8" ht="24" customHeight="1" x14ac:dyDescent="0.25">
      <c r="B653" s="249" t="s">
        <v>482</v>
      </c>
      <c r="C653" s="358" t="s">
        <v>127</v>
      </c>
      <c r="D653" s="358"/>
      <c r="E653" s="358"/>
      <c r="F653" s="79">
        <v>37000</v>
      </c>
      <c r="G653" s="101">
        <f>SUM(G654)</f>
        <v>34086.31</v>
      </c>
      <c r="H653" s="171">
        <f>G653/F653*100</f>
        <v>92.125162162162155</v>
      </c>
    </row>
    <row r="654" spans="2:8" ht="23.25" customHeight="1" x14ac:dyDescent="0.25">
      <c r="B654" s="249" t="s">
        <v>486</v>
      </c>
      <c r="C654" s="358" t="s">
        <v>129</v>
      </c>
      <c r="D654" s="358"/>
      <c r="E654" s="358"/>
      <c r="F654" s="79"/>
      <c r="G654" s="101">
        <v>34086.31</v>
      </c>
      <c r="H654" s="171"/>
    </row>
    <row r="655" spans="2:8" ht="23.25" x14ac:dyDescent="0.25">
      <c r="B655" s="242" t="s">
        <v>487</v>
      </c>
      <c r="C655" s="371" t="s">
        <v>488</v>
      </c>
      <c r="D655" s="371"/>
      <c r="E655" s="371"/>
      <c r="F655" s="179">
        <f>F656</f>
        <v>120000</v>
      </c>
      <c r="G655" s="243">
        <f>G656</f>
        <v>120000</v>
      </c>
      <c r="H655" s="189">
        <f>G655/F655*100</f>
        <v>100</v>
      </c>
    </row>
    <row r="656" spans="2:8" ht="34.5" x14ac:dyDescent="0.25">
      <c r="B656" s="244" t="s">
        <v>489</v>
      </c>
      <c r="C656" s="360" t="s">
        <v>490</v>
      </c>
      <c r="D656" s="360"/>
      <c r="E656" s="360"/>
      <c r="F656" s="221">
        <f>F658</f>
        <v>120000</v>
      </c>
      <c r="G656" s="245">
        <f>G658</f>
        <v>120000</v>
      </c>
      <c r="H656" s="246">
        <f>G656/F656*100</f>
        <v>100</v>
      </c>
    </row>
    <row r="657" spans="2:8" x14ac:dyDescent="0.25">
      <c r="B657" s="247" t="s">
        <v>338</v>
      </c>
      <c r="C657" s="361" t="s">
        <v>163</v>
      </c>
      <c r="D657" s="361"/>
      <c r="E657" s="361"/>
      <c r="F657" s="80">
        <v>120000</v>
      </c>
      <c r="G657" s="103">
        <v>120000</v>
      </c>
      <c r="H657" s="248">
        <f>G657/F657*100</f>
        <v>100</v>
      </c>
    </row>
    <row r="658" spans="2:8" x14ac:dyDescent="0.25">
      <c r="B658" s="249" t="s">
        <v>339</v>
      </c>
      <c r="C658" s="358" t="s">
        <v>56</v>
      </c>
      <c r="D658" s="358"/>
      <c r="E658" s="358"/>
      <c r="F658" s="79">
        <v>120000</v>
      </c>
      <c r="G658" s="101">
        <f>SUM(G659)</f>
        <v>120000</v>
      </c>
      <c r="H658" s="171">
        <f>G658/F658*100</f>
        <v>100</v>
      </c>
    </row>
    <row r="659" spans="2:8" x14ac:dyDescent="0.25">
      <c r="B659" s="249" t="s">
        <v>342</v>
      </c>
      <c r="C659" s="358" t="s">
        <v>131</v>
      </c>
      <c r="D659" s="358"/>
      <c r="E659" s="358"/>
      <c r="F659" s="79"/>
      <c r="G659" s="101">
        <v>120000</v>
      </c>
      <c r="H659" s="171"/>
    </row>
    <row r="660" spans="2:8" ht="23.25" x14ac:dyDescent="0.25">
      <c r="B660" s="242" t="s">
        <v>491</v>
      </c>
      <c r="C660" s="371" t="s">
        <v>492</v>
      </c>
      <c r="D660" s="371"/>
      <c r="E660" s="371"/>
      <c r="F660" s="179">
        <f>F661+F665+F669+F674</f>
        <v>791000</v>
      </c>
      <c r="G660" s="243">
        <f>G661+G665+G669+G674</f>
        <v>541865.41999999993</v>
      </c>
      <c r="H660" s="189">
        <f>G660/F660*100</f>
        <v>68.503845764854603</v>
      </c>
    </row>
    <row r="661" spans="2:8" ht="23.25" x14ac:dyDescent="0.25">
      <c r="B661" s="244" t="s">
        <v>493</v>
      </c>
      <c r="C661" s="360" t="s">
        <v>494</v>
      </c>
      <c r="D661" s="360"/>
      <c r="E661" s="360"/>
      <c r="F661" s="221">
        <f>F663</f>
        <v>10000</v>
      </c>
      <c r="G661" s="245">
        <f>G663</f>
        <v>3008.73</v>
      </c>
      <c r="H661" s="246">
        <f>G661/F661*100</f>
        <v>30.087299999999999</v>
      </c>
    </row>
    <row r="662" spans="2:8" x14ac:dyDescent="0.25">
      <c r="B662" s="247" t="s">
        <v>338</v>
      </c>
      <c r="C662" s="361" t="s">
        <v>163</v>
      </c>
      <c r="D662" s="361"/>
      <c r="E662" s="361"/>
      <c r="F662" s="80">
        <v>10000</v>
      </c>
      <c r="G662" s="103">
        <v>3008.73</v>
      </c>
      <c r="H662" s="248">
        <f>G662/F662*100</f>
        <v>30.087299999999999</v>
      </c>
    </row>
    <row r="663" spans="2:8" ht="21.75" customHeight="1" x14ac:dyDescent="0.25">
      <c r="B663" s="249" t="s">
        <v>482</v>
      </c>
      <c r="C663" s="358" t="s">
        <v>127</v>
      </c>
      <c r="D663" s="358"/>
      <c r="E663" s="358"/>
      <c r="F663" s="79">
        <v>10000</v>
      </c>
      <c r="G663" s="101">
        <f>SUM(G664)</f>
        <v>3008.73</v>
      </c>
      <c r="H663" s="171">
        <f>G663/F663*100</f>
        <v>30.087299999999999</v>
      </c>
    </row>
    <row r="664" spans="2:8" ht="24.75" customHeight="1" x14ac:dyDescent="0.25">
      <c r="B664" s="249" t="s">
        <v>486</v>
      </c>
      <c r="C664" s="358" t="s">
        <v>129</v>
      </c>
      <c r="D664" s="358"/>
      <c r="E664" s="358"/>
      <c r="F664" s="79"/>
      <c r="G664" s="101">
        <v>3008.73</v>
      </c>
      <c r="H664" s="171"/>
    </row>
    <row r="665" spans="2:8" ht="23.25" x14ac:dyDescent="0.25">
      <c r="B665" s="244" t="s">
        <v>495</v>
      </c>
      <c r="C665" s="360" t="s">
        <v>496</v>
      </c>
      <c r="D665" s="360"/>
      <c r="E665" s="360"/>
      <c r="F665" s="221">
        <f>F667</f>
        <v>3000</v>
      </c>
      <c r="G665" s="245">
        <f>G667</f>
        <v>2100</v>
      </c>
      <c r="H665" s="246">
        <f>G665/F665*100</f>
        <v>70</v>
      </c>
    </row>
    <row r="666" spans="2:8" x14ac:dyDescent="0.25">
      <c r="B666" s="247" t="s">
        <v>591</v>
      </c>
      <c r="C666" s="361" t="s">
        <v>166</v>
      </c>
      <c r="D666" s="361"/>
      <c r="E666" s="361"/>
      <c r="F666" s="80">
        <v>3000</v>
      </c>
      <c r="G666" s="103">
        <v>2100</v>
      </c>
      <c r="H666" s="248">
        <f>G666/F666*100</f>
        <v>70</v>
      </c>
    </row>
    <row r="667" spans="2:8" ht="21.75" customHeight="1" x14ac:dyDescent="0.25">
      <c r="B667" s="249" t="s">
        <v>482</v>
      </c>
      <c r="C667" s="358" t="s">
        <v>127</v>
      </c>
      <c r="D667" s="358"/>
      <c r="E667" s="358"/>
      <c r="F667" s="79">
        <v>3000</v>
      </c>
      <c r="G667" s="101">
        <f>SUM(G668)</f>
        <v>2100</v>
      </c>
      <c r="H667" s="171">
        <f>G667/F667*100</f>
        <v>70</v>
      </c>
    </row>
    <row r="668" spans="2:8" ht="23.25" customHeight="1" x14ac:dyDescent="0.25">
      <c r="B668" s="249" t="s">
        <v>483</v>
      </c>
      <c r="C668" s="358" t="s">
        <v>128</v>
      </c>
      <c r="D668" s="358"/>
      <c r="E668" s="358"/>
      <c r="F668" s="79"/>
      <c r="G668" s="101">
        <v>2100</v>
      </c>
      <c r="H668" s="171"/>
    </row>
    <row r="669" spans="2:8" ht="23.25" x14ac:dyDescent="0.25">
      <c r="B669" s="244" t="s">
        <v>497</v>
      </c>
      <c r="C669" s="360" t="s">
        <v>498</v>
      </c>
      <c r="D669" s="360"/>
      <c r="E669" s="360"/>
      <c r="F669" s="221">
        <f>F671</f>
        <v>440000</v>
      </c>
      <c r="G669" s="245">
        <f>G671</f>
        <v>273008.44</v>
      </c>
      <c r="H669" s="246">
        <f>G669/F669*100</f>
        <v>62.04737272727273</v>
      </c>
    </row>
    <row r="670" spans="2:8" x14ac:dyDescent="0.25">
      <c r="B670" s="247" t="s">
        <v>338</v>
      </c>
      <c r="C670" s="361" t="s">
        <v>163</v>
      </c>
      <c r="D670" s="361"/>
      <c r="E670" s="361"/>
      <c r="F670" s="80">
        <v>440000</v>
      </c>
      <c r="G670" s="103">
        <v>273008.44</v>
      </c>
      <c r="H670" s="248">
        <f>G670/F670*100</f>
        <v>62.04737272727273</v>
      </c>
    </row>
    <row r="671" spans="2:8" ht="24" customHeight="1" x14ac:dyDescent="0.25">
      <c r="B671" s="249" t="s">
        <v>482</v>
      </c>
      <c r="C671" s="358" t="s">
        <v>127</v>
      </c>
      <c r="D671" s="358"/>
      <c r="E671" s="358"/>
      <c r="F671" s="79">
        <v>440000</v>
      </c>
      <c r="G671" s="101">
        <f>SUM(G672:G673)</f>
        <v>273008.44</v>
      </c>
      <c r="H671" s="171">
        <f>G671/F671*100</f>
        <v>62.04737272727273</v>
      </c>
    </row>
    <row r="672" spans="2:8" ht="24" customHeight="1" x14ac:dyDescent="0.25">
      <c r="B672" s="249" t="s">
        <v>483</v>
      </c>
      <c r="C672" s="358" t="s">
        <v>128</v>
      </c>
      <c r="D672" s="358"/>
      <c r="E672" s="358"/>
      <c r="F672" s="79"/>
      <c r="G672" s="101">
        <v>230000</v>
      </c>
      <c r="H672" s="171"/>
    </row>
    <row r="673" spans="2:11" ht="24" customHeight="1" x14ac:dyDescent="0.25">
      <c r="B673" s="249" t="s">
        <v>486</v>
      </c>
      <c r="C673" s="358" t="s">
        <v>129</v>
      </c>
      <c r="D673" s="358"/>
      <c r="E673" s="358"/>
      <c r="F673" s="79"/>
      <c r="G673" s="101">
        <v>43008.44</v>
      </c>
      <c r="H673" s="171"/>
    </row>
    <row r="674" spans="2:11" ht="23.25" x14ac:dyDescent="0.25">
      <c r="B674" s="244" t="s">
        <v>499</v>
      </c>
      <c r="C674" s="360" t="s">
        <v>500</v>
      </c>
      <c r="D674" s="360"/>
      <c r="E674" s="360"/>
      <c r="F674" s="221">
        <f>F676+F678</f>
        <v>338000</v>
      </c>
      <c r="G674" s="245">
        <f>G676+G678</f>
        <v>263748.25</v>
      </c>
      <c r="H674" s="246">
        <f>G674/F674*100</f>
        <v>78.032026627218926</v>
      </c>
    </row>
    <row r="675" spans="2:11" x14ac:dyDescent="0.25">
      <c r="B675" s="247" t="s">
        <v>338</v>
      </c>
      <c r="C675" s="361" t="s">
        <v>163</v>
      </c>
      <c r="D675" s="361"/>
      <c r="E675" s="361"/>
      <c r="F675" s="80">
        <v>338000</v>
      </c>
      <c r="G675" s="103">
        <v>263748.25</v>
      </c>
      <c r="H675" s="248">
        <f>G675/F675*100</f>
        <v>78.032026627218926</v>
      </c>
    </row>
    <row r="676" spans="2:11" ht="23.25" customHeight="1" x14ac:dyDescent="0.25">
      <c r="B676" s="249" t="s">
        <v>482</v>
      </c>
      <c r="C676" s="358" t="s">
        <v>127</v>
      </c>
      <c r="D676" s="358"/>
      <c r="E676" s="358"/>
      <c r="F676" s="79">
        <v>296000</v>
      </c>
      <c r="G676" s="101">
        <f>SUM(G677)</f>
        <v>235100</v>
      </c>
      <c r="H676" s="171">
        <f>G676/F676*100</f>
        <v>79.425675675675677</v>
      </c>
    </row>
    <row r="677" spans="2:11" ht="25.5" customHeight="1" x14ac:dyDescent="0.25">
      <c r="B677" s="249" t="s">
        <v>483</v>
      </c>
      <c r="C677" s="358" t="s">
        <v>128</v>
      </c>
      <c r="D677" s="358"/>
      <c r="E677" s="358"/>
      <c r="F677" s="19"/>
      <c r="G677" s="25">
        <v>235100</v>
      </c>
      <c r="H677" s="211"/>
    </row>
    <row r="678" spans="2:11" x14ac:dyDescent="0.25">
      <c r="B678" s="254">
        <v>381</v>
      </c>
      <c r="C678" s="358" t="s">
        <v>56</v>
      </c>
      <c r="D678" s="358"/>
      <c r="E678" s="358"/>
      <c r="F678" s="19">
        <v>42000</v>
      </c>
      <c r="G678" s="25">
        <f>SUM(G679)</f>
        <v>28648.25</v>
      </c>
      <c r="H678" s="171">
        <f>G678/F678*100</f>
        <v>68.210119047619045</v>
      </c>
    </row>
    <row r="679" spans="2:11" x14ac:dyDescent="0.25">
      <c r="B679" s="254">
        <v>3811</v>
      </c>
      <c r="C679" s="358" t="s">
        <v>131</v>
      </c>
      <c r="D679" s="358"/>
      <c r="E679" s="358"/>
      <c r="F679" s="19"/>
      <c r="G679" s="25">
        <v>28648.25</v>
      </c>
      <c r="H679" s="211"/>
    </row>
    <row r="680" spans="2:11" ht="23.25" customHeight="1" x14ac:dyDescent="0.25">
      <c r="B680" s="255" t="s">
        <v>501</v>
      </c>
      <c r="C680" s="373" t="s">
        <v>502</v>
      </c>
      <c r="D680" s="373"/>
      <c r="E680" s="373"/>
      <c r="F680" s="57">
        <f>F684+F699+F704</f>
        <v>195000</v>
      </c>
      <c r="G680" s="57">
        <f>G684+G699+G704</f>
        <v>140077.38</v>
      </c>
      <c r="H680" s="256">
        <f>G680/F680*100</f>
        <v>71.834553846153852</v>
      </c>
    </row>
    <row r="681" spans="2:11" x14ac:dyDescent="0.25">
      <c r="B681" s="268" t="s">
        <v>338</v>
      </c>
      <c r="C681" s="351" t="s">
        <v>163</v>
      </c>
      <c r="D681" s="352"/>
      <c r="E681" s="353"/>
      <c r="F681" s="274">
        <f>F686+F696+F701+F706</f>
        <v>130000</v>
      </c>
      <c r="G681" s="274">
        <f>G686+G696+G701+G706</f>
        <v>132077.38</v>
      </c>
      <c r="H681" s="273">
        <f>G681/F681*100</f>
        <v>101.59798461538463</v>
      </c>
    </row>
    <row r="682" spans="2:11" x14ac:dyDescent="0.25">
      <c r="B682" s="268" t="s">
        <v>590</v>
      </c>
      <c r="C682" s="351" t="s">
        <v>165</v>
      </c>
      <c r="D682" s="352"/>
      <c r="E682" s="353"/>
      <c r="F682" s="274">
        <f>F693+F707</f>
        <v>45000</v>
      </c>
      <c r="G682" s="274">
        <f>G693+G707</f>
        <v>0</v>
      </c>
      <c r="H682" s="273">
        <f t="shared" ref="H682:H683" si="86">G682/F682*100</f>
        <v>0</v>
      </c>
    </row>
    <row r="683" spans="2:11" x14ac:dyDescent="0.25">
      <c r="B683" s="268" t="s">
        <v>591</v>
      </c>
      <c r="C683" s="269" t="s">
        <v>166</v>
      </c>
      <c r="D683" s="269"/>
      <c r="E683" s="269"/>
      <c r="F683" s="274">
        <f>F708</f>
        <v>20000</v>
      </c>
      <c r="G683" s="274">
        <f>G708</f>
        <v>8000</v>
      </c>
      <c r="H683" s="273">
        <f t="shared" si="86"/>
        <v>40</v>
      </c>
    </row>
    <row r="684" spans="2:11" ht="23.25" x14ac:dyDescent="0.25">
      <c r="B684" s="257" t="s">
        <v>503</v>
      </c>
      <c r="C684" s="371" t="s">
        <v>504</v>
      </c>
      <c r="D684" s="371"/>
      <c r="E684" s="371"/>
      <c r="F684" s="205">
        <f>F685+F692+F695</f>
        <v>52000</v>
      </c>
      <c r="G684" s="205">
        <f>G685+G692+G695</f>
        <v>9600</v>
      </c>
      <c r="H684" s="189">
        <f>G684/F684*100</f>
        <v>18.461538461538463</v>
      </c>
      <c r="K684" s="170"/>
    </row>
    <row r="685" spans="2:11" ht="23.25" x14ac:dyDescent="0.25">
      <c r="B685" s="258" t="s">
        <v>505</v>
      </c>
      <c r="C685" s="360" t="s">
        <v>506</v>
      </c>
      <c r="D685" s="360"/>
      <c r="E685" s="360"/>
      <c r="F685" s="228">
        <f>F687+F688+F690</f>
        <v>45000</v>
      </c>
      <c r="G685" s="228">
        <f>G687+G688+G690</f>
        <v>8400</v>
      </c>
      <c r="H685" s="246">
        <f>G685/F685*100</f>
        <v>18.666666666666668</v>
      </c>
    </row>
    <row r="686" spans="2:11" x14ac:dyDescent="0.25">
      <c r="B686" s="259" t="s">
        <v>338</v>
      </c>
      <c r="C686" s="361" t="s">
        <v>163</v>
      </c>
      <c r="D686" s="361"/>
      <c r="E686" s="361"/>
      <c r="F686" s="32">
        <v>45000</v>
      </c>
      <c r="G686" s="55">
        <v>8400</v>
      </c>
      <c r="H686" s="260">
        <f>G686/F686*100</f>
        <v>18.666666666666668</v>
      </c>
    </row>
    <row r="687" spans="2:11" x14ac:dyDescent="0.25">
      <c r="B687" s="261">
        <v>322</v>
      </c>
      <c r="C687" s="358" t="s">
        <v>92</v>
      </c>
      <c r="D687" s="358"/>
      <c r="E687" s="358"/>
      <c r="F687" s="19">
        <v>5000</v>
      </c>
      <c r="G687" s="25">
        <v>0</v>
      </c>
      <c r="H687" s="171">
        <f>G687/F687*100</f>
        <v>0</v>
      </c>
    </row>
    <row r="688" spans="2:11" x14ac:dyDescent="0.25">
      <c r="B688" s="261">
        <v>323</v>
      </c>
      <c r="C688" s="358" t="s">
        <v>98</v>
      </c>
      <c r="D688" s="358"/>
      <c r="E688" s="358"/>
      <c r="F688" s="19">
        <v>15000</v>
      </c>
      <c r="G688" s="25">
        <f>SUM(G689)</f>
        <v>8062.5</v>
      </c>
      <c r="H688" s="171">
        <f>G688/F688*100</f>
        <v>53.75</v>
      </c>
    </row>
    <row r="689" spans="2:8" x14ac:dyDescent="0.25">
      <c r="B689" s="261">
        <v>3239</v>
      </c>
      <c r="C689" s="358" t="s">
        <v>107</v>
      </c>
      <c r="D689" s="358"/>
      <c r="E689" s="358"/>
      <c r="F689" s="19"/>
      <c r="G689" s="25">
        <v>8062.5</v>
      </c>
      <c r="H689" s="211"/>
    </row>
    <row r="690" spans="2:8" x14ac:dyDescent="0.25">
      <c r="B690" s="261">
        <v>381</v>
      </c>
      <c r="C690" s="358" t="s">
        <v>56</v>
      </c>
      <c r="D690" s="358"/>
      <c r="E690" s="358"/>
      <c r="F690" s="19">
        <v>25000</v>
      </c>
      <c r="G690" s="25">
        <f>SUM(G691)</f>
        <v>337.5</v>
      </c>
      <c r="H690" s="171">
        <f>G690/F690*100</f>
        <v>1.35</v>
      </c>
    </row>
    <row r="691" spans="2:8" x14ac:dyDescent="0.25">
      <c r="B691" s="261">
        <v>3811</v>
      </c>
      <c r="C691" s="358" t="s">
        <v>131</v>
      </c>
      <c r="D691" s="358"/>
      <c r="E691" s="358"/>
      <c r="F691" s="19"/>
      <c r="G691" s="25">
        <v>337.5</v>
      </c>
      <c r="H691" s="211"/>
    </row>
    <row r="692" spans="2:8" ht="23.25" x14ac:dyDescent="0.25">
      <c r="B692" s="258" t="s">
        <v>507</v>
      </c>
      <c r="C692" s="360" t="s">
        <v>508</v>
      </c>
      <c r="D692" s="360"/>
      <c r="E692" s="360"/>
      <c r="F692" s="228">
        <f>F694</f>
        <v>5000</v>
      </c>
      <c r="G692" s="228">
        <f>G694</f>
        <v>0</v>
      </c>
      <c r="H692" s="246">
        <f>G692/F692*100</f>
        <v>0</v>
      </c>
    </row>
    <row r="693" spans="2:8" x14ac:dyDescent="0.25">
      <c r="B693" s="259" t="s">
        <v>590</v>
      </c>
      <c r="C693" s="361" t="s">
        <v>165</v>
      </c>
      <c r="D693" s="361"/>
      <c r="E693" s="361"/>
      <c r="F693" s="32">
        <v>5000</v>
      </c>
      <c r="G693" s="55">
        <v>0</v>
      </c>
      <c r="H693" s="260"/>
    </row>
    <row r="694" spans="2:8" x14ac:dyDescent="0.25">
      <c r="B694" s="261">
        <v>381</v>
      </c>
      <c r="C694" s="358" t="s">
        <v>56</v>
      </c>
      <c r="D694" s="358"/>
      <c r="E694" s="358"/>
      <c r="F694" s="19">
        <v>5000</v>
      </c>
      <c r="G694" s="25">
        <v>0</v>
      </c>
      <c r="H694" s="171">
        <f>G694/F694*100</f>
        <v>0</v>
      </c>
    </row>
    <row r="695" spans="2:8" ht="23.25" x14ac:dyDescent="0.25">
      <c r="B695" s="258" t="s">
        <v>509</v>
      </c>
      <c r="C695" s="360" t="s">
        <v>510</v>
      </c>
      <c r="D695" s="360"/>
      <c r="E695" s="360"/>
      <c r="F695" s="228">
        <f>F697</f>
        <v>2000</v>
      </c>
      <c r="G695" s="262">
        <f>G697</f>
        <v>1200</v>
      </c>
      <c r="H695" s="246">
        <f>G695/F695*100</f>
        <v>60</v>
      </c>
    </row>
    <row r="696" spans="2:8" x14ac:dyDescent="0.25">
      <c r="B696" s="259" t="s">
        <v>338</v>
      </c>
      <c r="C696" s="361" t="s">
        <v>163</v>
      </c>
      <c r="D696" s="361"/>
      <c r="E696" s="361"/>
      <c r="F696" s="32">
        <v>2000</v>
      </c>
      <c r="G696" s="55">
        <v>1200</v>
      </c>
      <c r="H696" s="260">
        <f>G696/F696*100</f>
        <v>60</v>
      </c>
    </row>
    <row r="697" spans="2:8" x14ac:dyDescent="0.25">
      <c r="B697" s="261">
        <v>381</v>
      </c>
      <c r="C697" s="358" t="s">
        <v>56</v>
      </c>
      <c r="D697" s="358"/>
      <c r="E697" s="358"/>
      <c r="F697" s="19">
        <v>2000</v>
      </c>
      <c r="G697" s="25">
        <f>SUM(G698)</f>
        <v>1200</v>
      </c>
      <c r="H697" s="171">
        <f>G697/F697*100</f>
        <v>60</v>
      </c>
    </row>
    <row r="698" spans="2:8" x14ac:dyDescent="0.25">
      <c r="B698" s="261">
        <v>3811</v>
      </c>
      <c r="C698" s="358" t="s">
        <v>131</v>
      </c>
      <c r="D698" s="358"/>
      <c r="E698" s="358"/>
      <c r="F698" s="19"/>
      <c r="G698" s="25">
        <v>1200</v>
      </c>
      <c r="H698" s="211"/>
    </row>
    <row r="699" spans="2:8" ht="23.25" x14ac:dyDescent="0.25">
      <c r="B699" s="257" t="s">
        <v>511</v>
      </c>
      <c r="C699" s="371" t="s">
        <v>512</v>
      </c>
      <c r="D699" s="371"/>
      <c r="E699" s="371"/>
      <c r="F699" s="205">
        <f>F700</f>
        <v>30000</v>
      </c>
      <c r="G699" s="263">
        <f>G700</f>
        <v>16035</v>
      </c>
      <c r="H699" s="189">
        <f>G699/F699*100</f>
        <v>53.449999999999996</v>
      </c>
    </row>
    <row r="700" spans="2:8" ht="23.25" x14ac:dyDescent="0.25">
      <c r="B700" s="258" t="s">
        <v>505</v>
      </c>
      <c r="C700" s="522" t="s">
        <v>513</v>
      </c>
      <c r="D700" s="522"/>
      <c r="E700" s="522"/>
      <c r="F700" s="228">
        <f>F702</f>
        <v>30000</v>
      </c>
      <c r="G700" s="262">
        <f>G702</f>
        <v>16035</v>
      </c>
      <c r="H700" s="246">
        <f>G700/F700*100</f>
        <v>53.449999999999996</v>
      </c>
    </row>
    <row r="701" spans="2:8" x14ac:dyDescent="0.25">
      <c r="B701" s="264" t="s">
        <v>338</v>
      </c>
      <c r="C701" s="423" t="s">
        <v>163</v>
      </c>
      <c r="D701" s="423"/>
      <c r="E701" s="423"/>
      <c r="F701" s="80">
        <v>30000</v>
      </c>
      <c r="G701" s="103">
        <v>16035</v>
      </c>
      <c r="H701" s="260">
        <f>G701/F701*100</f>
        <v>53.449999999999996</v>
      </c>
    </row>
    <row r="702" spans="2:8" x14ac:dyDescent="0.25">
      <c r="B702" s="254">
        <v>381</v>
      </c>
      <c r="C702" s="426" t="s">
        <v>56</v>
      </c>
      <c r="D702" s="426"/>
      <c r="E702" s="426"/>
      <c r="F702" s="79">
        <v>30000</v>
      </c>
      <c r="G702" s="101">
        <f>SUM(G703)</f>
        <v>16035</v>
      </c>
      <c r="H702" s="171">
        <f>G702/F702*100</f>
        <v>53.449999999999996</v>
      </c>
    </row>
    <row r="703" spans="2:8" x14ac:dyDescent="0.25">
      <c r="B703" s="254">
        <v>3811</v>
      </c>
      <c r="C703" s="426" t="s">
        <v>131</v>
      </c>
      <c r="D703" s="426"/>
      <c r="E703" s="426"/>
      <c r="F703" s="79"/>
      <c r="G703" s="101">
        <v>16035</v>
      </c>
      <c r="H703" s="171"/>
    </row>
    <row r="704" spans="2:8" ht="23.25" x14ac:dyDescent="0.25">
      <c r="B704" s="257" t="s">
        <v>514</v>
      </c>
      <c r="C704" s="523" t="s">
        <v>515</v>
      </c>
      <c r="D704" s="523"/>
      <c r="E704" s="523"/>
      <c r="F704" s="179">
        <f>F705</f>
        <v>113000</v>
      </c>
      <c r="G704" s="243">
        <f>G705</f>
        <v>114442.38</v>
      </c>
      <c r="H704" s="189">
        <f>G704/F704*100</f>
        <v>101.2764424778761</v>
      </c>
    </row>
    <row r="705" spans="2:21" ht="23.25" x14ac:dyDescent="0.25">
      <c r="B705" s="258" t="s">
        <v>516</v>
      </c>
      <c r="C705" s="522" t="s">
        <v>517</v>
      </c>
      <c r="D705" s="522"/>
      <c r="E705" s="522"/>
      <c r="F705" s="221">
        <f>F709+F711</f>
        <v>113000</v>
      </c>
      <c r="G705" s="221">
        <f>G709+G711</f>
        <v>114442.38</v>
      </c>
      <c r="H705" s="246">
        <f>G705/F705*100</f>
        <v>101.2764424778761</v>
      </c>
    </row>
    <row r="706" spans="2:21" x14ac:dyDescent="0.25">
      <c r="B706" s="259" t="s">
        <v>338</v>
      </c>
      <c r="C706" s="423" t="s">
        <v>163</v>
      </c>
      <c r="D706" s="423"/>
      <c r="E706" s="423"/>
      <c r="F706" s="80">
        <v>53000</v>
      </c>
      <c r="G706" s="103">
        <v>106442.38</v>
      </c>
      <c r="H706" s="248">
        <f>G706/F706*100</f>
        <v>200.83467924528304</v>
      </c>
    </row>
    <row r="707" spans="2:21" x14ac:dyDescent="0.25">
      <c r="B707" s="259" t="s">
        <v>590</v>
      </c>
      <c r="C707" s="374" t="s">
        <v>165</v>
      </c>
      <c r="D707" s="361"/>
      <c r="E707" s="375"/>
      <c r="F707" s="80">
        <v>40000</v>
      </c>
      <c r="G707" s="103"/>
      <c r="H707" s="248">
        <f>G707/F707*100</f>
        <v>0</v>
      </c>
    </row>
    <row r="708" spans="2:21" x14ac:dyDescent="0.25">
      <c r="B708" s="259" t="s">
        <v>591</v>
      </c>
      <c r="C708" s="224" t="s">
        <v>166</v>
      </c>
      <c r="D708" s="224"/>
      <c r="E708" s="224"/>
      <c r="F708" s="80">
        <v>20000</v>
      </c>
      <c r="G708" s="103">
        <v>8000</v>
      </c>
      <c r="H708" s="248"/>
    </row>
    <row r="709" spans="2:21" x14ac:dyDescent="0.25">
      <c r="B709" s="261">
        <v>381</v>
      </c>
      <c r="C709" s="426" t="s">
        <v>56</v>
      </c>
      <c r="D709" s="426"/>
      <c r="E709" s="426"/>
      <c r="F709" s="79">
        <v>3000</v>
      </c>
      <c r="G709" s="101">
        <f>SUM(G710)</f>
        <v>2269.9899999999998</v>
      </c>
      <c r="H709" s="171">
        <f>G709/F709*100</f>
        <v>75.666333333333327</v>
      </c>
    </row>
    <row r="710" spans="2:21" x14ac:dyDescent="0.25">
      <c r="B710" s="261">
        <v>3811</v>
      </c>
      <c r="C710" s="426" t="s">
        <v>518</v>
      </c>
      <c r="D710" s="426"/>
      <c r="E710" s="426"/>
      <c r="F710" s="79"/>
      <c r="G710" s="101">
        <v>2269.9899999999998</v>
      </c>
      <c r="H710" s="171"/>
    </row>
    <row r="711" spans="2:21" x14ac:dyDescent="0.25">
      <c r="B711" s="261">
        <v>382</v>
      </c>
      <c r="C711" s="426" t="s">
        <v>57</v>
      </c>
      <c r="D711" s="426"/>
      <c r="E711" s="426"/>
      <c r="F711" s="79">
        <v>110000</v>
      </c>
      <c r="G711" s="101">
        <f>SUM(G712)</f>
        <v>112172.39</v>
      </c>
      <c r="H711" s="171">
        <f>G711/F711*100</f>
        <v>101.97490000000001</v>
      </c>
    </row>
    <row r="712" spans="2:21" ht="23.25" customHeight="1" x14ac:dyDescent="0.25">
      <c r="B712" s="261">
        <v>3821</v>
      </c>
      <c r="C712" s="426" t="s">
        <v>132</v>
      </c>
      <c r="D712" s="426"/>
      <c r="E712" s="426"/>
      <c r="F712" s="79"/>
      <c r="G712" s="101">
        <v>112172.39</v>
      </c>
      <c r="H712" s="171"/>
    </row>
    <row r="713" spans="2:21" ht="21.75" customHeight="1" x14ac:dyDescent="0.25">
      <c r="B713" s="255" t="s">
        <v>519</v>
      </c>
      <c r="C713" s="438" t="s">
        <v>306</v>
      </c>
      <c r="D713" s="438"/>
      <c r="E713" s="438"/>
      <c r="F713" s="58">
        <f>F717+F722+F728</f>
        <v>105000</v>
      </c>
      <c r="G713" s="240">
        <f>G717+G722+G728</f>
        <v>51348.37</v>
      </c>
      <c r="H713" s="256">
        <f>G713/F713*100</f>
        <v>48.903209523809529</v>
      </c>
      <c r="L713" s="267"/>
      <c r="M713" s="267"/>
      <c r="N713" s="267"/>
      <c r="O713" s="267"/>
      <c r="P713" s="267"/>
      <c r="Q713" s="267"/>
      <c r="R713" s="267"/>
      <c r="S713" s="267"/>
      <c r="T713" s="267"/>
      <c r="U713" s="267"/>
    </row>
    <row r="714" spans="2:21" x14ac:dyDescent="0.25">
      <c r="B714" s="268" t="s">
        <v>338</v>
      </c>
      <c r="C714" s="351" t="s">
        <v>163</v>
      </c>
      <c r="D714" s="352"/>
      <c r="E714" s="353"/>
      <c r="F714" s="66">
        <f>F719+F730</f>
        <v>15000</v>
      </c>
      <c r="G714" s="66">
        <f>G719+G730</f>
        <v>10598.37</v>
      </c>
      <c r="H714" s="273">
        <f>G714/F714*100</f>
        <v>70.655799999999999</v>
      </c>
      <c r="L714" s="267"/>
      <c r="M714" s="267"/>
      <c r="N714" s="267"/>
      <c r="O714" s="267"/>
      <c r="P714" s="267"/>
      <c r="Q714" s="267"/>
      <c r="R714" s="267"/>
      <c r="S714" s="267"/>
      <c r="T714" s="267"/>
      <c r="U714" s="267"/>
    </row>
    <row r="715" spans="2:21" x14ac:dyDescent="0.25">
      <c r="B715" s="268" t="s">
        <v>590</v>
      </c>
      <c r="C715" s="351" t="s">
        <v>165</v>
      </c>
      <c r="D715" s="352"/>
      <c r="E715" s="353"/>
      <c r="F715" s="66">
        <f>F724</f>
        <v>0</v>
      </c>
      <c r="G715" s="66">
        <f>G724</f>
        <v>40750</v>
      </c>
      <c r="H715" s="273" t="e">
        <f t="shared" ref="H715:H716" si="87">G715/F715*100</f>
        <v>#DIV/0!</v>
      </c>
      <c r="L715" s="267"/>
      <c r="M715" s="267"/>
      <c r="N715" s="267"/>
      <c r="O715" s="267"/>
      <c r="P715" s="267"/>
      <c r="Q715" s="267"/>
      <c r="R715" s="267"/>
      <c r="S715" s="267"/>
      <c r="T715" s="267"/>
      <c r="U715" s="267"/>
    </row>
    <row r="716" spans="2:21" x14ac:dyDescent="0.25">
      <c r="B716" s="268" t="s">
        <v>591</v>
      </c>
      <c r="C716" s="272" t="s">
        <v>166</v>
      </c>
      <c r="D716" s="272"/>
      <c r="E716" s="272"/>
      <c r="F716" s="66">
        <f>F725</f>
        <v>90000</v>
      </c>
      <c r="G716" s="66">
        <f>G725</f>
        <v>0</v>
      </c>
      <c r="H716" s="273">
        <f t="shared" si="87"/>
        <v>0</v>
      </c>
      <c r="L716" s="267"/>
      <c r="M716" s="267"/>
      <c r="N716" s="267"/>
      <c r="O716" s="267"/>
      <c r="P716" s="267"/>
      <c r="Q716" s="267"/>
      <c r="R716" s="267"/>
      <c r="S716" s="267"/>
      <c r="T716" s="267"/>
      <c r="U716" s="267"/>
    </row>
    <row r="717" spans="2:21" ht="21" customHeight="1" x14ac:dyDescent="0.25">
      <c r="B717" s="257" t="s">
        <v>520</v>
      </c>
      <c r="C717" s="523" t="s">
        <v>521</v>
      </c>
      <c r="D717" s="523"/>
      <c r="E717" s="523"/>
      <c r="F717" s="179">
        <f>F718</f>
        <v>10000</v>
      </c>
      <c r="G717" s="243">
        <f>G718</f>
        <v>10598.37</v>
      </c>
      <c r="H717" s="189">
        <f>G717/F717*100</f>
        <v>105.98370000000001</v>
      </c>
      <c r="L717" s="267"/>
      <c r="M717" s="286"/>
      <c r="N717" s="286"/>
      <c r="O717" s="283"/>
      <c r="P717" s="283"/>
      <c r="Q717" s="267"/>
      <c r="R717" s="119"/>
      <c r="S717" s="119"/>
      <c r="T717" s="267"/>
      <c r="U717" s="267"/>
    </row>
    <row r="718" spans="2:21" ht="23.25" x14ac:dyDescent="0.25">
      <c r="B718" s="258" t="s">
        <v>522</v>
      </c>
      <c r="C718" s="522" t="s">
        <v>523</v>
      </c>
      <c r="D718" s="522"/>
      <c r="E718" s="522"/>
      <c r="F718" s="221">
        <f>F720</f>
        <v>10000</v>
      </c>
      <c r="G718" s="245">
        <f>G720</f>
        <v>10598.37</v>
      </c>
      <c r="H718" s="246">
        <f>G718/F718*100</f>
        <v>105.98370000000001</v>
      </c>
      <c r="L718" s="267"/>
      <c r="M718" s="286"/>
      <c r="N718" s="286"/>
      <c r="O718" s="283"/>
      <c r="P718" s="285"/>
      <c r="Q718" s="267"/>
      <c r="R718" s="119"/>
      <c r="S718" s="119"/>
      <c r="T718" s="267"/>
      <c r="U718" s="267"/>
    </row>
    <row r="719" spans="2:21" x14ac:dyDescent="0.25">
      <c r="B719" s="259" t="s">
        <v>338</v>
      </c>
      <c r="C719" s="423" t="s">
        <v>163</v>
      </c>
      <c r="D719" s="423"/>
      <c r="E719" s="423"/>
      <c r="F719" s="80">
        <v>10000</v>
      </c>
      <c r="G719" s="103">
        <v>10598.37</v>
      </c>
      <c r="H719" s="248">
        <f>G719/F719*100</f>
        <v>105.98370000000001</v>
      </c>
      <c r="L719" s="267"/>
      <c r="M719" s="286"/>
      <c r="N719" s="286"/>
      <c r="O719" s="283"/>
      <c r="P719" s="283"/>
      <c r="Q719" s="267"/>
      <c r="R719" s="119"/>
      <c r="S719" s="119"/>
      <c r="T719" s="267"/>
      <c r="U719" s="267"/>
    </row>
    <row r="720" spans="2:21" ht="36.75" customHeight="1" x14ac:dyDescent="0.25">
      <c r="B720" s="261">
        <v>352</v>
      </c>
      <c r="C720" s="426" t="s">
        <v>123</v>
      </c>
      <c r="D720" s="426"/>
      <c r="E720" s="426"/>
      <c r="F720" s="79">
        <v>10000</v>
      </c>
      <c r="G720" s="101">
        <f>SUM(G721)</f>
        <v>10598.37</v>
      </c>
      <c r="H720" s="171">
        <f>G720/F720*100</f>
        <v>105.98370000000001</v>
      </c>
      <c r="L720" s="267"/>
      <c r="M720" s="286"/>
      <c r="N720" s="286"/>
      <c r="O720" s="283"/>
      <c r="P720" s="283"/>
      <c r="Q720" s="267"/>
      <c r="R720" s="119"/>
      <c r="S720" s="119"/>
      <c r="T720" s="267"/>
      <c r="U720" s="267"/>
    </row>
    <row r="721" spans="2:21" ht="23.25" customHeight="1" x14ac:dyDescent="0.25">
      <c r="B721" s="261">
        <v>3523</v>
      </c>
      <c r="C721" s="426" t="s">
        <v>124</v>
      </c>
      <c r="D721" s="426"/>
      <c r="E721" s="426"/>
      <c r="F721" s="79"/>
      <c r="G721" s="101">
        <v>10598.37</v>
      </c>
      <c r="H721" s="171"/>
      <c r="L721" s="267"/>
      <c r="M721" s="286"/>
      <c r="N721" s="286"/>
      <c r="O721" s="283"/>
      <c r="P721" s="283"/>
      <c r="Q721" s="267"/>
      <c r="R721" s="119"/>
      <c r="S721" s="119"/>
      <c r="T721" s="267"/>
      <c r="U721" s="267"/>
    </row>
    <row r="722" spans="2:21" ht="23.25" x14ac:dyDescent="0.25">
      <c r="B722" s="257" t="s">
        <v>524</v>
      </c>
      <c r="C722" s="523" t="s">
        <v>525</v>
      </c>
      <c r="D722" s="523"/>
      <c r="E722" s="523"/>
      <c r="F722" s="179">
        <f>F723</f>
        <v>90000</v>
      </c>
      <c r="G722" s="243">
        <f>G723</f>
        <v>40750</v>
      </c>
      <c r="H722" s="189">
        <f>G722/F722*100</f>
        <v>45.277777777777779</v>
      </c>
      <c r="L722" s="267"/>
      <c r="M722" s="286"/>
      <c r="N722" s="286"/>
      <c r="O722" s="286"/>
      <c r="P722" s="267"/>
      <c r="Q722" s="267"/>
      <c r="R722" s="119"/>
      <c r="S722" s="119"/>
      <c r="T722" s="267"/>
      <c r="U722" s="267"/>
    </row>
    <row r="723" spans="2:21" ht="34.5" x14ac:dyDescent="0.25">
      <c r="B723" s="258" t="s">
        <v>526</v>
      </c>
      <c r="C723" s="522" t="s">
        <v>527</v>
      </c>
      <c r="D723" s="522"/>
      <c r="E723" s="522"/>
      <c r="F723" s="221">
        <f>F726</f>
        <v>90000</v>
      </c>
      <c r="G723" s="245">
        <f>G726</f>
        <v>40750</v>
      </c>
      <c r="H723" s="246">
        <f>G723/F723*100</f>
        <v>45.277777777777779</v>
      </c>
      <c r="L723" s="267"/>
      <c r="M723" s="286"/>
      <c r="N723" s="286"/>
      <c r="O723" s="283"/>
      <c r="P723" s="283"/>
      <c r="Q723" s="267"/>
      <c r="R723" s="119"/>
      <c r="S723" s="119"/>
      <c r="T723" s="267"/>
      <c r="U723" s="267"/>
    </row>
    <row r="724" spans="2:21" x14ac:dyDescent="0.25">
      <c r="B724" s="259" t="s">
        <v>590</v>
      </c>
      <c r="C724" s="423" t="s">
        <v>165</v>
      </c>
      <c r="D724" s="423"/>
      <c r="E724" s="423"/>
      <c r="F724" s="80">
        <v>0</v>
      </c>
      <c r="G724" s="103">
        <v>40750</v>
      </c>
      <c r="H724" s="248" t="e">
        <f>G724/F724*100</f>
        <v>#DIV/0!</v>
      </c>
      <c r="L724" s="267"/>
      <c r="M724" s="286"/>
      <c r="N724" s="286"/>
      <c r="O724" s="283"/>
      <c r="P724" s="283"/>
      <c r="Q724" s="267"/>
      <c r="R724" s="119"/>
      <c r="S724" s="139"/>
      <c r="T724" s="267"/>
      <c r="U724" s="267"/>
    </row>
    <row r="725" spans="2:21" x14ac:dyDescent="0.25">
      <c r="B725" s="259" t="s">
        <v>591</v>
      </c>
      <c r="C725" s="224" t="s">
        <v>166</v>
      </c>
      <c r="D725" s="224"/>
      <c r="E725" s="224"/>
      <c r="F725" s="80">
        <v>90000</v>
      </c>
      <c r="G725" s="103">
        <v>0</v>
      </c>
      <c r="H725" s="248">
        <f>G725/F725*100</f>
        <v>0</v>
      </c>
      <c r="L725" s="267"/>
      <c r="M725" s="286"/>
      <c r="N725" s="286"/>
      <c r="O725" s="283"/>
      <c r="P725" s="285"/>
      <c r="Q725" s="267"/>
      <c r="R725" s="119"/>
      <c r="S725" s="139"/>
      <c r="T725" s="267"/>
      <c r="U725" s="267"/>
    </row>
    <row r="726" spans="2:21" x14ac:dyDescent="0.25">
      <c r="B726" s="261">
        <v>323</v>
      </c>
      <c r="C726" s="426" t="s">
        <v>98</v>
      </c>
      <c r="D726" s="426"/>
      <c r="E726" s="426"/>
      <c r="F726" s="79">
        <v>90000</v>
      </c>
      <c r="G726" s="101">
        <f>SUM(G727)</f>
        <v>40750</v>
      </c>
      <c r="H726" s="171">
        <f>G726/F726*100</f>
        <v>45.277777777777779</v>
      </c>
      <c r="L726" s="267"/>
      <c r="M726" s="286"/>
      <c r="N726" s="286"/>
      <c r="O726" s="287"/>
      <c r="P726" s="287"/>
      <c r="Q726" s="288"/>
      <c r="R726" s="290"/>
      <c r="S726" s="289"/>
      <c r="T726" s="267"/>
      <c r="U726" s="267"/>
    </row>
    <row r="727" spans="2:21" x14ac:dyDescent="0.25">
      <c r="B727" s="261">
        <v>3237</v>
      </c>
      <c r="C727" s="426" t="s">
        <v>105</v>
      </c>
      <c r="D727" s="426"/>
      <c r="E727" s="426"/>
      <c r="F727" s="79"/>
      <c r="G727" s="101">
        <v>40750</v>
      </c>
      <c r="H727" s="171"/>
      <c r="L727" s="267"/>
      <c r="M727" s="267"/>
      <c r="N727" s="267"/>
      <c r="O727" s="267"/>
      <c r="P727" s="267"/>
      <c r="Q727" s="267"/>
      <c r="R727" s="291"/>
      <c r="S727" s="267"/>
      <c r="T727" s="267"/>
      <c r="U727" s="267"/>
    </row>
    <row r="728" spans="2:21" ht="23.25" x14ac:dyDescent="0.25">
      <c r="B728" s="257" t="s">
        <v>528</v>
      </c>
      <c r="C728" s="523" t="s">
        <v>529</v>
      </c>
      <c r="D728" s="523"/>
      <c r="E728" s="523"/>
      <c r="F728" s="179">
        <f>F729</f>
        <v>5000</v>
      </c>
      <c r="G728" s="243">
        <f>G729</f>
        <v>0</v>
      </c>
      <c r="H728" s="189">
        <f>G728/F728*100</f>
        <v>0</v>
      </c>
      <c r="L728" s="267"/>
      <c r="M728" s="267"/>
      <c r="N728" s="267"/>
      <c r="O728" s="77"/>
      <c r="P728" s="77"/>
      <c r="Q728" s="267"/>
      <c r="R728" s="292"/>
      <c r="S728" s="285"/>
      <c r="T728" s="267"/>
      <c r="U728" s="267"/>
    </row>
    <row r="729" spans="2:21" ht="23.25" x14ac:dyDescent="0.25">
      <c r="B729" s="258" t="s">
        <v>530</v>
      </c>
      <c r="C729" s="522" t="s">
        <v>529</v>
      </c>
      <c r="D729" s="522"/>
      <c r="E729" s="522"/>
      <c r="F729" s="221">
        <f>F731</f>
        <v>5000</v>
      </c>
      <c r="G729" s="245">
        <f>G731</f>
        <v>0</v>
      </c>
      <c r="H729" s="246">
        <f>G729/F729*100</f>
        <v>0</v>
      </c>
      <c r="L729" s="267"/>
      <c r="M729" s="267"/>
      <c r="N729" s="267"/>
      <c r="O729" s="267"/>
      <c r="P729" s="267"/>
      <c r="Q729" s="267"/>
      <c r="R729" s="267"/>
      <c r="S729" s="267"/>
      <c r="T729" s="267"/>
      <c r="U729" s="267"/>
    </row>
    <row r="730" spans="2:21" x14ac:dyDescent="0.25">
      <c r="B730" s="259" t="s">
        <v>338</v>
      </c>
      <c r="C730" s="423" t="s">
        <v>163</v>
      </c>
      <c r="D730" s="423"/>
      <c r="E730" s="423"/>
      <c r="F730" s="80">
        <v>5000</v>
      </c>
      <c r="G730" s="103">
        <v>0</v>
      </c>
      <c r="H730" s="248"/>
      <c r="L730" s="267"/>
      <c r="M730" s="267"/>
      <c r="N730" s="267"/>
      <c r="O730" s="267"/>
      <c r="P730" s="267"/>
      <c r="Q730" s="267"/>
      <c r="R730" s="267"/>
      <c r="S730" s="267"/>
      <c r="T730" s="267"/>
      <c r="U730" s="267"/>
    </row>
    <row r="731" spans="2:21" x14ac:dyDescent="0.25">
      <c r="B731" s="261">
        <v>381</v>
      </c>
      <c r="C731" s="426" t="s">
        <v>56</v>
      </c>
      <c r="D731" s="426"/>
      <c r="E731" s="426"/>
      <c r="F731" s="79">
        <v>5000</v>
      </c>
      <c r="G731" s="101">
        <v>0</v>
      </c>
      <c r="H731" s="171">
        <f t="shared" ref="H731:H738" si="88">G731/F731*100</f>
        <v>0</v>
      </c>
      <c r="L731" s="267"/>
      <c r="M731" s="267"/>
      <c r="N731" s="267"/>
      <c r="O731" s="267"/>
      <c r="P731" s="267"/>
      <c r="Q731" s="267"/>
      <c r="R731" s="267"/>
      <c r="S731" s="285"/>
      <c r="T731" s="267"/>
      <c r="U731" s="267"/>
    </row>
    <row r="732" spans="2:21" ht="23.25" x14ac:dyDescent="0.25">
      <c r="B732" s="255" t="s">
        <v>531</v>
      </c>
      <c r="C732" s="438" t="s">
        <v>308</v>
      </c>
      <c r="D732" s="438"/>
      <c r="E732" s="438"/>
      <c r="F732" s="58">
        <f>F735+F740</f>
        <v>80000</v>
      </c>
      <c r="G732" s="240">
        <f>G735+G740</f>
        <v>40742.92</v>
      </c>
      <c r="H732" s="241">
        <f t="shared" si="88"/>
        <v>50.928649999999998</v>
      </c>
      <c r="L732" s="267"/>
      <c r="M732" s="267"/>
      <c r="N732" s="267"/>
      <c r="O732" s="267"/>
      <c r="P732" s="285"/>
      <c r="Q732" s="267"/>
      <c r="R732" s="267"/>
      <c r="S732" s="267"/>
      <c r="T732" s="267"/>
      <c r="U732" s="267"/>
    </row>
    <row r="733" spans="2:21" x14ac:dyDescent="0.25">
      <c r="B733" s="268" t="s">
        <v>338</v>
      </c>
      <c r="C733" s="351" t="s">
        <v>163</v>
      </c>
      <c r="D733" s="352"/>
      <c r="E733" s="353"/>
      <c r="F733" s="66">
        <f>F737</f>
        <v>40000</v>
      </c>
      <c r="G733" s="66">
        <f>G737</f>
        <v>10674.17</v>
      </c>
      <c r="H733" s="271">
        <f t="shared" si="88"/>
        <v>26.685425000000002</v>
      </c>
    </row>
    <row r="734" spans="2:21" x14ac:dyDescent="0.25">
      <c r="B734" s="268" t="s">
        <v>591</v>
      </c>
      <c r="C734" s="351" t="s">
        <v>166</v>
      </c>
      <c r="D734" s="352"/>
      <c r="E734" s="353"/>
      <c r="F734" s="66">
        <f>F742</f>
        <v>40000</v>
      </c>
      <c r="G734" s="66">
        <f>G742</f>
        <v>30068.75</v>
      </c>
      <c r="H734" s="271">
        <f t="shared" si="88"/>
        <v>75.171875</v>
      </c>
    </row>
    <row r="735" spans="2:21" ht="23.25" x14ac:dyDescent="0.25">
      <c r="B735" s="257" t="s">
        <v>532</v>
      </c>
      <c r="C735" s="523" t="s">
        <v>533</v>
      </c>
      <c r="D735" s="523"/>
      <c r="E735" s="523"/>
      <c r="F735" s="179">
        <f>F736</f>
        <v>40000</v>
      </c>
      <c r="G735" s="243">
        <f>G736</f>
        <v>10674.17</v>
      </c>
      <c r="H735" s="189">
        <f t="shared" si="88"/>
        <v>26.685425000000002</v>
      </c>
    </row>
    <row r="736" spans="2:21" ht="23.25" x14ac:dyDescent="0.25">
      <c r="B736" s="258" t="s">
        <v>534</v>
      </c>
      <c r="C736" s="522" t="s">
        <v>535</v>
      </c>
      <c r="D736" s="522"/>
      <c r="E736" s="522"/>
      <c r="F736" s="221">
        <f>F738</f>
        <v>40000</v>
      </c>
      <c r="G736" s="245">
        <f>G738</f>
        <v>10674.17</v>
      </c>
      <c r="H736" s="246">
        <f t="shared" si="88"/>
        <v>26.685425000000002</v>
      </c>
    </row>
    <row r="737" spans="2:11" x14ac:dyDescent="0.25">
      <c r="B737" s="259" t="s">
        <v>338</v>
      </c>
      <c r="C737" s="525" t="s">
        <v>163</v>
      </c>
      <c r="D737" s="525"/>
      <c r="E737" s="525"/>
      <c r="F737" s="279">
        <v>40000</v>
      </c>
      <c r="G737" s="280">
        <v>10674.17</v>
      </c>
      <c r="H737" s="281">
        <f t="shared" si="88"/>
        <v>26.685425000000002</v>
      </c>
    </row>
    <row r="738" spans="2:11" ht="26.25" customHeight="1" x14ac:dyDescent="0.25">
      <c r="B738" s="261">
        <v>351</v>
      </c>
      <c r="C738" s="426" t="s">
        <v>122</v>
      </c>
      <c r="D738" s="426"/>
      <c r="E738" s="426"/>
      <c r="F738" s="79">
        <v>40000</v>
      </c>
      <c r="G738" s="101">
        <f>SUM(G739)</f>
        <v>10674.17</v>
      </c>
      <c r="H738" s="171">
        <f t="shared" si="88"/>
        <v>26.685425000000002</v>
      </c>
    </row>
    <row r="739" spans="2:11" ht="23.25" customHeight="1" x14ac:dyDescent="0.25">
      <c r="B739" s="261">
        <v>3512</v>
      </c>
      <c r="C739" s="426" t="s">
        <v>122</v>
      </c>
      <c r="D739" s="426"/>
      <c r="E739" s="426"/>
      <c r="F739" s="79"/>
      <c r="G739" s="101">
        <v>10674.17</v>
      </c>
      <c r="H739" s="171"/>
    </row>
    <row r="740" spans="2:11" ht="23.25" customHeight="1" x14ac:dyDescent="0.25">
      <c r="B740" s="257" t="s">
        <v>536</v>
      </c>
      <c r="C740" s="371" t="s">
        <v>537</v>
      </c>
      <c r="D740" s="371"/>
      <c r="E740" s="371"/>
      <c r="F740" s="179">
        <f>F741</f>
        <v>40000</v>
      </c>
      <c r="G740" s="243">
        <f>G741</f>
        <v>30068.75</v>
      </c>
      <c r="H740" s="189">
        <f>G740/F740*100</f>
        <v>75.171875</v>
      </c>
    </row>
    <row r="741" spans="2:11" ht="23.25" customHeight="1" x14ac:dyDescent="0.25">
      <c r="B741" s="258" t="s">
        <v>538</v>
      </c>
      <c r="C741" s="360" t="s">
        <v>539</v>
      </c>
      <c r="D741" s="360"/>
      <c r="E741" s="360"/>
      <c r="F741" s="221">
        <f>F743</f>
        <v>40000</v>
      </c>
      <c r="G741" s="245">
        <f>G743</f>
        <v>30068.75</v>
      </c>
      <c r="H741" s="246">
        <f>G741/F741*100</f>
        <v>75.171875</v>
      </c>
    </row>
    <row r="742" spans="2:11" ht="16.5" customHeight="1" x14ac:dyDescent="0.25">
      <c r="B742" s="259" t="s">
        <v>591</v>
      </c>
      <c r="C742" s="223" t="s">
        <v>166</v>
      </c>
      <c r="D742" s="223"/>
      <c r="E742" s="223"/>
      <c r="F742" s="80">
        <v>40000</v>
      </c>
      <c r="G742" s="103">
        <v>30068.75</v>
      </c>
      <c r="H742" s="248">
        <f>G742/F742*100</f>
        <v>75.171875</v>
      </c>
    </row>
    <row r="743" spans="2:11" x14ac:dyDescent="0.25">
      <c r="B743" s="261">
        <v>323</v>
      </c>
      <c r="C743" s="426" t="s">
        <v>98</v>
      </c>
      <c r="D743" s="426"/>
      <c r="E743" s="426"/>
      <c r="F743" s="79">
        <v>40000</v>
      </c>
      <c r="G743" s="101">
        <f>SUM(G744)</f>
        <v>30068.75</v>
      </c>
      <c r="H743" s="171">
        <f>G743/F743*100</f>
        <v>75.171875</v>
      </c>
    </row>
    <row r="744" spans="2:11" x14ac:dyDescent="0.25">
      <c r="B744" s="261">
        <v>3233</v>
      </c>
      <c r="C744" s="426" t="s">
        <v>101</v>
      </c>
      <c r="D744" s="426"/>
      <c r="E744" s="426"/>
      <c r="F744" s="79"/>
      <c r="G744" s="101">
        <v>30068.75</v>
      </c>
      <c r="H744" s="171"/>
    </row>
    <row r="745" spans="2:11" ht="23.25" x14ac:dyDescent="0.25">
      <c r="B745" s="265" t="s">
        <v>540</v>
      </c>
      <c r="C745" s="524" t="s">
        <v>310</v>
      </c>
      <c r="D745" s="524"/>
      <c r="E745" s="524"/>
      <c r="F745" s="177">
        <f>F746+F811</f>
        <v>2673000</v>
      </c>
      <c r="G745" s="237">
        <f>G746+G811</f>
        <v>2355383.77</v>
      </c>
      <c r="H745" s="238">
        <f>G745/F745*100</f>
        <v>88.117612046389823</v>
      </c>
    </row>
    <row r="746" spans="2:11" ht="23.25" x14ac:dyDescent="0.25">
      <c r="B746" s="255" t="s">
        <v>541</v>
      </c>
      <c r="C746" s="438" t="s">
        <v>312</v>
      </c>
      <c r="D746" s="438"/>
      <c r="E746" s="438"/>
      <c r="F746" s="58">
        <f>F752+F793+F803</f>
        <v>2658000</v>
      </c>
      <c r="G746" s="240">
        <f>G752+G793+G803</f>
        <v>2355383.77</v>
      </c>
      <c r="H746" s="241">
        <f>G746/F746*100</f>
        <v>88.614889766741911</v>
      </c>
    </row>
    <row r="747" spans="2:11" x14ac:dyDescent="0.25">
      <c r="B747" s="268" t="s">
        <v>338</v>
      </c>
      <c r="C747" s="351" t="s">
        <v>163</v>
      </c>
      <c r="D747" s="352"/>
      <c r="E747" s="353"/>
      <c r="F747" s="66">
        <f>F754+F768+F783+F789+F795+F799+F805</f>
        <v>787000</v>
      </c>
      <c r="G747" s="66">
        <f>G754+G768+G783+G789+G795+G799+G805</f>
        <v>615539.46</v>
      </c>
      <c r="H747" s="271">
        <f t="shared" ref="H747:H751" si="89">G747/F747*100</f>
        <v>78.21340025412961</v>
      </c>
    </row>
    <row r="748" spans="2:11" x14ac:dyDescent="0.25">
      <c r="B748" s="268" t="s">
        <v>595</v>
      </c>
      <c r="C748" s="351" t="s">
        <v>164</v>
      </c>
      <c r="D748" s="352"/>
      <c r="E748" s="353"/>
      <c r="F748" s="66">
        <f>F755+F769</f>
        <v>120000</v>
      </c>
      <c r="G748" s="66">
        <f>G755+G769+G784+G790</f>
        <v>82466</v>
      </c>
      <c r="H748" s="271">
        <f t="shared" si="89"/>
        <v>68.721666666666664</v>
      </c>
      <c r="K748" s="170"/>
    </row>
    <row r="749" spans="2:11" x14ac:dyDescent="0.25">
      <c r="B749" s="268" t="s">
        <v>590</v>
      </c>
      <c r="C749" s="351" t="s">
        <v>165</v>
      </c>
      <c r="D749" s="352"/>
      <c r="E749" s="353"/>
      <c r="F749" s="66">
        <f>F806</f>
        <v>250000</v>
      </c>
      <c r="G749" s="66">
        <f>G806</f>
        <v>255852.61</v>
      </c>
      <c r="H749" s="271"/>
      <c r="K749" s="170"/>
    </row>
    <row r="750" spans="2:11" x14ac:dyDescent="0.25">
      <c r="B750" s="268" t="s">
        <v>591</v>
      </c>
      <c r="C750" s="351" t="s">
        <v>166</v>
      </c>
      <c r="D750" s="352"/>
      <c r="E750" s="353"/>
      <c r="F750" s="66">
        <f>F770+F800+F807</f>
        <v>889000</v>
      </c>
      <c r="G750" s="66">
        <f>G756+G770+G800+G807</f>
        <v>1224368.99</v>
      </c>
      <c r="H750" s="271">
        <f t="shared" si="89"/>
        <v>137.72429583802023</v>
      </c>
    </row>
    <row r="751" spans="2:11" x14ac:dyDescent="0.25">
      <c r="B751" s="268" t="s">
        <v>593</v>
      </c>
      <c r="C751" s="351" t="s">
        <v>169</v>
      </c>
      <c r="D751" s="352"/>
      <c r="E751" s="353"/>
      <c r="F751" s="66">
        <f>F808</f>
        <v>612000</v>
      </c>
      <c r="G751" s="66">
        <f>G808</f>
        <v>177156.71</v>
      </c>
      <c r="H751" s="271">
        <f t="shared" si="89"/>
        <v>28.94717483660131</v>
      </c>
    </row>
    <row r="752" spans="2:11" ht="23.25" x14ac:dyDescent="0.25">
      <c r="B752" s="257" t="s">
        <v>542</v>
      </c>
      <c r="C752" s="523" t="s">
        <v>543</v>
      </c>
      <c r="D752" s="523"/>
      <c r="E752" s="523"/>
      <c r="F752" s="179">
        <f>F753+F767+F782+F788</f>
        <v>740000</v>
      </c>
      <c r="G752" s="243">
        <f>G753+G767+G782+G788</f>
        <v>686859.45</v>
      </c>
      <c r="H752" s="189">
        <f>G752/F752*100</f>
        <v>92.81884459459458</v>
      </c>
    </row>
    <row r="753" spans="2:8" ht="23.25" x14ac:dyDescent="0.25">
      <c r="B753" s="258" t="s">
        <v>544</v>
      </c>
      <c r="C753" s="522" t="s">
        <v>85</v>
      </c>
      <c r="D753" s="522"/>
      <c r="E753" s="522"/>
      <c r="F753" s="221">
        <f>F757+F759+F761+F763</f>
        <v>570000</v>
      </c>
      <c r="G753" s="245">
        <f>G757+G759+G761+G763</f>
        <v>609063.49</v>
      </c>
      <c r="H753" s="246">
        <f>G753/F753*100</f>
        <v>106.85324385964911</v>
      </c>
    </row>
    <row r="754" spans="2:8" x14ac:dyDescent="0.25">
      <c r="B754" s="259" t="s">
        <v>338</v>
      </c>
      <c r="C754" s="423" t="s">
        <v>163</v>
      </c>
      <c r="D754" s="423"/>
      <c r="E754" s="423"/>
      <c r="F754" s="80">
        <v>548000</v>
      </c>
      <c r="G754" s="103">
        <v>519715.5</v>
      </c>
      <c r="H754" s="248">
        <f>G754/F754*100</f>
        <v>94.838594890510947</v>
      </c>
    </row>
    <row r="755" spans="2:8" x14ac:dyDescent="0.25">
      <c r="B755" s="259" t="s">
        <v>595</v>
      </c>
      <c r="C755" s="224" t="s">
        <v>164</v>
      </c>
      <c r="D755" s="224"/>
      <c r="E755" s="224"/>
      <c r="F755" s="80">
        <v>22000</v>
      </c>
      <c r="G755" s="103">
        <v>15579</v>
      </c>
      <c r="H755" s="248">
        <f>G755/F755*100</f>
        <v>70.813636363636363</v>
      </c>
    </row>
    <row r="756" spans="2:8" x14ac:dyDescent="0.25">
      <c r="B756" s="259" t="s">
        <v>591</v>
      </c>
      <c r="C756" s="313" t="s">
        <v>166</v>
      </c>
      <c r="D756" s="313"/>
      <c r="E756" s="313"/>
      <c r="F756" s="80">
        <v>0</v>
      </c>
      <c r="G756" s="103">
        <v>73768.990000000005</v>
      </c>
      <c r="H756" s="248"/>
    </row>
    <row r="757" spans="2:8" x14ac:dyDescent="0.25">
      <c r="B757" s="261">
        <v>311</v>
      </c>
      <c r="C757" s="426" t="s">
        <v>81</v>
      </c>
      <c r="D757" s="426"/>
      <c r="E757" s="426"/>
      <c r="F757" s="79">
        <v>450000</v>
      </c>
      <c r="G757" s="101">
        <v>505773.49</v>
      </c>
      <c r="H757" s="171">
        <f>G757/F757*100</f>
        <v>112.39410888888888</v>
      </c>
    </row>
    <row r="758" spans="2:8" x14ac:dyDescent="0.25">
      <c r="B758" s="261">
        <v>3111</v>
      </c>
      <c r="C758" s="426" t="s">
        <v>355</v>
      </c>
      <c r="D758" s="426"/>
      <c r="E758" s="426"/>
      <c r="F758" s="79"/>
      <c r="G758" s="101">
        <v>505774</v>
      </c>
      <c r="H758" s="171"/>
    </row>
    <row r="759" spans="2:8" x14ac:dyDescent="0.25">
      <c r="B759" s="261">
        <v>312</v>
      </c>
      <c r="C759" s="426" t="s">
        <v>83</v>
      </c>
      <c r="D759" s="426"/>
      <c r="E759" s="426"/>
      <c r="F759" s="79">
        <v>18000</v>
      </c>
      <c r="G759" s="101">
        <f>SUM(G760)</f>
        <v>10800</v>
      </c>
      <c r="H759" s="171">
        <f>G759/F759*100</f>
        <v>60</v>
      </c>
    </row>
    <row r="760" spans="2:8" x14ac:dyDescent="0.25">
      <c r="B760" s="261">
        <v>3121</v>
      </c>
      <c r="C760" s="426" t="s">
        <v>83</v>
      </c>
      <c r="D760" s="426"/>
      <c r="E760" s="426"/>
      <c r="F760" s="79"/>
      <c r="G760" s="101">
        <v>10800</v>
      </c>
      <c r="H760" s="171"/>
    </row>
    <row r="761" spans="2:8" x14ac:dyDescent="0.25">
      <c r="B761" s="261">
        <v>313</v>
      </c>
      <c r="C761" s="426" t="s">
        <v>138</v>
      </c>
      <c r="D761" s="426"/>
      <c r="E761" s="426"/>
      <c r="F761" s="79">
        <v>80000</v>
      </c>
      <c r="G761" s="101">
        <f>SUM(G762)</f>
        <v>76911</v>
      </c>
      <c r="H761" s="171">
        <f>G761/F761*100</f>
        <v>96.138750000000002</v>
      </c>
    </row>
    <row r="762" spans="2:8" ht="24.75" customHeight="1" x14ac:dyDescent="0.25">
      <c r="B762" s="261">
        <v>3132</v>
      </c>
      <c r="C762" s="426" t="s">
        <v>545</v>
      </c>
      <c r="D762" s="426"/>
      <c r="E762" s="426"/>
      <c r="F762" s="79"/>
      <c r="G762" s="101">
        <v>76911</v>
      </c>
      <c r="H762" s="171"/>
    </row>
    <row r="763" spans="2:8" x14ac:dyDescent="0.25">
      <c r="B763" s="261">
        <v>321</v>
      </c>
      <c r="C763" s="426" t="s">
        <v>87</v>
      </c>
      <c r="D763" s="426"/>
      <c r="E763" s="426"/>
      <c r="F763" s="79">
        <v>22000</v>
      </c>
      <c r="G763" s="101">
        <f>SUM(G764:G766)</f>
        <v>15579</v>
      </c>
      <c r="H763" s="171">
        <f>G763/F763*100</f>
        <v>70.813636363636363</v>
      </c>
    </row>
    <row r="764" spans="2:8" ht="25.5" customHeight="1" x14ac:dyDescent="0.25">
      <c r="B764" s="261">
        <v>3212</v>
      </c>
      <c r="C764" s="357" t="s">
        <v>89</v>
      </c>
      <c r="D764" s="358"/>
      <c r="E764" s="359"/>
      <c r="F764" s="79"/>
      <c r="G764" s="101">
        <v>14664</v>
      </c>
      <c r="H764" s="171"/>
    </row>
    <row r="765" spans="2:8" ht="16.5" customHeight="1" x14ac:dyDescent="0.25">
      <c r="B765" s="261">
        <v>3213</v>
      </c>
      <c r="C765" s="357" t="s">
        <v>90</v>
      </c>
      <c r="D765" s="358"/>
      <c r="E765" s="359"/>
      <c r="F765" s="79"/>
      <c r="G765" s="101">
        <v>625</v>
      </c>
      <c r="H765" s="171"/>
    </row>
    <row r="766" spans="2:8" ht="16.5" customHeight="1" x14ac:dyDescent="0.25">
      <c r="B766" s="261">
        <v>3214</v>
      </c>
      <c r="C766" s="357" t="s">
        <v>91</v>
      </c>
      <c r="D766" s="358"/>
      <c r="E766" s="359"/>
      <c r="F766" s="79"/>
      <c r="G766" s="101">
        <v>290</v>
      </c>
      <c r="H766" s="171"/>
    </row>
    <row r="767" spans="2:8" ht="23.25" x14ac:dyDescent="0.25">
      <c r="B767" s="258" t="s">
        <v>546</v>
      </c>
      <c r="C767" s="522" t="s">
        <v>547</v>
      </c>
      <c r="D767" s="522"/>
      <c r="E767" s="522"/>
      <c r="F767" s="221">
        <f>F771+F775+F780</f>
        <v>130000</v>
      </c>
      <c r="G767" s="245">
        <f>G771+G775+G780</f>
        <v>69500.960000000006</v>
      </c>
      <c r="H767" s="246">
        <f>G767/F767*100</f>
        <v>53.462276923076921</v>
      </c>
    </row>
    <row r="768" spans="2:8" x14ac:dyDescent="0.25">
      <c r="B768" s="259" t="s">
        <v>338</v>
      </c>
      <c r="C768" s="423" t="s">
        <v>163</v>
      </c>
      <c r="D768" s="423"/>
      <c r="E768" s="423"/>
      <c r="F768" s="80">
        <v>31000</v>
      </c>
      <c r="G768" s="103">
        <v>10908.96</v>
      </c>
      <c r="H768" s="248">
        <f t="shared" ref="H768:H769" si="90">G768/F768*100</f>
        <v>35.190193548387093</v>
      </c>
    </row>
    <row r="769" spans="2:8" x14ac:dyDescent="0.25">
      <c r="B769" s="259" t="s">
        <v>595</v>
      </c>
      <c r="C769" s="374" t="s">
        <v>164</v>
      </c>
      <c r="D769" s="361"/>
      <c r="E769" s="375"/>
      <c r="F769" s="80">
        <v>98000</v>
      </c>
      <c r="G769" s="103">
        <v>58592</v>
      </c>
      <c r="H769" s="248">
        <f t="shared" si="90"/>
        <v>59.787755102040819</v>
      </c>
    </row>
    <row r="770" spans="2:8" x14ac:dyDescent="0.25">
      <c r="B770" s="259" t="s">
        <v>591</v>
      </c>
      <c r="C770" s="229" t="s">
        <v>166</v>
      </c>
      <c r="D770" s="229"/>
      <c r="E770" s="229"/>
      <c r="F770" s="80">
        <v>1000</v>
      </c>
      <c r="G770" s="103"/>
      <c r="H770" s="248"/>
    </row>
    <row r="771" spans="2:8" x14ac:dyDescent="0.25">
      <c r="B771" s="261">
        <v>322</v>
      </c>
      <c r="C771" s="426" t="s">
        <v>92</v>
      </c>
      <c r="D771" s="426"/>
      <c r="E771" s="426"/>
      <c r="F771" s="79">
        <v>83000</v>
      </c>
      <c r="G771" s="101">
        <f>SUM(G772:G774)</f>
        <v>44487.8</v>
      </c>
      <c r="H771" s="171">
        <f>G771/F771*100</f>
        <v>53.599759036144576</v>
      </c>
    </row>
    <row r="772" spans="2:8" ht="24.75" customHeight="1" x14ac:dyDescent="0.25">
      <c r="B772" s="261">
        <v>3221</v>
      </c>
      <c r="C772" s="357" t="s">
        <v>93</v>
      </c>
      <c r="D772" s="358"/>
      <c r="E772" s="359"/>
      <c r="F772" s="79"/>
      <c r="G772" s="101">
        <v>17326.8</v>
      </c>
      <c r="H772" s="171"/>
    </row>
    <row r="773" spans="2:8" x14ac:dyDescent="0.25">
      <c r="B773" s="261">
        <v>3222</v>
      </c>
      <c r="C773" s="357" t="s">
        <v>634</v>
      </c>
      <c r="D773" s="358"/>
      <c r="E773" s="359"/>
      <c r="F773" s="79"/>
      <c r="G773" s="101">
        <v>26341</v>
      </c>
      <c r="H773" s="171"/>
    </row>
    <row r="774" spans="2:8" x14ac:dyDescent="0.25">
      <c r="B774" s="261">
        <v>3227</v>
      </c>
      <c r="C774" s="357" t="s">
        <v>135</v>
      </c>
      <c r="D774" s="358"/>
      <c r="E774" s="359"/>
      <c r="F774" s="79"/>
      <c r="G774" s="101">
        <v>820</v>
      </c>
      <c r="H774" s="171"/>
    </row>
    <row r="775" spans="2:8" x14ac:dyDescent="0.25">
      <c r="B775" s="261">
        <v>323</v>
      </c>
      <c r="C775" s="426" t="s">
        <v>98</v>
      </c>
      <c r="D775" s="426"/>
      <c r="E775" s="426"/>
      <c r="F775" s="79">
        <v>44000</v>
      </c>
      <c r="G775" s="101">
        <f>SUM(G776:G779)</f>
        <v>22166.16</v>
      </c>
      <c r="H775" s="171">
        <f>G775/F775*100</f>
        <v>50.377636363636356</v>
      </c>
    </row>
    <row r="776" spans="2:8" x14ac:dyDescent="0.25">
      <c r="B776" s="261">
        <v>3231</v>
      </c>
      <c r="C776" s="357" t="s">
        <v>99</v>
      </c>
      <c r="D776" s="358"/>
      <c r="E776" s="359"/>
      <c r="F776" s="79"/>
      <c r="G776" s="101">
        <v>9287</v>
      </c>
      <c r="H776" s="171"/>
    </row>
    <row r="777" spans="2:8" x14ac:dyDescent="0.25">
      <c r="B777" s="261">
        <v>3237</v>
      </c>
      <c r="C777" s="358" t="s">
        <v>105</v>
      </c>
      <c r="D777" s="358"/>
      <c r="E777" s="358"/>
      <c r="F777" s="79"/>
      <c r="G777" s="101">
        <v>11167.16</v>
      </c>
      <c r="H777" s="171"/>
    </row>
    <row r="778" spans="2:8" x14ac:dyDescent="0.25">
      <c r="B778" s="261">
        <v>3238</v>
      </c>
      <c r="C778" s="357" t="s">
        <v>106</v>
      </c>
      <c r="D778" s="358"/>
      <c r="E778" s="359"/>
      <c r="F778" s="79"/>
      <c r="G778" s="101">
        <v>1535</v>
      </c>
      <c r="H778" s="171"/>
    </row>
    <row r="779" spans="2:8" x14ac:dyDescent="0.25">
      <c r="B779" s="261">
        <v>3239</v>
      </c>
      <c r="C779" s="357" t="s">
        <v>107</v>
      </c>
      <c r="D779" s="358"/>
      <c r="E779" s="359"/>
      <c r="F779" s="79"/>
      <c r="G779" s="101">
        <v>177</v>
      </c>
      <c r="H779" s="171"/>
    </row>
    <row r="780" spans="2:8" x14ac:dyDescent="0.25">
      <c r="B780" s="261">
        <v>343</v>
      </c>
      <c r="C780" s="426" t="s">
        <v>117</v>
      </c>
      <c r="D780" s="426"/>
      <c r="E780" s="426"/>
      <c r="F780" s="79">
        <v>3000</v>
      </c>
      <c r="G780" s="101">
        <f>SUM(G781)</f>
        <v>2847</v>
      </c>
      <c r="H780" s="171">
        <f>G780/F780*100</f>
        <v>94.899999999999991</v>
      </c>
    </row>
    <row r="781" spans="2:8" ht="23.25" customHeight="1" x14ac:dyDescent="0.25">
      <c r="B781" s="261">
        <v>3431</v>
      </c>
      <c r="C781" s="357" t="s">
        <v>118</v>
      </c>
      <c r="D781" s="358"/>
      <c r="E781" s="359"/>
      <c r="F781" s="79"/>
      <c r="G781" s="101">
        <v>2847</v>
      </c>
      <c r="H781" s="171"/>
    </row>
    <row r="782" spans="2:8" ht="34.5" x14ac:dyDescent="0.25">
      <c r="B782" s="258" t="s">
        <v>548</v>
      </c>
      <c r="C782" s="522" t="s">
        <v>549</v>
      </c>
      <c r="D782" s="522"/>
      <c r="E782" s="522"/>
      <c r="F782" s="221">
        <f>F785+F787</f>
        <v>20000</v>
      </c>
      <c r="G782" s="245">
        <f>G785+G787</f>
        <v>1434</v>
      </c>
      <c r="H782" s="246">
        <f>G782/F782*100</f>
        <v>7.17</v>
      </c>
    </row>
    <row r="783" spans="2:8" x14ac:dyDescent="0.25">
      <c r="B783" s="259" t="s">
        <v>338</v>
      </c>
      <c r="C783" s="374" t="s">
        <v>163</v>
      </c>
      <c r="D783" s="361"/>
      <c r="E783" s="375"/>
      <c r="F783" s="80">
        <v>20000</v>
      </c>
      <c r="G783" s="103">
        <v>0</v>
      </c>
      <c r="H783" s="248">
        <f t="shared" ref="H783" si="91">G783/F783*100</f>
        <v>0</v>
      </c>
    </row>
    <row r="784" spans="2:8" x14ac:dyDescent="0.25">
      <c r="B784" s="259" t="s">
        <v>636</v>
      </c>
      <c r="C784" s="323" t="s">
        <v>637</v>
      </c>
      <c r="D784" s="323"/>
      <c r="E784" s="323"/>
      <c r="F784" s="80">
        <v>0</v>
      </c>
      <c r="G784" s="103">
        <v>1434</v>
      </c>
      <c r="H784" s="248"/>
    </row>
    <row r="785" spans="2:8" x14ac:dyDescent="0.25">
      <c r="B785" s="254">
        <v>322</v>
      </c>
      <c r="C785" s="426" t="s">
        <v>92</v>
      </c>
      <c r="D785" s="426"/>
      <c r="E785" s="426"/>
      <c r="F785" s="79">
        <v>10000</v>
      </c>
      <c r="G785" s="101">
        <f>SUM(G786)</f>
        <v>1434</v>
      </c>
      <c r="H785" s="171">
        <f>G785/F785*100</f>
        <v>14.34</v>
      </c>
    </row>
    <row r="786" spans="2:8" x14ac:dyDescent="0.25">
      <c r="B786" s="254">
        <v>3225</v>
      </c>
      <c r="C786" s="357" t="s">
        <v>97</v>
      </c>
      <c r="D786" s="358"/>
      <c r="E786" s="359"/>
      <c r="F786" s="79"/>
      <c r="G786" s="101">
        <v>1434</v>
      </c>
      <c r="H786" s="171"/>
    </row>
    <row r="787" spans="2:8" x14ac:dyDescent="0.25">
      <c r="B787" s="261">
        <v>323</v>
      </c>
      <c r="C787" s="429" t="s">
        <v>98</v>
      </c>
      <c r="D787" s="429"/>
      <c r="E787" s="429"/>
      <c r="F787" s="79">
        <v>10000</v>
      </c>
      <c r="G787" s="101">
        <v>0</v>
      </c>
      <c r="H787" s="171">
        <f>G787/F787*100</f>
        <v>0</v>
      </c>
    </row>
    <row r="788" spans="2:8" ht="34.5" x14ac:dyDescent="0.25">
      <c r="B788" s="258" t="s">
        <v>550</v>
      </c>
      <c r="C788" s="360" t="s">
        <v>551</v>
      </c>
      <c r="D788" s="360"/>
      <c r="E788" s="360"/>
      <c r="F788" s="221">
        <f>F791</f>
        <v>20000</v>
      </c>
      <c r="G788" s="245">
        <f>G791</f>
        <v>6861</v>
      </c>
      <c r="H788" s="246">
        <f>G788/F788*100</f>
        <v>34.305</v>
      </c>
    </row>
    <row r="789" spans="2:8" x14ac:dyDescent="0.25">
      <c r="B789" s="259" t="s">
        <v>338</v>
      </c>
      <c r="C789" s="361" t="s">
        <v>163</v>
      </c>
      <c r="D789" s="361"/>
      <c r="E789" s="361"/>
      <c r="F789" s="80">
        <v>20000</v>
      </c>
      <c r="G789" s="103">
        <v>0</v>
      </c>
      <c r="H789" s="248">
        <f t="shared" ref="H789:H790" si="92">G789/F789*100</f>
        <v>0</v>
      </c>
    </row>
    <row r="790" spans="2:8" x14ac:dyDescent="0.25">
      <c r="B790" s="259" t="s">
        <v>595</v>
      </c>
      <c r="C790" s="323" t="s">
        <v>638</v>
      </c>
      <c r="D790" s="323"/>
      <c r="E790" s="323"/>
      <c r="F790" s="80">
        <v>0</v>
      </c>
      <c r="G790" s="103">
        <v>6861</v>
      </c>
      <c r="H790" s="248" t="e">
        <f t="shared" si="92"/>
        <v>#DIV/0!</v>
      </c>
    </row>
    <row r="791" spans="2:8" x14ac:dyDescent="0.25">
      <c r="B791" s="261">
        <v>422</v>
      </c>
      <c r="C791" s="358" t="s">
        <v>148</v>
      </c>
      <c r="D791" s="358"/>
      <c r="E791" s="358"/>
      <c r="F791" s="79">
        <v>20000</v>
      </c>
      <c r="G791" s="101">
        <f>SUM(G792)</f>
        <v>6861</v>
      </c>
      <c r="H791" s="171">
        <f>G791/F791*100</f>
        <v>34.305</v>
      </c>
    </row>
    <row r="792" spans="2:8" x14ac:dyDescent="0.25">
      <c r="B792" s="261">
        <v>4221</v>
      </c>
      <c r="C792" s="357" t="s">
        <v>635</v>
      </c>
      <c r="D792" s="358"/>
      <c r="E792" s="359"/>
      <c r="F792" s="79"/>
      <c r="G792" s="101">
        <v>6861</v>
      </c>
      <c r="H792" s="171"/>
    </row>
    <row r="793" spans="2:8" ht="23.25" x14ac:dyDescent="0.25">
      <c r="B793" s="257" t="s">
        <v>552</v>
      </c>
      <c r="C793" s="371" t="s">
        <v>553</v>
      </c>
      <c r="D793" s="371"/>
      <c r="E793" s="371"/>
      <c r="F793" s="179">
        <f>F794+F798</f>
        <v>118000</v>
      </c>
      <c r="G793" s="243">
        <f>G794+G798</f>
        <v>85515</v>
      </c>
      <c r="H793" s="189">
        <f>G793/F793*100</f>
        <v>72.470338983050851</v>
      </c>
    </row>
    <row r="794" spans="2:8" ht="23.25" x14ac:dyDescent="0.25">
      <c r="B794" s="258" t="s">
        <v>554</v>
      </c>
      <c r="C794" s="360" t="s">
        <v>555</v>
      </c>
      <c r="D794" s="360"/>
      <c r="E794" s="360"/>
      <c r="F794" s="221">
        <f>F796</f>
        <v>108000</v>
      </c>
      <c r="G794" s="245">
        <f>G796</f>
        <v>84915</v>
      </c>
      <c r="H794" s="246">
        <f>G794/F794*100</f>
        <v>78.625</v>
      </c>
    </row>
    <row r="795" spans="2:8" x14ac:dyDescent="0.25">
      <c r="B795" s="259" t="s">
        <v>338</v>
      </c>
      <c r="C795" s="361" t="s">
        <v>163</v>
      </c>
      <c r="D795" s="361"/>
      <c r="E795" s="361"/>
      <c r="F795" s="80">
        <v>108000</v>
      </c>
      <c r="G795" s="103">
        <v>84915</v>
      </c>
      <c r="H795" s="248">
        <f>G795/F795*100</f>
        <v>78.625</v>
      </c>
    </row>
    <row r="796" spans="2:8" ht="24" customHeight="1" x14ac:dyDescent="0.25">
      <c r="B796" s="261">
        <v>372</v>
      </c>
      <c r="C796" s="358" t="s">
        <v>127</v>
      </c>
      <c r="D796" s="358"/>
      <c r="E796" s="358"/>
      <c r="F796" s="79">
        <v>108000</v>
      </c>
      <c r="G796" s="101">
        <f>SUM(G797)</f>
        <v>84915</v>
      </c>
      <c r="H796" s="171">
        <f>G796/F796*100</f>
        <v>78.625</v>
      </c>
    </row>
    <row r="797" spans="2:8" ht="26.25" customHeight="1" x14ac:dyDescent="0.25">
      <c r="B797" s="261">
        <v>3721</v>
      </c>
      <c r="C797" s="358" t="s">
        <v>128</v>
      </c>
      <c r="D797" s="358"/>
      <c r="E797" s="358"/>
      <c r="F797" s="79"/>
      <c r="G797" s="101">
        <v>84915</v>
      </c>
      <c r="H797" s="171"/>
    </row>
    <row r="798" spans="2:8" ht="23.25" x14ac:dyDescent="0.25">
      <c r="B798" s="258" t="s">
        <v>556</v>
      </c>
      <c r="C798" s="360" t="s">
        <v>553</v>
      </c>
      <c r="D798" s="360"/>
      <c r="E798" s="360"/>
      <c r="F798" s="221">
        <f>F801</f>
        <v>10000</v>
      </c>
      <c r="G798" s="245">
        <f>G801</f>
        <v>600</v>
      </c>
      <c r="H798" s="246">
        <f>G798/F798*100</f>
        <v>6</v>
      </c>
    </row>
    <row r="799" spans="2:8" x14ac:dyDescent="0.25">
      <c r="B799" s="259" t="s">
        <v>338</v>
      </c>
      <c r="C799" s="361" t="s">
        <v>163</v>
      </c>
      <c r="D799" s="361"/>
      <c r="E799" s="361"/>
      <c r="F799" s="80">
        <v>10000</v>
      </c>
      <c r="G799" s="103">
        <v>0</v>
      </c>
      <c r="H799" s="248">
        <f t="shared" ref="H799:H800" si="93">G799/F799*100</f>
        <v>0</v>
      </c>
    </row>
    <row r="800" spans="2:8" x14ac:dyDescent="0.25">
      <c r="B800" s="259" t="s">
        <v>591</v>
      </c>
      <c r="C800" s="223" t="s">
        <v>166</v>
      </c>
      <c r="D800" s="223"/>
      <c r="E800" s="223"/>
      <c r="F800" s="80">
        <v>0</v>
      </c>
      <c r="G800" s="103">
        <v>600</v>
      </c>
      <c r="H800" s="248" t="e">
        <f t="shared" si="93"/>
        <v>#DIV/0!</v>
      </c>
    </row>
    <row r="801" spans="2:11" x14ac:dyDescent="0.25">
      <c r="B801" s="261">
        <v>381</v>
      </c>
      <c r="C801" s="358" t="s">
        <v>56</v>
      </c>
      <c r="D801" s="358"/>
      <c r="E801" s="358"/>
      <c r="F801" s="79">
        <v>10000</v>
      </c>
      <c r="G801" s="101">
        <f>SUM(G802)</f>
        <v>600</v>
      </c>
      <c r="H801" s="171">
        <f>G801/F801*100</f>
        <v>6</v>
      </c>
    </row>
    <row r="802" spans="2:11" x14ac:dyDescent="0.25">
      <c r="B802" s="261">
        <v>3811</v>
      </c>
      <c r="C802" s="358" t="s">
        <v>131</v>
      </c>
      <c r="D802" s="358"/>
      <c r="E802" s="358"/>
      <c r="F802" s="79"/>
      <c r="G802" s="101">
        <v>600</v>
      </c>
      <c r="H802" s="171"/>
    </row>
    <row r="803" spans="2:11" ht="23.25" x14ac:dyDescent="0.25">
      <c r="B803" s="257" t="s">
        <v>557</v>
      </c>
      <c r="C803" s="371" t="s">
        <v>558</v>
      </c>
      <c r="D803" s="371"/>
      <c r="E803" s="371"/>
      <c r="F803" s="179">
        <f>F804</f>
        <v>1800000</v>
      </c>
      <c r="G803" s="243">
        <f>G804</f>
        <v>1583009.32</v>
      </c>
      <c r="H803" s="189">
        <f>G803/F803*100</f>
        <v>87.944962222222216</v>
      </c>
    </row>
    <row r="804" spans="2:11" ht="34.5" x14ac:dyDescent="0.25">
      <c r="B804" s="258" t="s">
        <v>559</v>
      </c>
      <c r="C804" s="360" t="s">
        <v>560</v>
      </c>
      <c r="D804" s="360"/>
      <c r="E804" s="360"/>
      <c r="F804" s="221">
        <f>F809</f>
        <v>1800000</v>
      </c>
      <c r="G804" s="245">
        <f>G809</f>
        <v>1583009.32</v>
      </c>
      <c r="H804" s="246">
        <f>G804/F804*100</f>
        <v>87.944962222222216</v>
      </c>
      <c r="K804" s="170"/>
    </row>
    <row r="805" spans="2:11" x14ac:dyDescent="0.25">
      <c r="B805" s="282" t="s">
        <v>338</v>
      </c>
      <c r="C805" s="521" t="s">
        <v>163</v>
      </c>
      <c r="D805" s="502"/>
      <c r="E805" s="516"/>
      <c r="F805" s="180">
        <v>50000</v>
      </c>
      <c r="G805" s="251"/>
      <c r="H805" s="191"/>
    </row>
    <row r="806" spans="2:11" x14ac:dyDescent="0.25">
      <c r="B806" s="259" t="s">
        <v>590</v>
      </c>
      <c r="C806" s="374" t="s">
        <v>165</v>
      </c>
      <c r="D806" s="361"/>
      <c r="E806" s="375"/>
      <c r="F806" s="80">
        <v>250000</v>
      </c>
      <c r="G806" s="103">
        <v>255852.61</v>
      </c>
      <c r="H806" s="248">
        <f t="shared" ref="H806:H808" si="94">G806/F806*100</f>
        <v>102.341044</v>
      </c>
    </row>
    <row r="807" spans="2:11" x14ac:dyDescent="0.25">
      <c r="B807" s="259" t="s">
        <v>591</v>
      </c>
      <c r="C807" s="361" t="s">
        <v>166</v>
      </c>
      <c r="D807" s="361"/>
      <c r="E807" s="361"/>
      <c r="F807" s="80">
        <v>888000</v>
      </c>
      <c r="G807" s="103">
        <v>1150000</v>
      </c>
      <c r="H807" s="248">
        <f t="shared" si="94"/>
        <v>129.5045045045045</v>
      </c>
    </row>
    <row r="808" spans="2:11" ht="13.5" customHeight="1" x14ac:dyDescent="0.25">
      <c r="B808" s="259" t="s">
        <v>593</v>
      </c>
      <c r="C808" s="374" t="s">
        <v>169</v>
      </c>
      <c r="D808" s="361"/>
      <c r="E808" s="375"/>
      <c r="F808" s="80">
        <v>612000</v>
      </c>
      <c r="G808" s="103">
        <v>177156.71</v>
      </c>
      <c r="H808" s="248">
        <f t="shared" si="94"/>
        <v>28.94717483660131</v>
      </c>
    </row>
    <row r="809" spans="2:11" x14ac:dyDescent="0.25">
      <c r="B809" s="261">
        <v>421</v>
      </c>
      <c r="C809" s="358" t="s">
        <v>144</v>
      </c>
      <c r="D809" s="358"/>
      <c r="E809" s="358"/>
      <c r="F809" s="79">
        <v>1800000</v>
      </c>
      <c r="G809" s="101">
        <f>SUM(G810)</f>
        <v>1583009.32</v>
      </c>
      <c r="H809" s="171">
        <f>G809/F809*100</f>
        <v>87.944962222222216</v>
      </c>
    </row>
    <row r="810" spans="2:11" x14ac:dyDescent="0.25">
      <c r="B810" s="261">
        <v>4212</v>
      </c>
      <c r="C810" s="358" t="s">
        <v>145</v>
      </c>
      <c r="D810" s="358"/>
      <c r="E810" s="358"/>
      <c r="F810" s="79"/>
      <c r="G810" s="101">
        <v>1583009.32</v>
      </c>
      <c r="H810" s="171"/>
    </row>
    <row r="811" spans="2:11" ht="23.25" x14ac:dyDescent="0.25">
      <c r="B811" s="255" t="s">
        <v>561</v>
      </c>
      <c r="C811" s="373" t="s">
        <v>562</v>
      </c>
      <c r="D811" s="373"/>
      <c r="E811" s="373"/>
      <c r="F811" s="58">
        <f>F813</f>
        <v>15000</v>
      </c>
      <c r="G811" s="240">
        <f>G813</f>
        <v>0</v>
      </c>
      <c r="H811" s="241">
        <f>G811/F811*100</f>
        <v>0</v>
      </c>
    </row>
    <row r="812" spans="2:11" x14ac:dyDescent="0.25">
      <c r="B812" s="268" t="s">
        <v>338</v>
      </c>
      <c r="C812" s="351" t="s">
        <v>163</v>
      </c>
      <c r="D812" s="352"/>
      <c r="E812" s="353"/>
      <c r="F812" s="66">
        <f>F815</f>
        <v>15000</v>
      </c>
      <c r="G812" s="66">
        <f>G815</f>
        <v>0</v>
      </c>
      <c r="H812" s="271">
        <f t="shared" ref="H812" si="95">G812/F812*100</f>
        <v>0</v>
      </c>
    </row>
    <row r="813" spans="2:11" ht="23.25" x14ac:dyDescent="0.25">
      <c r="B813" s="257" t="s">
        <v>563</v>
      </c>
      <c r="C813" s="371" t="s">
        <v>564</v>
      </c>
      <c r="D813" s="371"/>
      <c r="E813" s="371"/>
      <c r="F813" s="179">
        <f>F814</f>
        <v>15000</v>
      </c>
      <c r="G813" s="243">
        <f>G814</f>
        <v>0</v>
      </c>
      <c r="H813" s="189">
        <f>G813/F813*100</f>
        <v>0</v>
      </c>
    </row>
    <row r="814" spans="2:11" ht="23.25" x14ac:dyDescent="0.25">
      <c r="B814" s="258" t="s">
        <v>565</v>
      </c>
      <c r="C814" s="360" t="s">
        <v>564</v>
      </c>
      <c r="D814" s="360"/>
      <c r="E814" s="360"/>
      <c r="F814" s="221">
        <f>F816</f>
        <v>15000</v>
      </c>
      <c r="G814" s="245">
        <f>G816</f>
        <v>0</v>
      </c>
      <c r="H814" s="246">
        <f>G814/F814*100</f>
        <v>0</v>
      </c>
    </row>
    <row r="815" spans="2:11" x14ac:dyDescent="0.25">
      <c r="B815" s="259" t="s">
        <v>338</v>
      </c>
      <c r="C815" s="361" t="s">
        <v>163</v>
      </c>
      <c r="D815" s="361"/>
      <c r="E815" s="361"/>
      <c r="F815" s="80">
        <v>15000</v>
      </c>
      <c r="G815" s="103">
        <v>0</v>
      </c>
      <c r="H815" s="248">
        <f t="shared" ref="H815" si="96">G815/F815*100</f>
        <v>0</v>
      </c>
    </row>
    <row r="816" spans="2:11" x14ac:dyDescent="0.25">
      <c r="B816" s="261">
        <v>381</v>
      </c>
      <c r="C816" s="358" t="s">
        <v>56</v>
      </c>
      <c r="D816" s="358"/>
      <c r="E816" s="358"/>
      <c r="F816" s="79">
        <v>15000</v>
      </c>
      <c r="G816" s="101">
        <v>0</v>
      </c>
      <c r="H816" s="171">
        <f>G816/F816*100</f>
        <v>0</v>
      </c>
    </row>
    <row r="817" spans="2:11" ht="23.25" x14ac:dyDescent="0.25">
      <c r="B817" s="265" t="s">
        <v>566</v>
      </c>
      <c r="C817" s="372" t="s">
        <v>288</v>
      </c>
      <c r="D817" s="372"/>
      <c r="E817" s="372"/>
      <c r="F817" s="177">
        <f>F818+F856</f>
        <v>523000</v>
      </c>
      <c r="G817" s="237">
        <f>G818+G856</f>
        <v>402959.93</v>
      </c>
      <c r="H817" s="238">
        <f>G817/F817*100</f>
        <v>77.04778776290631</v>
      </c>
    </row>
    <row r="818" spans="2:11" ht="23.25" x14ac:dyDescent="0.25">
      <c r="B818" s="255" t="s">
        <v>567</v>
      </c>
      <c r="C818" s="373" t="s">
        <v>317</v>
      </c>
      <c r="D818" s="373"/>
      <c r="E818" s="373"/>
      <c r="F818" s="58">
        <f>F823</f>
        <v>518000</v>
      </c>
      <c r="G818" s="240">
        <f>G823</f>
        <v>397959.93</v>
      </c>
      <c r="H818" s="241">
        <f>G818/F818*100</f>
        <v>76.826241312741317</v>
      </c>
      <c r="K818" s="170"/>
    </row>
    <row r="819" spans="2:11" x14ac:dyDescent="0.25">
      <c r="B819" s="268" t="s">
        <v>338</v>
      </c>
      <c r="C819" s="351" t="s">
        <v>163</v>
      </c>
      <c r="D819" s="352"/>
      <c r="E819" s="353"/>
      <c r="F819" s="66">
        <f>F825+F834+F846+F851</f>
        <v>345000</v>
      </c>
      <c r="G819" s="66">
        <f>G825+G834+G846+G851</f>
        <v>253632.32</v>
      </c>
      <c r="H819" s="248">
        <f t="shared" ref="H819:H822" si="97">G819/F819*100</f>
        <v>73.516614492753632</v>
      </c>
      <c r="K819" s="170"/>
    </row>
    <row r="820" spans="2:11" x14ac:dyDescent="0.25">
      <c r="B820" s="268" t="s">
        <v>595</v>
      </c>
      <c r="C820" s="276" t="s">
        <v>164</v>
      </c>
      <c r="D820" s="277"/>
      <c r="E820" s="278"/>
      <c r="F820" s="66">
        <f>F835</f>
        <v>3000</v>
      </c>
      <c r="G820" s="66">
        <f>G835</f>
        <v>2050</v>
      </c>
      <c r="H820" s="248"/>
    </row>
    <row r="821" spans="2:11" x14ac:dyDescent="0.25">
      <c r="B821" s="268" t="s">
        <v>590</v>
      </c>
      <c r="C821" s="351" t="s">
        <v>165</v>
      </c>
      <c r="D821" s="352"/>
      <c r="E821" s="353"/>
      <c r="F821" s="66">
        <v>0</v>
      </c>
      <c r="G821" s="66">
        <f>G852</f>
        <v>88064.37</v>
      </c>
      <c r="H821" s="248"/>
    </row>
    <row r="822" spans="2:11" x14ac:dyDescent="0.25">
      <c r="B822" s="268" t="s">
        <v>591</v>
      </c>
      <c r="C822" s="277" t="s">
        <v>166</v>
      </c>
      <c r="D822" s="277"/>
      <c r="E822" s="277"/>
      <c r="F822" s="66">
        <f>F847+F853</f>
        <v>170000</v>
      </c>
      <c r="G822" s="66">
        <f>G847+G853</f>
        <v>54213.24</v>
      </c>
      <c r="H822" s="248">
        <f t="shared" si="97"/>
        <v>31.890141176470589</v>
      </c>
      <c r="K822" s="170"/>
    </row>
    <row r="823" spans="2:11" ht="23.25" x14ac:dyDescent="0.25">
      <c r="B823" s="257" t="s">
        <v>568</v>
      </c>
      <c r="C823" s="371" t="s">
        <v>569</v>
      </c>
      <c r="D823" s="371"/>
      <c r="E823" s="371"/>
      <c r="F823" s="179">
        <f>F824+F833+F845+F850</f>
        <v>518000</v>
      </c>
      <c r="G823" s="243">
        <f>G824+G833+G845+G850</f>
        <v>397959.93</v>
      </c>
      <c r="H823" s="189">
        <f>G823/F823*100</f>
        <v>76.826241312741317</v>
      </c>
    </row>
    <row r="824" spans="2:11" ht="23.25" x14ac:dyDescent="0.25">
      <c r="B824" s="258" t="s">
        <v>570</v>
      </c>
      <c r="C824" s="360" t="s">
        <v>85</v>
      </c>
      <c r="D824" s="360"/>
      <c r="E824" s="360"/>
      <c r="F824" s="221">
        <f>F826+F828+F830+F832</f>
        <v>242000</v>
      </c>
      <c r="G824" s="245">
        <f>G826+G828+G830+G832</f>
        <v>236132.54</v>
      </c>
      <c r="H824" s="246">
        <f>G824/F824*100</f>
        <v>97.575429752066128</v>
      </c>
    </row>
    <row r="825" spans="2:11" x14ac:dyDescent="0.25">
      <c r="B825" s="259" t="s">
        <v>338</v>
      </c>
      <c r="C825" s="361" t="s">
        <v>163</v>
      </c>
      <c r="D825" s="361"/>
      <c r="E825" s="361"/>
      <c r="F825" s="80">
        <v>242000</v>
      </c>
      <c r="G825" s="103">
        <v>236132.54</v>
      </c>
      <c r="H825" s="248">
        <f>G825/F825*100</f>
        <v>97.575429752066128</v>
      </c>
    </row>
    <row r="826" spans="2:11" x14ac:dyDescent="0.25">
      <c r="B826" s="261">
        <v>311</v>
      </c>
      <c r="C826" s="358" t="s">
        <v>81</v>
      </c>
      <c r="D826" s="358"/>
      <c r="E826" s="358"/>
      <c r="F826" s="79">
        <v>215000</v>
      </c>
      <c r="G826" s="101">
        <f>SUM(G827)</f>
        <v>212539</v>
      </c>
      <c r="H826" s="171">
        <f>G826/F826*100</f>
        <v>98.855348837209306</v>
      </c>
    </row>
    <row r="827" spans="2:11" x14ac:dyDescent="0.25">
      <c r="B827" s="261">
        <v>3111</v>
      </c>
      <c r="C827" s="358" t="s">
        <v>355</v>
      </c>
      <c r="D827" s="358"/>
      <c r="E827" s="358"/>
      <c r="F827" s="79"/>
      <c r="G827" s="101">
        <v>212539</v>
      </c>
      <c r="H827" s="171"/>
    </row>
    <row r="828" spans="2:11" x14ac:dyDescent="0.25">
      <c r="B828" s="261">
        <v>312</v>
      </c>
      <c r="C828" s="358" t="s">
        <v>83</v>
      </c>
      <c r="D828" s="358"/>
      <c r="E828" s="358"/>
      <c r="F828" s="79">
        <v>5000</v>
      </c>
      <c r="G828" s="101">
        <f>SUM(G829)</f>
        <v>3000</v>
      </c>
      <c r="H828" s="171">
        <f>G828/F828*100</f>
        <v>60</v>
      </c>
    </row>
    <row r="829" spans="2:11" x14ac:dyDescent="0.25">
      <c r="B829" s="261">
        <v>3121</v>
      </c>
      <c r="C829" s="358" t="s">
        <v>83</v>
      </c>
      <c r="D829" s="358"/>
      <c r="E829" s="358"/>
      <c r="F829" s="79"/>
      <c r="G829" s="101">
        <v>3000</v>
      </c>
      <c r="H829" s="171"/>
    </row>
    <row r="830" spans="2:11" x14ac:dyDescent="0.25">
      <c r="B830" s="261">
        <v>313</v>
      </c>
      <c r="C830" s="358" t="s">
        <v>138</v>
      </c>
      <c r="D830" s="358"/>
      <c r="E830" s="358"/>
      <c r="F830" s="79">
        <v>21000</v>
      </c>
      <c r="G830" s="101">
        <v>20593.54</v>
      </c>
      <c r="H830" s="171">
        <f>G830/F830*100</f>
        <v>98.064476190476185</v>
      </c>
    </row>
    <row r="831" spans="2:11" ht="24.75" customHeight="1" x14ac:dyDescent="0.25">
      <c r="B831" s="261">
        <v>3132</v>
      </c>
      <c r="C831" s="358" t="s">
        <v>84</v>
      </c>
      <c r="D831" s="358"/>
      <c r="E831" s="358"/>
      <c r="F831" s="79"/>
      <c r="G831" s="101">
        <v>20593</v>
      </c>
      <c r="H831" s="171"/>
    </row>
    <row r="832" spans="2:11" x14ac:dyDescent="0.25">
      <c r="B832" s="261">
        <v>321</v>
      </c>
      <c r="C832" s="358" t="s">
        <v>87</v>
      </c>
      <c r="D832" s="358"/>
      <c r="E832" s="358"/>
      <c r="F832" s="79">
        <v>1000</v>
      </c>
      <c r="G832" s="101">
        <v>0</v>
      </c>
      <c r="H832" s="171">
        <f>G832/F832*100</f>
        <v>0</v>
      </c>
    </row>
    <row r="833" spans="2:8" ht="23.25" x14ac:dyDescent="0.25">
      <c r="B833" s="258" t="s">
        <v>571</v>
      </c>
      <c r="C833" s="360" t="s">
        <v>547</v>
      </c>
      <c r="D833" s="360"/>
      <c r="E833" s="360"/>
      <c r="F833" s="221">
        <f>F836+F839+F843</f>
        <v>46000</v>
      </c>
      <c r="G833" s="245">
        <f>G836+G839+G843</f>
        <v>13627.39</v>
      </c>
      <c r="H833" s="246">
        <f>G833/F833*100</f>
        <v>29.624760869565215</v>
      </c>
    </row>
    <row r="834" spans="2:8" x14ac:dyDescent="0.25">
      <c r="B834" s="259" t="s">
        <v>338</v>
      </c>
      <c r="C834" s="361" t="s">
        <v>163</v>
      </c>
      <c r="D834" s="361"/>
      <c r="E834" s="361"/>
      <c r="F834" s="80">
        <v>43000</v>
      </c>
      <c r="G834" s="103">
        <v>11577.39</v>
      </c>
      <c r="H834" s="248">
        <f>G834/F834*100</f>
        <v>26.924162790697675</v>
      </c>
    </row>
    <row r="835" spans="2:8" x14ac:dyDescent="0.25">
      <c r="B835" s="259" t="s">
        <v>595</v>
      </c>
      <c r="C835" s="374" t="s">
        <v>164</v>
      </c>
      <c r="D835" s="361"/>
      <c r="E835" s="375"/>
      <c r="F835" s="80">
        <v>3000</v>
      </c>
      <c r="G835" s="103">
        <v>2050</v>
      </c>
      <c r="H835" s="248">
        <f>G835/F835*100</f>
        <v>68.333333333333329</v>
      </c>
    </row>
    <row r="836" spans="2:8" x14ac:dyDescent="0.25">
      <c r="B836" s="261">
        <v>322</v>
      </c>
      <c r="C836" s="358" t="s">
        <v>92</v>
      </c>
      <c r="D836" s="358"/>
      <c r="E836" s="358"/>
      <c r="F836" s="79">
        <v>18000</v>
      </c>
      <c r="G836" s="101">
        <f>SUM(G837:G838)</f>
        <v>2462.4</v>
      </c>
      <c r="H836" s="171">
        <f>G836/F836*100</f>
        <v>13.68</v>
      </c>
    </row>
    <row r="837" spans="2:8" ht="22.5" customHeight="1" x14ac:dyDescent="0.25">
      <c r="B837" s="261">
        <v>3221</v>
      </c>
      <c r="C837" s="358" t="s">
        <v>93</v>
      </c>
      <c r="D837" s="358"/>
      <c r="E837" s="358"/>
      <c r="F837" s="79"/>
      <c r="G837" s="101">
        <v>1199.2</v>
      </c>
      <c r="H837" s="171"/>
    </row>
    <row r="838" spans="2:8" ht="16.5" customHeight="1" x14ac:dyDescent="0.25">
      <c r="B838" s="261">
        <v>3223</v>
      </c>
      <c r="C838" s="357" t="s">
        <v>197</v>
      </c>
      <c r="D838" s="358"/>
      <c r="E838" s="359"/>
      <c r="F838" s="79"/>
      <c r="G838" s="101">
        <v>1263.2</v>
      </c>
      <c r="H838" s="171"/>
    </row>
    <row r="839" spans="2:8" x14ac:dyDescent="0.25">
      <c r="B839" s="261">
        <v>323</v>
      </c>
      <c r="C839" s="358" t="s">
        <v>98</v>
      </c>
      <c r="D839" s="358"/>
      <c r="E839" s="358"/>
      <c r="F839" s="79">
        <v>26000</v>
      </c>
      <c r="G839" s="101">
        <f>SUM(G840:G842)</f>
        <v>9584.2899999999991</v>
      </c>
      <c r="H839" s="171">
        <f>G839/F839*100</f>
        <v>36.86265384615384</v>
      </c>
    </row>
    <row r="840" spans="2:8" x14ac:dyDescent="0.25">
      <c r="B840" s="261">
        <v>3231</v>
      </c>
      <c r="C840" s="358" t="s">
        <v>99</v>
      </c>
      <c r="D840" s="358"/>
      <c r="E840" s="358"/>
      <c r="F840" s="79"/>
      <c r="G840" s="101">
        <v>4961.2299999999996</v>
      </c>
      <c r="H840" s="171"/>
    </row>
    <row r="841" spans="2:8" x14ac:dyDescent="0.25">
      <c r="B841" s="261">
        <v>3233</v>
      </c>
      <c r="C841" s="358" t="s">
        <v>101</v>
      </c>
      <c r="D841" s="358"/>
      <c r="E841" s="358"/>
      <c r="F841" s="79"/>
      <c r="G841" s="101">
        <v>1920</v>
      </c>
      <c r="H841" s="171"/>
    </row>
    <row r="842" spans="2:8" x14ac:dyDescent="0.25">
      <c r="B842" s="261">
        <v>3238</v>
      </c>
      <c r="C842" s="358" t="s">
        <v>106</v>
      </c>
      <c r="D842" s="358"/>
      <c r="E842" s="358"/>
      <c r="F842" s="79"/>
      <c r="G842" s="101">
        <v>2703.06</v>
      </c>
      <c r="H842" s="171"/>
    </row>
    <row r="843" spans="2:8" x14ac:dyDescent="0.25">
      <c r="B843" s="261">
        <v>343</v>
      </c>
      <c r="C843" s="358" t="s">
        <v>117</v>
      </c>
      <c r="D843" s="358"/>
      <c r="E843" s="358"/>
      <c r="F843" s="79">
        <v>2000</v>
      </c>
      <c r="G843" s="101">
        <f>SUM(G844)</f>
        <v>1580.7</v>
      </c>
      <c r="H843" s="171">
        <f>G843/F843*100</f>
        <v>79.034999999999997</v>
      </c>
    </row>
    <row r="844" spans="2:8" ht="23.25" customHeight="1" x14ac:dyDescent="0.25">
      <c r="B844" s="261">
        <v>3431</v>
      </c>
      <c r="C844" s="358" t="s">
        <v>118</v>
      </c>
      <c r="D844" s="358"/>
      <c r="E844" s="358"/>
      <c r="F844" s="79"/>
      <c r="G844" s="101">
        <v>1580.7</v>
      </c>
      <c r="H844" s="171"/>
    </row>
    <row r="845" spans="2:8" ht="34.5" x14ac:dyDescent="0.25">
      <c r="B845" s="258" t="s">
        <v>572</v>
      </c>
      <c r="C845" s="360" t="s">
        <v>573</v>
      </c>
      <c r="D845" s="360"/>
      <c r="E845" s="360"/>
      <c r="F845" s="221">
        <f>F848</f>
        <v>30000</v>
      </c>
      <c r="G845" s="245">
        <f>G848</f>
        <v>25075</v>
      </c>
      <c r="H845" s="246">
        <f>G845/F845*100</f>
        <v>83.583333333333329</v>
      </c>
    </row>
    <row r="846" spans="2:8" x14ac:dyDescent="0.25">
      <c r="B846" s="259" t="s">
        <v>338</v>
      </c>
      <c r="C846" s="374" t="s">
        <v>163</v>
      </c>
      <c r="D846" s="361"/>
      <c r="E846" s="375"/>
      <c r="F846" s="80">
        <v>10000</v>
      </c>
      <c r="G846" s="103">
        <v>5922.39</v>
      </c>
      <c r="H846" s="248">
        <f>G846/F846*100</f>
        <v>59.223900000000008</v>
      </c>
    </row>
    <row r="847" spans="2:8" x14ac:dyDescent="0.25">
      <c r="B847" s="259" t="s">
        <v>591</v>
      </c>
      <c r="C847" s="361" t="s">
        <v>166</v>
      </c>
      <c r="D847" s="361"/>
      <c r="E847" s="361"/>
      <c r="F847" s="80">
        <v>20000</v>
      </c>
      <c r="G847" s="103">
        <v>19152.61</v>
      </c>
      <c r="H847" s="248">
        <f>G847/F847*100</f>
        <v>95.763050000000007</v>
      </c>
    </row>
    <row r="848" spans="2:8" ht="24" customHeight="1" x14ac:dyDescent="0.25">
      <c r="B848" s="261">
        <v>424</v>
      </c>
      <c r="C848" s="358" t="s">
        <v>152</v>
      </c>
      <c r="D848" s="358"/>
      <c r="E848" s="358"/>
      <c r="F848" s="79">
        <v>30000</v>
      </c>
      <c r="G848" s="101">
        <f>SUM(G849)</f>
        <v>25075</v>
      </c>
      <c r="H848" s="171">
        <f>G848/F848*100</f>
        <v>83.583333333333329</v>
      </c>
    </row>
    <row r="849" spans="2:11" x14ac:dyDescent="0.25">
      <c r="B849" s="261">
        <v>4241</v>
      </c>
      <c r="C849" s="358" t="s">
        <v>574</v>
      </c>
      <c r="D849" s="358"/>
      <c r="E849" s="358"/>
      <c r="F849" s="79"/>
      <c r="G849" s="101">
        <v>25075</v>
      </c>
      <c r="H849" s="171"/>
    </row>
    <row r="850" spans="2:11" ht="34.5" x14ac:dyDescent="0.25">
      <c r="B850" s="258" t="s">
        <v>575</v>
      </c>
      <c r="C850" s="360" t="s">
        <v>576</v>
      </c>
      <c r="D850" s="360"/>
      <c r="E850" s="360"/>
      <c r="F850" s="221">
        <f>F854</f>
        <v>200000</v>
      </c>
      <c r="G850" s="245">
        <f>G854</f>
        <v>123125</v>
      </c>
      <c r="H850" s="246">
        <f>G850/F850*100</f>
        <v>61.5625</v>
      </c>
    </row>
    <row r="851" spans="2:11" x14ac:dyDescent="0.25">
      <c r="B851" s="259" t="s">
        <v>338</v>
      </c>
      <c r="C851" s="374" t="s">
        <v>163</v>
      </c>
      <c r="D851" s="361"/>
      <c r="E851" s="375"/>
      <c r="F851" s="80">
        <v>50000</v>
      </c>
      <c r="G851" s="103">
        <v>0</v>
      </c>
      <c r="H851" s="248">
        <f>G851/F851*100</f>
        <v>0</v>
      </c>
    </row>
    <row r="852" spans="2:11" ht="14.25" customHeight="1" x14ac:dyDescent="0.25">
      <c r="B852" s="259" t="s">
        <v>590</v>
      </c>
      <c r="C852" s="374" t="s">
        <v>165</v>
      </c>
      <c r="D852" s="361"/>
      <c r="E852" s="375"/>
      <c r="F852" s="80">
        <v>0</v>
      </c>
      <c r="G852" s="103">
        <v>88064.37</v>
      </c>
      <c r="H852" s="248"/>
    </row>
    <row r="853" spans="2:11" x14ac:dyDescent="0.25">
      <c r="B853" s="259" t="s">
        <v>591</v>
      </c>
      <c r="C853" s="374" t="s">
        <v>166</v>
      </c>
      <c r="D853" s="361"/>
      <c r="E853" s="375"/>
      <c r="F853" s="80">
        <v>150000</v>
      </c>
      <c r="G853" s="103">
        <v>35060.629999999997</v>
      </c>
      <c r="H853" s="248">
        <f>G853/F853*100</f>
        <v>23.37375333333333</v>
      </c>
    </row>
    <row r="854" spans="2:11" ht="24.75" customHeight="1" x14ac:dyDescent="0.25">
      <c r="B854" s="261">
        <v>451</v>
      </c>
      <c r="C854" s="358" t="s">
        <v>157</v>
      </c>
      <c r="D854" s="358"/>
      <c r="E854" s="358"/>
      <c r="F854" s="79">
        <v>200000</v>
      </c>
      <c r="G854" s="101">
        <f>SUM(G855)</f>
        <v>123125</v>
      </c>
      <c r="H854" s="171">
        <f>G854/F854*100</f>
        <v>61.5625</v>
      </c>
    </row>
    <row r="855" spans="2:11" ht="24" customHeight="1" x14ac:dyDescent="0.25">
      <c r="B855" s="261">
        <v>4511</v>
      </c>
      <c r="C855" s="358" t="s">
        <v>157</v>
      </c>
      <c r="D855" s="358"/>
      <c r="E855" s="358"/>
      <c r="F855" s="79"/>
      <c r="G855" s="101">
        <v>123125</v>
      </c>
      <c r="H855" s="171"/>
    </row>
    <row r="856" spans="2:11" ht="21.75" customHeight="1" x14ac:dyDescent="0.25">
      <c r="B856" s="255" t="s">
        <v>577</v>
      </c>
      <c r="C856" s="373" t="s">
        <v>319</v>
      </c>
      <c r="D856" s="373"/>
      <c r="E856" s="373"/>
      <c r="F856" s="58">
        <f>F858</f>
        <v>5000</v>
      </c>
      <c r="G856" s="240">
        <f>G858</f>
        <v>5000</v>
      </c>
      <c r="H856" s="241">
        <f t="shared" ref="H856:H861" si="98">G856/F856*100</f>
        <v>100</v>
      </c>
    </row>
    <row r="857" spans="2:11" x14ac:dyDescent="0.25">
      <c r="B857" s="268" t="s">
        <v>338</v>
      </c>
      <c r="C857" s="351" t="s">
        <v>163</v>
      </c>
      <c r="D857" s="352"/>
      <c r="E857" s="353"/>
      <c r="F857" s="66">
        <f>F860</f>
        <v>5000</v>
      </c>
      <c r="G857" s="66">
        <f>G860</f>
        <v>5000</v>
      </c>
      <c r="H857" s="271">
        <f t="shared" si="98"/>
        <v>100</v>
      </c>
    </row>
    <row r="858" spans="2:11" ht="21" customHeight="1" x14ac:dyDescent="0.25">
      <c r="B858" s="257" t="s">
        <v>578</v>
      </c>
      <c r="C858" s="371" t="s">
        <v>579</v>
      </c>
      <c r="D858" s="371"/>
      <c r="E858" s="371"/>
      <c r="F858" s="179">
        <f>F859</f>
        <v>5000</v>
      </c>
      <c r="G858" s="243">
        <f>G859</f>
        <v>5000</v>
      </c>
      <c r="H858" s="189">
        <f t="shared" si="98"/>
        <v>100</v>
      </c>
    </row>
    <row r="859" spans="2:11" ht="23.25" x14ac:dyDescent="0.25">
      <c r="B859" s="258" t="s">
        <v>580</v>
      </c>
      <c r="C859" s="360" t="s">
        <v>581</v>
      </c>
      <c r="D859" s="360"/>
      <c r="E859" s="360"/>
      <c r="F859" s="221">
        <f>F861</f>
        <v>5000</v>
      </c>
      <c r="G859" s="245">
        <f>G861</f>
        <v>5000</v>
      </c>
      <c r="H859" s="246">
        <f t="shared" si="98"/>
        <v>100</v>
      </c>
    </row>
    <row r="860" spans="2:11" x14ac:dyDescent="0.25">
      <c r="B860" s="259" t="s">
        <v>338</v>
      </c>
      <c r="C860" s="361" t="s">
        <v>163</v>
      </c>
      <c r="D860" s="361"/>
      <c r="E860" s="361"/>
      <c r="F860" s="80">
        <v>5000</v>
      </c>
      <c r="G860" s="103">
        <v>5000</v>
      </c>
      <c r="H860" s="248">
        <f t="shared" si="98"/>
        <v>100</v>
      </c>
    </row>
    <row r="861" spans="2:11" x14ac:dyDescent="0.25">
      <c r="B861" s="261">
        <v>323</v>
      </c>
      <c r="C861" s="358" t="s">
        <v>98</v>
      </c>
      <c r="D861" s="358"/>
      <c r="E861" s="358"/>
      <c r="F861" s="79">
        <v>5000</v>
      </c>
      <c r="G861" s="101">
        <f>SUM(G862)</f>
        <v>5000</v>
      </c>
      <c r="H861" s="171">
        <f t="shared" si="98"/>
        <v>100</v>
      </c>
    </row>
    <row r="862" spans="2:11" x14ac:dyDescent="0.25">
      <c r="B862" s="261">
        <v>3239</v>
      </c>
      <c r="C862" s="358" t="s">
        <v>107</v>
      </c>
      <c r="D862" s="358"/>
      <c r="E862" s="358"/>
      <c r="F862" s="79"/>
      <c r="G862" s="101">
        <v>5000</v>
      </c>
      <c r="H862" s="171"/>
    </row>
    <row r="863" spans="2:11" ht="23.25" x14ac:dyDescent="0.25">
      <c r="B863" s="265" t="s">
        <v>582</v>
      </c>
      <c r="C863" s="372" t="s">
        <v>583</v>
      </c>
      <c r="D863" s="372"/>
      <c r="E863" s="372"/>
      <c r="F863" s="177">
        <f>F864</f>
        <v>180000</v>
      </c>
      <c r="G863" s="237">
        <f>G864</f>
        <v>170997.79</v>
      </c>
      <c r="H863" s="238">
        <f>G863/F863*100</f>
        <v>94.998772222222229</v>
      </c>
    </row>
    <row r="864" spans="2:11" ht="23.25" x14ac:dyDescent="0.25">
      <c r="B864" s="255" t="s">
        <v>584</v>
      </c>
      <c r="C864" s="373" t="s">
        <v>323</v>
      </c>
      <c r="D864" s="373"/>
      <c r="E864" s="373"/>
      <c r="F864" s="58">
        <f>F868</f>
        <v>180000</v>
      </c>
      <c r="G864" s="240">
        <f>G868</f>
        <v>170997.79</v>
      </c>
      <c r="H864" s="241">
        <f>G864/F864*100</f>
        <v>94.998772222222229</v>
      </c>
      <c r="K864" s="170"/>
    </row>
    <row r="865" spans="2:11" x14ac:dyDescent="0.25">
      <c r="B865" s="268" t="s">
        <v>338</v>
      </c>
      <c r="C865" s="351" t="s">
        <v>163</v>
      </c>
      <c r="D865" s="352"/>
      <c r="E865" s="353"/>
      <c r="F865" s="66">
        <f t="shared" ref="F865:G867" si="99">F870</f>
        <v>40000</v>
      </c>
      <c r="G865" s="66">
        <f>G870</f>
        <v>9072.73</v>
      </c>
      <c r="H865" s="248">
        <f>G865/F865*100</f>
        <v>22.681825</v>
      </c>
      <c r="K865" s="170"/>
    </row>
    <row r="866" spans="2:11" x14ac:dyDescent="0.25">
      <c r="B866" s="268" t="s">
        <v>590</v>
      </c>
      <c r="C866" s="351" t="s">
        <v>165</v>
      </c>
      <c r="D866" s="352"/>
      <c r="E866" s="353"/>
      <c r="F866" s="66">
        <f t="shared" si="99"/>
        <v>130000</v>
      </c>
      <c r="G866" s="66">
        <f>G871</f>
        <v>146925.06</v>
      </c>
      <c r="H866" s="248"/>
    </row>
    <row r="867" spans="2:11" x14ac:dyDescent="0.25">
      <c r="B867" s="268" t="s">
        <v>594</v>
      </c>
      <c r="C867" s="277" t="s">
        <v>167</v>
      </c>
      <c r="D867" s="277"/>
      <c r="E867" s="277"/>
      <c r="F867" s="66">
        <f t="shared" si="99"/>
        <v>10000</v>
      </c>
      <c r="G867" s="66">
        <f t="shared" si="99"/>
        <v>15000</v>
      </c>
      <c r="H867" s="248">
        <f>G867/F867*100</f>
        <v>150</v>
      </c>
    </row>
    <row r="868" spans="2:11" ht="23.25" x14ac:dyDescent="0.25">
      <c r="B868" s="257" t="s">
        <v>586</v>
      </c>
      <c r="C868" s="371" t="s">
        <v>585</v>
      </c>
      <c r="D868" s="371"/>
      <c r="E868" s="371"/>
      <c r="F868" s="179">
        <f>F869</f>
        <v>180000</v>
      </c>
      <c r="G868" s="243">
        <f>G869</f>
        <v>170997.79</v>
      </c>
      <c r="H868" s="189">
        <f>G868/F868*100</f>
        <v>94.998772222222229</v>
      </c>
    </row>
    <row r="869" spans="2:11" ht="23.25" x14ac:dyDescent="0.25">
      <c r="B869" s="258" t="s">
        <v>587</v>
      </c>
      <c r="C869" s="360" t="s">
        <v>588</v>
      </c>
      <c r="D869" s="360"/>
      <c r="E869" s="360"/>
      <c r="F869" s="221">
        <f>F873+F875</f>
        <v>180000</v>
      </c>
      <c r="G869" s="245">
        <f>G873+G875</f>
        <v>170997.79</v>
      </c>
      <c r="H869" s="246">
        <f>G869/F869*100</f>
        <v>94.998772222222229</v>
      </c>
    </row>
    <row r="870" spans="2:11" x14ac:dyDescent="0.25">
      <c r="B870" s="259" t="s">
        <v>338</v>
      </c>
      <c r="C870" s="361" t="s">
        <v>163</v>
      </c>
      <c r="D870" s="361"/>
      <c r="E870" s="361"/>
      <c r="F870" s="80">
        <v>40000</v>
      </c>
      <c r="G870" s="103">
        <v>9072.73</v>
      </c>
      <c r="H870" s="248">
        <f>G870/F870*100</f>
        <v>22.681825</v>
      </c>
    </row>
    <row r="871" spans="2:11" x14ac:dyDescent="0.25">
      <c r="B871" s="259" t="s">
        <v>590</v>
      </c>
      <c r="C871" s="374" t="s">
        <v>165</v>
      </c>
      <c r="D871" s="361"/>
      <c r="E871" s="375"/>
      <c r="F871" s="80">
        <v>130000</v>
      </c>
      <c r="G871" s="103">
        <v>146925.06</v>
      </c>
      <c r="H871" s="248"/>
    </row>
    <row r="872" spans="2:11" x14ac:dyDescent="0.25">
      <c r="B872" s="259" t="s">
        <v>594</v>
      </c>
      <c r="C872" s="229" t="s">
        <v>167</v>
      </c>
      <c r="D872" s="229"/>
      <c r="E872" s="229"/>
      <c r="F872" s="80">
        <v>10000</v>
      </c>
      <c r="G872" s="103">
        <v>15000</v>
      </c>
      <c r="H872" s="248"/>
    </row>
    <row r="873" spans="2:11" x14ac:dyDescent="0.25">
      <c r="B873" s="261">
        <v>322</v>
      </c>
      <c r="C873" s="358" t="s">
        <v>92</v>
      </c>
      <c r="D873" s="358"/>
      <c r="E873" s="358"/>
      <c r="F873" s="79">
        <v>130000</v>
      </c>
      <c r="G873" s="101">
        <f>SUM(G874)</f>
        <v>146925.06</v>
      </c>
      <c r="H873" s="171">
        <f>G873/F873*100</f>
        <v>113.01927692307692</v>
      </c>
    </row>
    <row r="874" spans="2:11" x14ac:dyDescent="0.25">
      <c r="B874" s="261">
        <v>3223</v>
      </c>
      <c r="C874" s="358" t="s">
        <v>94</v>
      </c>
      <c r="D874" s="358"/>
      <c r="E874" s="358"/>
      <c r="F874" s="79"/>
      <c r="G874" s="101">
        <v>146925.06</v>
      </c>
      <c r="H874" s="171"/>
    </row>
    <row r="875" spans="2:11" x14ac:dyDescent="0.25">
      <c r="B875" s="261">
        <v>381</v>
      </c>
      <c r="C875" s="358" t="s">
        <v>56</v>
      </c>
      <c r="D875" s="358"/>
      <c r="E875" s="358"/>
      <c r="F875" s="79">
        <v>50000</v>
      </c>
      <c r="G875" s="101">
        <f>SUM(G876)</f>
        <v>24072.73</v>
      </c>
      <c r="H875" s="171">
        <f>G875/F875*100</f>
        <v>48.14546</v>
      </c>
    </row>
    <row r="876" spans="2:11" ht="15.75" thickBot="1" x14ac:dyDescent="0.3">
      <c r="B876" s="261">
        <v>3811</v>
      </c>
      <c r="C876" s="358" t="s">
        <v>131</v>
      </c>
      <c r="D876" s="358"/>
      <c r="E876" s="358"/>
      <c r="F876" s="79"/>
      <c r="G876" s="101">
        <v>24072.73</v>
      </c>
      <c r="H876" s="171"/>
    </row>
    <row r="877" spans="2:11" ht="15.75" thickBot="1" x14ac:dyDescent="0.3">
      <c r="B877" s="230"/>
      <c r="C877" s="368" t="s">
        <v>170</v>
      </c>
      <c r="D877" s="368"/>
      <c r="E877" s="369"/>
      <c r="F877" s="231">
        <f>F435+F451+F745+F817+F863</f>
        <v>11860000</v>
      </c>
      <c r="G877" s="232">
        <f>G435+G451+G745+G817+G863</f>
        <v>10333578.209999999</v>
      </c>
      <c r="H877" s="233">
        <f>G877/F877*100</f>
        <v>87.129664502529508</v>
      </c>
    </row>
    <row r="878" spans="2:11" x14ac:dyDescent="0.25">
      <c r="B878" s="227"/>
      <c r="C878" s="370"/>
      <c r="D878" s="370"/>
      <c r="E878" s="370"/>
      <c r="F878" s="73"/>
      <c r="G878" s="73"/>
      <c r="H878" s="73"/>
    </row>
    <row r="879" spans="2:11" x14ac:dyDescent="0.25">
      <c r="B879" s="227"/>
      <c r="C879" s="133"/>
      <c r="D879" s="133"/>
      <c r="E879" s="133"/>
      <c r="F879" s="73"/>
      <c r="G879" s="73"/>
      <c r="H879" s="73"/>
    </row>
    <row r="880" spans="2:11" x14ac:dyDescent="0.25">
      <c r="B880" s="266"/>
      <c r="C880" s="133"/>
      <c r="D880" s="133"/>
      <c r="E880" s="133"/>
      <c r="F880" s="77"/>
      <c r="G880" s="77"/>
      <c r="H880" s="77"/>
      <c r="I880" s="267"/>
    </row>
    <row r="881" spans="1:13" x14ac:dyDescent="0.25">
      <c r="B881" s="266"/>
      <c r="C881" s="133"/>
      <c r="D881" s="133"/>
      <c r="E881" s="133"/>
      <c r="F881" s="77"/>
      <c r="G881" s="77"/>
      <c r="H881" s="77"/>
      <c r="I881" s="267"/>
    </row>
    <row r="882" spans="1:13" x14ac:dyDescent="0.25">
      <c r="B882" s="266"/>
      <c r="C882" s="133"/>
      <c r="D882" s="133"/>
      <c r="E882" s="133"/>
      <c r="F882" s="77"/>
      <c r="G882" s="77"/>
      <c r="H882" s="77"/>
      <c r="I882" s="267"/>
    </row>
    <row r="883" spans="1:13" x14ac:dyDescent="0.25">
      <c r="B883" s="266"/>
      <c r="C883" s="133"/>
      <c r="D883" s="133"/>
      <c r="E883" s="133"/>
      <c r="F883" s="77"/>
      <c r="G883" s="77"/>
      <c r="H883" s="77"/>
      <c r="I883" s="267"/>
    </row>
    <row r="884" spans="1:13" x14ac:dyDescent="0.25">
      <c r="A884" s="349" t="s">
        <v>596</v>
      </c>
      <c r="B884" s="349"/>
      <c r="C884" s="349"/>
      <c r="D884" s="349"/>
      <c r="E884" s="349"/>
      <c r="F884" s="349"/>
      <c r="G884" s="349"/>
      <c r="H884" s="349"/>
      <c r="I884" s="295"/>
      <c r="J884" s="295"/>
      <c r="K884" s="295"/>
      <c r="L884" s="295"/>
      <c r="M884" s="295"/>
    </row>
    <row r="885" spans="1:13" x14ac:dyDescent="0.25">
      <c r="B885" s="293"/>
      <c r="C885" s="293"/>
      <c r="D885" s="293"/>
      <c r="E885" s="293"/>
      <c r="F885" s="293"/>
      <c r="G885" s="293"/>
      <c r="H885" s="293"/>
      <c r="I885" s="293"/>
      <c r="J885" s="293"/>
      <c r="K885" s="293"/>
      <c r="L885" s="293"/>
      <c r="M885" s="293"/>
    </row>
    <row r="886" spans="1:13" x14ac:dyDescent="0.25">
      <c r="B886" s="362" t="s">
        <v>597</v>
      </c>
      <c r="C886" s="362"/>
      <c r="D886" s="294"/>
      <c r="E886" s="294"/>
      <c r="F886" s="294"/>
      <c r="G886" s="294"/>
      <c r="H886" s="294"/>
      <c r="I886" s="294"/>
      <c r="J886" s="294"/>
      <c r="K886" s="294"/>
      <c r="L886" s="294"/>
      <c r="M886" s="294"/>
    </row>
    <row r="887" spans="1:13" ht="15" customHeight="1" x14ac:dyDescent="0.25">
      <c r="B887" s="347" t="s">
        <v>598</v>
      </c>
      <c r="C887" s="347"/>
      <c r="D887" s="347"/>
      <c r="E887" s="347"/>
      <c r="F887" s="347"/>
      <c r="G887" s="347"/>
      <c r="H887" s="347"/>
      <c r="I887" s="327"/>
      <c r="J887" s="327"/>
      <c r="K887" s="296"/>
      <c r="L887" s="296"/>
      <c r="M887" s="296"/>
    </row>
    <row r="888" spans="1:13" ht="44.25" customHeight="1" x14ac:dyDescent="0.25">
      <c r="B888" s="347"/>
      <c r="C888" s="347"/>
      <c r="D888" s="347"/>
      <c r="E888" s="347"/>
      <c r="F888" s="347"/>
      <c r="G888" s="347"/>
      <c r="H888" s="347"/>
      <c r="I888" s="327"/>
      <c r="J888" s="327"/>
      <c r="K888" s="297"/>
      <c r="L888" s="297"/>
      <c r="M888" s="297"/>
    </row>
    <row r="889" spans="1:13" ht="30.75" customHeight="1" x14ac:dyDescent="0.25">
      <c r="B889" s="347" t="s">
        <v>601</v>
      </c>
      <c r="C889" s="347"/>
      <c r="D889" s="347"/>
      <c r="E889" s="347"/>
      <c r="F889" s="347"/>
      <c r="G889" s="347"/>
      <c r="H889" s="347"/>
      <c r="I889" s="297"/>
      <c r="J889" s="297"/>
      <c r="K889" s="297"/>
      <c r="L889" s="297"/>
      <c r="M889" s="297"/>
    </row>
    <row r="890" spans="1:13" ht="19.5" customHeight="1" x14ac:dyDescent="0.25">
      <c r="B890" s="293"/>
      <c r="C890" s="293"/>
      <c r="D890" s="293"/>
      <c r="E890" s="293"/>
      <c r="F890" s="293"/>
      <c r="G890" s="293"/>
      <c r="H890" s="293"/>
      <c r="I890" s="293"/>
      <c r="J890" s="293"/>
      <c r="K890" s="297"/>
      <c r="L890" s="297"/>
      <c r="M890" s="297"/>
    </row>
    <row r="891" spans="1:13" x14ac:dyDescent="0.25">
      <c r="B891" s="362" t="s">
        <v>599</v>
      </c>
      <c r="C891" s="362"/>
      <c r="D891" s="362"/>
      <c r="E891" s="294"/>
      <c r="F891" s="294"/>
      <c r="G891" s="294"/>
      <c r="H891" s="294"/>
      <c r="I891" s="294"/>
      <c r="J891" s="294"/>
      <c r="K891" s="294"/>
      <c r="L891" s="294"/>
      <c r="M891" s="294"/>
    </row>
    <row r="892" spans="1:13" ht="65.25" customHeight="1" x14ac:dyDescent="0.25">
      <c r="B892" s="347" t="s">
        <v>602</v>
      </c>
      <c r="C892" s="347"/>
      <c r="D892" s="347"/>
      <c r="E892" s="347"/>
      <c r="F892" s="347"/>
      <c r="G892" s="347"/>
      <c r="H892" s="347"/>
      <c r="I892" s="297"/>
      <c r="J892" s="297"/>
      <c r="K892" s="297"/>
      <c r="L892" s="297"/>
      <c r="M892" s="297"/>
    </row>
    <row r="893" spans="1:13" ht="18.75" customHeight="1" x14ac:dyDescent="0.25">
      <c r="B893" s="293"/>
      <c r="C893" s="293"/>
      <c r="D893" s="293"/>
      <c r="E893" s="293"/>
      <c r="F893" s="293"/>
      <c r="G893" s="293"/>
      <c r="H893" s="293"/>
      <c r="I893" s="293"/>
      <c r="J893" s="293"/>
      <c r="K893" s="297"/>
      <c r="L893" s="297"/>
      <c r="M893" s="297"/>
    </row>
    <row r="894" spans="1:13" x14ac:dyDescent="0.25">
      <c r="B894" s="362" t="s">
        <v>600</v>
      </c>
      <c r="C894" s="362"/>
      <c r="D894" s="362"/>
      <c r="E894" s="298"/>
      <c r="F894" s="298"/>
      <c r="G894" s="298"/>
      <c r="H894" s="298"/>
      <c r="I894" s="298"/>
      <c r="J894" s="298"/>
      <c r="K894" s="298"/>
      <c r="L894" s="298"/>
      <c r="M894" s="298"/>
    </row>
    <row r="895" spans="1:13" ht="108" customHeight="1" x14ac:dyDescent="0.25">
      <c r="B895" s="347" t="s">
        <v>627</v>
      </c>
      <c r="C895" s="347"/>
      <c r="D895" s="347"/>
      <c r="E895" s="347"/>
      <c r="F895" s="347"/>
      <c r="G895" s="347"/>
      <c r="H895" s="347"/>
      <c r="I895" s="299"/>
      <c r="J895" s="299"/>
      <c r="K895" s="299"/>
      <c r="L895" s="299"/>
      <c r="M895" s="299"/>
    </row>
    <row r="896" spans="1:13" x14ac:dyDescent="0.25">
      <c r="B896" s="266"/>
      <c r="C896" s="133"/>
      <c r="D896" s="133"/>
      <c r="E896" s="133"/>
      <c r="F896" s="77"/>
      <c r="G896" s="77"/>
      <c r="H896" s="77"/>
      <c r="I896" s="267"/>
    </row>
    <row r="897" spans="1:13" x14ac:dyDescent="0.25">
      <c r="B897" s="266"/>
      <c r="C897" s="133"/>
      <c r="D897" s="133"/>
      <c r="E897" s="133"/>
      <c r="F897" s="77"/>
      <c r="G897" s="77"/>
      <c r="H897" s="77"/>
      <c r="I897" s="267"/>
    </row>
    <row r="898" spans="1:13" x14ac:dyDescent="0.25">
      <c r="B898" s="348" t="s">
        <v>603</v>
      </c>
      <c r="C898" s="348"/>
      <c r="D898" s="348"/>
      <c r="E898" s="348"/>
      <c r="F898" s="348"/>
      <c r="G898" s="348"/>
      <c r="H898" s="348"/>
      <c r="I898" s="300"/>
      <c r="J898" s="300"/>
      <c r="K898" s="300"/>
      <c r="L898" s="300"/>
      <c r="M898" s="300"/>
    </row>
    <row r="899" spans="1:13" x14ac:dyDescent="0.25">
      <c r="B899" s="266"/>
      <c r="C899" s="133"/>
      <c r="D899" s="133"/>
      <c r="E899" s="133"/>
      <c r="F899" s="77"/>
      <c r="G899" s="77"/>
      <c r="H899" s="77"/>
      <c r="I899" s="267"/>
    </row>
    <row r="900" spans="1:13" ht="73.5" customHeight="1" x14ac:dyDescent="0.25">
      <c r="B900" s="341" t="s">
        <v>604</v>
      </c>
      <c r="C900" s="341"/>
      <c r="D900" s="341"/>
      <c r="E900" s="341"/>
      <c r="F900" s="341"/>
      <c r="G900" s="341"/>
      <c r="H900" s="341"/>
      <c r="I900" s="299"/>
      <c r="J900" s="299"/>
      <c r="K900" s="299"/>
      <c r="L900" s="299"/>
      <c r="M900" s="299"/>
    </row>
    <row r="906" spans="1:13" x14ac:dyDescent="0.25">
      <c r="A906" s="350" t="s">
        <v>606</v>
      </c>
      <c r="B906" s="350"/>
      <c r="C906" s="350"/>
      <c r="D906" s="350"/>
      <c r="E906" s="350"/>
      <c r="F906" s="350"/>
      <c r="G906" s="350"/>
      <c r="H906" s="350"/>
      <c r="I906" s="328"/>
      <c r="J906" s="328"/>
    </row>
    <row r="907" spans="1:13" x14ac:dyDescent="0.25">
      <c r="B907" s="301"/>
    </row>
    <row r="908" spans="1:13" ht="57.75" customHeight="1" x14ac:dyDescent="0.25">
      <c r="B908" s="337" t="s">
        <v>607</v>
      </c>
      <c r="C908" s="337"/>
      <c r="D908" s="337"/>
      <c r="E908" s="337"/>
      <c r="F908" s="337"/>
      <c r="G908" s="337"/>
      <c r="H908" s="337"/>
      <c r="I908" s="329"/>
      <c r="J908" s="329"/>
    </row>
    <row r="909" spans="1:13" ht="59.25" customHeight="1" x14ac:dyDescent="0.25">
      <c r="B909" s="337" t="s">
        <v>608</v>
      </c>
      <c r="C909" s="337"/>
      <c r="D909" s="337"/>
      <c r="E909" s="337"/>
      <c r="F909" s="337"/>
      <c r="G909" s="337"/>
      <c r="H909" s="337"/>
      <c r="I909" s="329"/>
      <c r="J909" s="329"/>
    </row>
    <row r="910" spans="1:13" ht="31.5" customHeight="1" x14ac:dyDescent="0.25">
      <c r="B910" s="337" t="s">
        <v>639</v>
      </c>
      <c r="C910" s="337"/>
      <c r="D910" s="337"/>
      <c r="E910" s="337"/>
      <c r="F910" s="337"/>
      <c r="G910" s="337"/>
      <c r="H910" s="337"/>
      <c r="I910" s="329"/>
      <c r="J910" s="329"/>
    </row>
    <row r="911" spans="1:13" ht="22.5" customHeight="1" x14ac:dyDescent="0.25">
      <c r="B911" s="345" t="s">
        <v>641</v>
      </c>
      <c r="C911" s="345"/>
      <c r="D911" s="345"/>
      <c r="E911" s="345"/>
      <c r="F911" s="345"/>
      <c r="G911" s="345"/>
      <c r="H911" s="345"/>
      <c r="I911" s="329"/>
      <c r="J911" s="329"/>
    </row>
    <row r="912" spans="1:13" ht="22.5" customHeight="1" x14ac:dyDescent="0.25">
      <c r="B912" s="345" t="s">
        <v>640</v>
      </c>
      <c r="C912" s="345"/>
      <c r="D912" s="345"/>
      <c r="E912" s="345"/>
      <c r="F912" s="345"/>
      <c r="G912" s="345"/>
      <c r="H912" s="345"/>
      <c r="I912" s="329"/>
      <c r="J912" s="329"/>
    </row>
    <row r="913" spans="2:10" ht="25.5" customHeight="1" x14ac:dyDescent="0.25">
      <c r="B913" s="346" t="s">
        <v>609</v>
      </c>
      <c r="C913" s="346"/>
      <c r="D913" s="346"/>
      <c r="E913" s="346"/>
      <c r="F913" s="346"/>
      <c r="G913" s="346"/>
      <c r="H913" s="346"/>
      <c r="I913" s="329"/>
      <c r="J913" s="329"/>
    </row>
    <row r="914" spans="2:10" ht="19.5" customHeight="1" x14ac:dyDescent="0.25">
      <c r="B914" s="363" t="s">
        <v>611</v>
      </c>
      <c r="C914" s="363"/>
      <c r="D914" s="363"/>
      <c r="E914" s="363"/>
      <c r="F914" s="303"/>
      <c r="G914" s="303"/>
      <c r="H914" s="303"/>
      <c r="I914" s="303"/>
      <c r="J914" s="303"/>
    </row>
    <row r="915" spans="2:10" ht="37.5" customHeight="1" x14ac:dyDescent="0.25">
      <c r="B915" s="346" t="s">
        <v>642</v>
      </c>
      <c r="C915" s="346"/>
      <c r="D915" s="346"/>
      <c r="E915" s="346"/>
      <c r="F915" s="346"/>
      <c r="G915" s="346"/>
      <c r="H915" s="346"/>
      <c r="I915" s="329"/>
      <c r="J915" s="329"/>
    </row>
    <row r="916" spans="2:10" ht="63.75" customHeight="1" x14ac:dyDescent="0.25">
      <c r="B916" s="339" t="s">
        <v>643</v>
      </c>
      <c r="C916" s="339"/>
      <c r="D916" s="339"/>
      <c r="E916" s="339"/>
      <c r="F916" s="339"/>
      <c r="G916" s="339"/>
      <c r="H916" s="339"/>
      <c r="I916" s="315"/>
      <c r="J916" s="315"/>
    </row>
    <row r="917" spans="2:10" ht="55.5" customHeight="1" x14ac:dyDescent="0.25">
      <c r="B917" s="346" t="s">
        <v>610</v>
      </c>
      <c r="C917" s="346"/>
      <c r="D917" s="346"/>
      <c r="E917" s="346"/>
      <c r="F917" s="346"/>
      <c r="G917" s="346"/>
      <c r="H917" s="346"/>
      <c r="I917" s="329"/>
      <c r="J917" s="329"/>
    </row>
    <row r="918" spans="2:10" ht="28.5" customHeight="1" x14ac:dyDescent="0.25">
      <c r="B918" s="365" t="s">
        <v>644</v>
      </c>
      <c r="C918" s="365"/>
      <c r="D918" s="365"/>
      <c r="E918" s="365"/>
      <c r="F918" s="365"/>
      <c r="G918" s="365"/>
      <c r="H918" s="365"/>
      <c r="I918" s="330"/>
      <c r="J918" s="330"/>
    </row>
    <row r="919" spans="2:10" ht="19.5" customHeight="1" x14ac:dyDescent="0.25">
      <c r="B919" s="364" t="s">
        <v>612</v>
      </c>
      <c r="C919" s="364"/>
      <c r="D919" s="364"/>
      <c r="E919" s="364"/>
      <c r="F919" s="310"/>
      <c r="G919" s="310"/>
      <c r="H919" s="310"/>
      <c r="I919" s="310"/>
      <c r="J919" s="310"/>
    </row>
    <row r="920" spans="2:10" ht="51.75" customHeight="1" x14ac:dyDescent="0.25">
      <c r="B920" s="366" t="s">
        <v>645</v>
      </c>
      <c r="C920" s="366"/>
      <c r="D920" s="366"/>
      <c r="E920" s="366"/>
      <c r="F920" s="366"/>
      <c r="G920" s="366"/>
      <c r="H920" s="366"/>
      <c r="I920" s="331"/>
      <c r="J920" s="331"/>
    </row>
    <row r="921" spans="2:10" ht="27" customHeight="1" x14ac:dyDescent="0.25">
      <c r="B921" s="346" t="s">
        <v>646</v>
      </c>
      <c r="C921" s="346"/>
      <c r="D921" s="346"/>
      <c r="E921" s="346"/>
      <c r="F921" s="346"/>
      <c r="G921" s="346"/>
      <c r="H921" s="346"/>
      <c r="I921" s="315"/>
      <c r="J921" s="315"/>
    </row>
    <row r="922" spans="2:10" ht="20.25" customHeight="1" x14ac:dyDescent="0.25">
      <c r="B922" s="304"/>
      <c r="C922" s="305"/>
      <c r="D922" s="305"/>
      <c r="E922" s="305"/>
      <c r="F922" s="305"/>
      <c r="G922" s="305"/>
      <c r="H922" s="305"/>
      <c r="I922" s="305"/>
      <c r="J922" s="305"/>
    </row>
    <row r="923" spans="2:10" ht="20.25" customHeight="1" x14ac:dyDescent="0.25">
      <c r="B923" s="342" t="s">
        <v>85</v>
      </c>
      <c r="C923" s="342"/>
      <c r="D923" s="342"/>
      <c r="E923" s="342"/>
      <c r="F923" s="342"/>
      <c r="G923" s="342"/>
      <c r="H923" s="342"/>
      <c r="I923" s="335"/>
      <c r="J923" s="335"/>
    </row>
    <row r="924" spans="2:10" ht="45.75" customHeight="1" x14ac:dyDescent="0.25">
      <c r="B924" s="337" t="s">
        <v>647</v>
      </c>
      <c r="C924" s="337"/>
      <c r="D924" s="337"/>
      <c r="E924" s="337"/>
      <c r="F924" s="337"/>
      <c r="G924" s="337"/>
      <c r="H924" s="337"/>
      <c r="I924" s="329"/>
      <c r="J924" s="329"/>
    </row>
    <row r="925" spans="2:10" ht="27.75" customHeight="1" x14ac:dyDescent="0.25">
      <c r="B925" s="367" t="s">
        <v>613</v>
      </c>
      <c r="C925" s="367"/>
      <c r="D925" s="367"/>
      <c r="E925" s="367"/>
      <c r="F925" s="367"/>
      <c r="G925" s="367"/>
      <c r="H925" s="367"/>
      <c r="I925" s="332"/>
      <c r="J925" s="332"/>
    </row>
    <row r="926" spans="2:10" ht="35.25" customHeight="1" x14ac:dyDescent="0.25">
      <c r="B926" s="337" t="s">
        <v>648</v>
      </c>
      <c r="C926" s="337"/>
      <c r="D926" s="337"/>
      <c r="E926" s="337"/>
      <c r="F926" s="337"/>
      <c r="G926" s="337"/>
      <c r="H926" s="337"/>
      <c r="I926" s="329"/>
      <c r="J926" s="329"/>
    </row>
    <row r="927" spans="2:10" ht="49.5" customHeight="1" x14ac:dyDescent="0.25">
      <c r="B927" s="337" t="s">
        <v>649</v>
      </c>
      <c r="C927" s="337"/>
      <c r="D927" s="337"/>
      <c r="E927" s="337"/>
      <c r="F927" s="337"/>
      <c r="G927" s="337"/>
      <c r="H927" s="337"/>
      <c r="I927" s="333"/>
      <c r="J927" s="333"/>
    </row>
    <row r="928" spans="2:10" ht="21.75" customHeight="1" x14ac:dyDescent="0.25">
      <c r="B928" s="311"/>
      <c r="C928" s="311"/>
      <c r="D928" s="311"/>
      <c r="E928" s="311"/>
      <c r="F928" s="311"/>
      <c r="G928" s="311"/>
      <c r="H928" s="311"/>
      <c r="I928" s="311"/>
      <c r="J928" s="311"/>
    </row>
    <row r="929" spans="2:10" ht="21.75" customHeight="1" x14ac:dyDescent="0.25">
      <c r="B929" s="343" t="s">
        <v>86</v>
      </c>
      <c r="C929" s="343"/>
      <c r="D929" s="343"/>
      <c r="E929" s="343"/>
      <c r="F929" s="343"/>
      <c r="G929" s="343"/>
      <c r="H929" s="343"/>
      <c r="I929" s="325"/>
      <c r="J929" s="325"/>
    </row>
    <row r="930" spans="2:10" ht="42.75" customHeight="1" x14ac:dyDescent="0.25">
      <c r="B930" s="344" t="s">
        <v>650</v>
      </c>
      <c r="C930" s="344"/>
      <c r="D930" s="344"/>
      <c r="E930" s="344"/>
      <c r="F930" s="344"/>
      <c r="G930" s="344"/>
      <c r="H930" s="344"/>
      <c r="I930" s="334"/>
      <c r="J930" s="334"/>
    </row>
    <row r="931" spans="2:10" ht="56.25" customHeight="1" x14ac:dyDescent="0.25">
      <c r="B931" s="344" t="s">
        <v>651</v>
      </c>
      <c r="C931" s="344"/>
      <c r="D931" s="344"/>
      <c r="E931" s="344"/>
      <c r="F931" s="344"/>
      <c r="G931" s="344"/>
      <c r="H931" s="344"/>
      <c r="I931" s="332"/>
      <c r="J931" s="332"/>
    </row>
    <row r="932" spans="2:10" ht="33.75" customHeight="1" x14ac:dyDescent="0.25">
      <c r="B932" s="337" t="s">
        <v>614</v>
      </c>
      <c r="C932" s="337"/>
      <c r="D932" s="337"/>
      <c r="E932" s="337"/>
      <c r="F932" s="337"/>
      <c r="G932" s="337"/>
      <c r="H932" s="337"/>
      <c r="I932" s="329"/>
      <c r="J932" s="329"/>
    </row>
    <row r="933" spans="2:10" ht="56.25" customHeight="1" x14ac:dyDescent="0.25">
      <c r="B933" s="337" t="s">
        <v>652</v>
      </c>
      <c r="C933" s="337"/>
      <c r="D933" s="337"/>
      <c r="E933" s="337"/>
      <c r="F933" s="337"/>
      <c r="G933" s="337"/>
      <c r="H933" s="337"/>
      <c r="I933" s="329"/>
      <c r="J933" s="329"/>
    </row>
    <row r="934" spans="2:10" ht="69.75" customHeight="1" x14ac:dyDescent="0.25">
      <c r="B934" s="337" t="s">
        <v>653</v>
      </c>
      <c r="C934" s="337"/>
      <c r="D934" s="337"/>
      <c r="E934" s="337"/>
      <c r="F934" s="337"/>
      <c r="G934" s="337"/>
      <c r="H934" s="337"/>
      <c r="I934" s="329"/>
      <c r="J934" s="329"/>
    </row>
    <row r="935" spans="2:10" ht="150.75" customHeight="1" x14ac:dyDescent="0.25">
      <c r="B935" s="337" t="s">
        <v>654</v>
      </c>
      <c r="C935" s="337"/>
      <c r="D935" s="337"/>
      <c r="E935" s="337"/>
      <c r="F935" s="337"/>
      <c r="G935" s="337"/>
      <c r="H935" s="337"/>
      <c r="I935" s="329"/>
      <c r="J935" s="329"/>
    </row>
    <row r="936" spans="2:10" ht="79.5" customHeight="1" x14ac:dyDescent="0.25">
      <c r="B936" s="337" t="s">
        <v>655</v>
      </c>
      <c r="C936" s="337"/>
      <c r="D936" s="337"/>
      <c r="E936" s="337"/>
      <c r="F936" s="337"/>
      <c r="G936" s="337"/>
      <c r="H936" s="337"/>
      <c r="I936" s="329"/>
      <c r="J936" s="329"/>
    </row>
    <row r="937" spans="2:10" ht="20.25" customHeight="1" x14ac:dyDescent="0.25">
      <c r="B937" s="306"/>
      <c r="C937" s="306"/>
      <c r="D937" s="306"/>
      <c r="E937" s="306"/>
      <c r="F937" s="306"/>
      <c r="G937" s="306"/>
      <c r="H937" s="306"/>
      <c r="I937" s="306"/>
      <c r="J937" s="306"/>
    </row>
    <row r="938" spans="2:10" x14ac:dyDescent="0.25">
      <c r="B938" s="325" t="s">
        <v>114</v>
      </c>
      <c r="C938" s="325"/>
      <c r="D938" s="325"/>
      <c r="E938" s="325"/>
      <c r="F938" s="325"/>
      <c r="G938" s="325"/>
      <c r="H938" s="325"/>
      <c r="I938" s="325"/>
      <c r="J938" s="325"/>
    </row>
    <row r="939" spans="2:10" ht="33.75" customHeight="1" x14ac:dyDescent="0.25">
      <c r="B939" s="337" t="s">
        <v>656</v>
      </c>
      <c r="C939" s="337"/>
      <c r="D939" s="337"/>
      <c r="E939" s="337"/>
      <c r="F939" s="337"/>
      <c r="G939" s="337"/>
      <c r="H939" s="337"/>
      <c r="I939" s="329"/>
      <c r="J939" s="329"/>
    </row>
    <row r="940" spans="2:10" ht="46.5" customHeight="1" x14ac:dyDescent="0.25">
      <c r="B940" s="337" t="s">
        <v>657</v>
      </c>
      <c r="C940" s="337"/>
      <c r="D940" s="337"/>
      <c r="E940" s="337"/>
      <c r="F940" s="337"/>
      <c r="G940" s="337"/>
      <c r="H940" s="337"/>
      <c r="I940" s="329"/>
      <c r="J940" s="329"/>
    </row>
    <row r="941" spans="2:10" ht="45.75" customHeight="1" x14ac:dyDescent="0.25">
      <c r="B941" s="306"/>
      <c r="C941" s="306"/>
      <c r="D941" s="306"/>
      <c r="E941" s="306"/>
      <c r="F941" s="306"/>
      <c r="G941" s="306"/>
      <c r="H941" s="306"/>
      <c r="I941" s="306"/>
      <c r="J941" s="306"/>
    </row>
    <row r="942" spans="2:10" ht="20.25" customHeight="1" x14ac:dyDescent="0.25">
      <c r="B942" s="325" t="s">
        <v>121</v>
      </c>
      <c r="C942" s="325"/>
      <c r="D942" s="325"/>
      <c r="E942" s="325"/>
      <c r="F942" s="325"/>
      <c r="G942" s="325"/>
      <c r="H942" s="325"/>
      <c r="I942" s="325"/>
      <c r="J942" s="325"/>
    </row>
    <row r="943" spans="2:10" ht="66" customHeight="1" x14ac:dyDescent="0.25">
      <c r="B943" s="337" t="s">
        <v>615</v>
      </c>
      <c r="C943" s="337"/>
      <c r="D943" s="337"/>
      <c r="E943" s="337"/>
      <c r="F943" s="337"/>
      <c r="G943" s="337"/>
      <c r="H943" s="337"/>
      <c r="I943" s="329"/>
      <c r="J943" s="329"/>
    </row>
    <row r="944" spans="2:10" ht="18.75" customHeight="1" x14ac:dyDescent="0.25">
      <c r="B944" s="304"/>
      <c r="C944" s="304"/>
      <c r="D944" s="304"/>
      <c r="E944" s="304"/>
      <c r="F944" s="304"/>
      <c r="G944" s="304"/>
      <c r="H944" s="304"/>
      <c r="I944" s="304"/>
      <c r="J944" s="304"/>
    </row>
    <row r="945" spans="2:10" x14ac:dyDescent="0.25">
      <c r="B945" s="325" t="s">
        <v>126</v>
      </c>
      <c r="C945" s="326"/>
      <c r="D945" s="326"/>
      <c r="E945" s="326"/>
      <c r="F945" s="326"/>
      <c r="G945" s="326"/>
      <c r="H945" s="326"/>
      <c r="I945" s="326"/>
      <c r="J945" s="326"/>
    </row>
    <row r="946" spans="2:10" ht="30.75" customHeight="1" x14ac:dyDescent="0.25">
      <c r="B946" s="337" t="s">
        <v>616</v>
      </c>
      <c r="C946" s="337"/>
      <c r="D946" s="337"/>
      <c r="E946" s="337"/>
      <c r="F946" s="337"/>
      <c r="G946" s="337"/>
      <c r="H946" s="337"/>
      <c r="I946" s="329"/>
      <c r="J946" s="329"/>
    </row>
    <row r="947" spans="2:10" ht="68.25" customHeight="1" x14ac:dyDescent="0.25">
      <c r="B947" s="344" t="s">
        <v>617</v>
      </c>
      <c r="C947" s="344"/>
      <c r="D947" s="344"/>
      <c r="E947" s="344"/>
      <c r="F947" s="344"/>
      <c r="G947" s="344"/>
      <c r="H947" s="344"/>
      <c r="I947" s="332"/>
      <c r="J947" s="332"/>
    </row>
    <row r="948" spans="2:10" ht="18.75" customHeight="1" x14ac:dyDescent="0.25">
      <c r="B948" s="312"/>
      <c r="C948" s="312"/>
      <c r="D948" s="312"/>
      <c r="E948" s="312"/>
      <c r="F948" s="312"/>
      <c r="G948" s="312"/>
      <c r="H948" s="312"/>
      <c r="I948" s="312"/>
      <c r="J948" s="312"/>
    </row>
    <row r="949" spans="2:10" x14ac:dyDescent="0.25">
      <c r="B949" s="325" t="s">
        <v>605</v>
      </c>
      <c r="C949" s="325"/>
      <c r="D949" s="325"/>
      <c r="E949" s="325"/>
      <c r="F949" s="325"/>
      <c r="G949" s="325"/>
      <c r="H949" s="325"/>
      <c r="I949" s="325"/>
      <c r="J949" s="325"/>
    </row>
    <row r="950" spans="2:10" ht="37.5" customHeight="1" x14ac:dyDescent="0.25">
      <c r="B950" s="337" t="s">
        <v>618</v>
      </c>
      <c r="C950" s="337"/>
      <c r="D950" s="337"/>
      <c r="E950" s="337"/>
      <c r="F950" s="337"/>
      <c r="G950" s="337"/>
      <c r="H950" s="337"/>
      <c r="I950" s="329"/>
      <c r="J950" s="329"/>
    </row>
    <row r="951" spans="2:10" ht="42.75" customHeight="1" x14ac:dyDescent="0.25">
      <c r="B951" s="337" t="s">
        <v>619</v>
      </c>
      <c r="C951" s="337"/>
      <c r="D951" s="337"/>
      <c r="E951" s="337"/>
      <c r="F951" s="337"/>
      <c r="G951" s="337"/>
      <c r="H951" s="337"/>
      <c r="I951" s="335"/>
      <c r="J951" s="335"/>
    </row>
    <row r="952" spans="2:10" ht="40.5" customHeight="1" x14ac:dyDescent="0.25">
      <c r="B952" s="337" t="s">
        <v>620</v>
      </c>
      <c r="C952" s="337"/>
      <c r="D952" s="337"/>
      <c r="E952" s="337"/>
      <c r="F952" s="337"/>
      <c r="G952" s="337"/>
      <c r="H952" s="337"/>
      <c r="I952" s="335"/>
      <c r="J952" s="335"/>
    </row>
    <row r="953" spans="2:10" ht="38.25" customHeight="1" x14ac:dyDescent="0.25">
      <c r="B953" s="337" t="s">
        <v>621</v>
      </c>
      <c r="C953" s="337"/>
      <c r="D953" s="337"/>
      <c r="E953" s="337"/>
      <c r="F953" s="337"/>
      <c r="G953" s="337"/>
      <c r="H953" s="337"/>
      <c r="I953" s="335"/>
      <c r="J953" s="335"/>
    </row>
    <row r="954" spans="2:10" x14ac:dyDescent="0.25">
      <c r="B954" s="302"/>
    </row>
    <row r="955" spans="2:10" ht="28.5" customHeight="1" x14ac:dyDescent="0.25">
      <c r="B955" s="339" t="s">
        <v>658</v>
      </c>
      <c r="C955" s="339"/>
      <c r="D955" s="339"/>
      <c r="E955" s="339"/>
      <c r="F955" s="339"/>
      <c r="G955" s="339"/>
      <c r="H955" s="339"/>
      <c r="I955" s="315"/>
      <c r="J955" s="315"/>
    </row>
    <row r="956" spans="2:10" ht="37.5" customHeight="1" x14ac:dyDescent="0.25">
      <c r="B956" s="337" t="s">
        <v>659</v>
      </c>
      <c r="C956" s="337"/>
      <c r="D956" s="337"/>
      <c r="E956" s="337"/>
      <c r="F956" s="337"/>
      <c r="G956" s="337"/>
      <c r="H956" s="337"/>
      <c r="I956" s="336"/>
      <c r="J956" s="336"/>
    </row>
    <row r="957" spans="2:10" ht="31.5" customHeight="1" x14ac:dyDescent="0.25">
      <c r="B957" s="337" t="s">
        <v>660</v>
      </c>
      <c r="C957" s="337"/>
      <c r="D957" s="337"/>
      <c r="E957" s="337"/>
      <c r="F957" s="337"/>
      <c r="G957" s="337"/>
      <c r="H957" s="337"/>
      <c r="I957" s="336"/>
      <c r="J957" s="336"/>
    </row>
    <row r="958" spans="2:10" ht="39" customHeight="1" x14ac:dyDescent="0.25">
      <c r="B958" s="337" t="s">
        <v>622</v>
      </c>
      <c r="C958" s="337"/>
      <c r="D958" s="337"/>
      <c r="E958" s="337"/>
      <c r="F958" s="337"/>
      <c r="G958" s="337"/>
      <c r="H958" s="337"/>
      <c r="I958" s="315"/>
      <c r="J958" s="315"/>
    </row>
    <row r="959" spans="2:10" ht="49.5" customHeight="1" x14ac:dyDescent="0.25">
      <c r="B959" s="337" t="s">
        <v>661</v>
      </c>
      <c r="C959" s="337"/>
      <c r="D959" s="337"/>
      <c r="E959" s="337"/>
      <c r="F959" s="337"/>
      <c r="G959" s="337"/>
      <c r="H959" s="337"/>
      <c r="I959" s="329"/>
      <c r="J959" s="329"/>
    </row>
    <row r="960" spans="2:10" ht="43.5" customHeight="1" x14ac:dyDescent="0.25">
      <c r="B960" s="337" t="s">
        <v>623</v>
      </c>
      <c r="C960" s="337"/>
      <c r="D960" s="337"/>
      <c r="E960" s="337"/>
      <c r="F960" s="337"/>
      <c r="G960" s="337"/>
      <c r="H960" s="337"/>
      <c r="I960" s="329"/>
      <c r="J960" s="329"/>
    </row>
    <row r="961" spans="2:13" ht="41.25" customHeight="1" x14ac:dyDescent="0.25">
      <c r="B961" s="338" t="s">
        <v>624</v>
      </c>
      <c r="C961" s="338"/>
      <c r="D961" s="338"/>
      <c r="E961" s="338"/>
      <c r="F961" s="338"/>
      <c r="G961" s="338"/>
      <c r="H961" s="338"/>
      <c r="I961" s="335"/>
      <c r="J961" s="335"/>
    </row>
    <row r="962" spans="2:13" ht="17.25" customHeight="1" x14ac:dyDescent="0.25">
      <c r="B962" s="314"/>
      <c r="C962" s="314"/>
      <c r="D962" s="314"/>
      <c r="E962" s="314"/>
      <c r="F962" s="314"/>
      <c r="G962" s="314"/>
      <c r="H962" s="314"/>
      <c r="I962" s="314"/>
      <c r="J962" s="314"/>
    </row>
    <row r="963" spans="2:13" ht="55.5" customHeight="1" x14ac:dyDescent="0.25">
      <c r="B963" s="339" t="s">
        <v>625</v>
      </c>
      <c r="C963" s="339"/>
      <c r="D963" s="339"/>
      <c r="E963" s="339"/>
      <c r="F963" s="339"/>
      <c r="G963" s="339"/>
      <c r="H963" s="339"/>
      <c r="I963" s="315"/>
      <c r="J963" s="315"/>
    </row>
    <row r="964" spans="2:13" ht="24" customHeight="1" x14ac:dyDescent="0.25">
      <c r="B964" s="315"/>
      <c r="C964" s="315"/>
      <c r="D964" s="315"/>
      <c r="E964" s="315"/>
      <c r="F964" s="315"/>
      <c r="G964" s="315"/>
      <c r="H964" s="315"/>
      <c r="I964" s="315"/>
      <c r="J964" s="315"/>
    </row>
    <row r="965" spans="2:13" ht="39" customHeight="1" x14ac:dyDescent="0.25">
      <c r="B965" s="337" t="s">
        <v>662</v>
      </c>
      <c r="C965" s="337"/>
      <c r="D965" s="337"/>
      <c r="E965" s="337"/>
      <c r="F965" s="337"/>
      <c r="G965" s="337"/>
      <c r="H965" s="337"/>
      <c r="I965" s="329"/>
      <c r="J965" s="329"/>
      <c r="M965" s="170"/>
    </row>
    <row r="967" spans="2:13" ht="74.25" customHeight="1" x14ac:dyDescent="0.25">
      <c r="B967" s="340" t="s">
        <v>626</v>
      </c>
      <c r="C967" s="340"/>
      <c r="D967" s="340"/>
      <c r="E967" s="340"/>
      <c r="F967" s="340"/>
      <c r="G967" s="340"/>
      <c r="H967" s="340"/>
      <c r="I967" s="316"/>
      <c r="J967" s="316"/>
      <c r="K967" s="316"/>
      <c r="L967" s="316"/>
      <c r="M967" s="316"/>
    </row>
    <row r="969" spans="2:13" ht="42.75" customHeight="1" x14ac:dyDescent="0.25">
      <c r="B969" s="340" t="s">
        <v>628</v>
      </c>
      <c r="C969" s="340"/>
      <c r="D969" s="340"/>
      <c r="E969" s="340"/>
      <c r="F969" s="340"/>
      <c r="G969" s="340"/>
      <c r="H969" s="340"/>
      <c r="I969" s="317"/>
      <c r="J969" s="317"/>
      <c r="K969" s="317"/>
      <c r="L969" s="317"/>
      <c r="M969" s="317"/>
    </row>
    <row r="970" spans="2:13" x14ac:dyDescent="0.25">
      <c r="B970" s="4" t="s">
        <v>629</v>
      </c>
      <c r="C970" s="4"/>
      <c r="D970" s="4"/>
      <c r="E970" s="4"/>
      <c r="F970" s="4"/>
      <c r="G970" s="4"/>
      <c r="H970" s="4"/>
      <c r="I970" s="4"/>
      <c r="J970" s="4"/>
    </row>
    <row r="972" spans="2:13" x14ac:dyDescent="0.25">
      <c r="B972" s="295" t="s">
        <v>630</v>
      </c>
      <c r="C972" s="295"/>
      <c r="D972" s="295"/>
      <c r="E972" s="295"/>
      <c r="F972" s="295"/>
      <c r="G972" s="295"/>
      <c r="H972" s="295"/>
      <c r="I972" s="295"/>
      <c r="J972" s="295"/>
      <c r="K972" s="295"/>
      <c r="L972" s="295"/>
      <c r="M972" s="295"/>
    </row>
    <row r="974" spans="2:13" ht="60.75" customHeight="1" x14ac:dyDescent="0.25">
      <c r="B974" s="341" t="s">
        <v>663</v>
      </c>
      <c r="C974" s="341"/>
      <c r="D974" s="341"/>
      <c r="E974" s="341"/>
      <c r="F974" s="341"/>
      <c r="G974" s="341"/>
      <c r="H974" s="341"/>
      <c r="I974" s="297"/>
      <c r="J974" s="297"/>
      <c r="K974" s="316"/>
      <c r="L974" s="316"/>
      <c r="M974" s="316"/>
    </row>
    <row r="977" spans="2:10" x14ac:dyDescent="0.25">
      <c r="B977" s="362" t="s">
        <v>665</v>
      </c>
      <c r="C977" s="362"/>
      <c r="D977" s="362"/>
      <c r="E977" s="4"/>
      <c r="F977" s="4"/>
      <c r="G977" s="4"/>
      <c r="H977" s="4"/>
      <c r="I977" s="4"/>
      <c r="J977" s="4"/>
    </row>
    <row r="978" spans="2:10" x14ac:dyDescent="0.25">
      <c r="B978" s="362" t="s">
        <v>666</v>
      </c>
      <c r="C978" s="362"/>
      <c r="D978" s="362"/>
    </row>
    <row r="979" spans="2:10" x14ac:dyDescent="0.25">
      <c r="B979" s="362" t="s">
        <v>667</v>
      </c>
      <c r="C979" s="362"/>
      <c r="D979" s="362"/>
    </row>
    <row r="980" spans="2:10" x14ac:dyDescent="0.25">
      <c r="B980" s="309"/>
      <c r="C980" s="309"/>
      <c r="D980" s="309"/>
    </row>
    <row r="981" spans="2:10" x14ac:dyDescent="0.25">
      <c r="G981" s="526" t="s">
        <v>631</v>
      </c>
      <c r="H981" s="526"/>
    </row>
    <row r="982" spans="2:10" x14ac:dyDescent="0.25">
      <c r="G982" s="526" t="s">
        <v>632</v>
      </c>
      <c r="H982" s="526"/>
    </row>
    <row r="983" spans="2:10" x14ac:dyDescent="0.25">
      <c r="G983" s="308"/>
      <c r="H983" s="308"/>
    </row>
    <row r="984" spans="2:10" x14ac:dyDescent="0.25">
      <c r="G984" s="356" t="s">
        <v>633</v>
      </c>
      <c r="H984" s="356"/>
    </row>
  </sheetData>
  <mergeCells count="795">
    <mergeCell ref="G984:H984"/>
    <mergeCell ref="B977:D977"/>
    <mergeCell ref="B978:D978"/>
    <mergeCell ref="B979:D979"/>
    <mergeCell ref="B951:H951"/>
    <mergeCell ref="B952:H952"/>
    <mergeCell ref="B953:H953"/>
    <mergeCell ref="B955:H955"/>
    <mergeCell ref="B956:H956"/>
    <mergeCell ref="B957:H957"/>
    <mergeCell ref="B958:H958"/>
    <mergeCell ref="G981:H981"/>
    <mergeCell ref="G982:H982"/>
    <mergeCell ref="C857:E857"/>
    <mergeCell ref="C865:E865"/>
    <mergeCell ref="C536:E536"/>
    <mergeCell ref="C682:E682"/>
    <mergeCell ref="C707:E707"/>
    <mergeCell ref="C805:E805"/>
    <mergeCell ref="C835:E835"/>
    <mergeCell ref="C749:E749"/>
    <mergeCell ref="C816:E816"/>
    <mergeCell ref="C817:E817"/>
    <mergeCell ref="C818:E818"/>
    <mergeCell ref="C823:E823"/>
    <mergeCell ref="C824:E824"/>
    <mergeCell ref="C803:E803"/>
    <mergeCell ref="C819:E819"/>
    <mergeCell ref="C793:E793"/>
    <mergeCell ref="C794:E794"/>
    <mergeCell ref="C795:E795"/>
    <mergeCell ref="C592:E592"/>
    <mergeCell ref="C593:E593"/>
    <mergeCell ref="C594:E594"/>
    <mergeCell ref="C597:E597"/>
    <mergeCell ref="C598:E598"/>
    <mergeCell ref="C599:E599"/>
    <mergeCell ref="C603:E603"/>
    <mergeCell ref="C604:E604"/>
    <mergeCell ref="C583:E583"/>
    <mergeCell ref="C595:E595"/>
    <mergeCell ref="C584:E584"/>
    <mergeCell ref="C585:E585"/>
    <mergeCell ref="C587:E587"/>
    <mergeCell ref="C589:E589"/>
    <mergeCell ref="C586:E586"/>
    <mergeCell ref="C596:E596"/>
    <mergeCell ref="C591:E591"/>
    <mergeCell ref="C590:E590"/>
    <mergeCell ref="C600:E600"/>
    <mergeCell ref="C605:E605"/>
    <mergeCell ref="C601:E601"/>
    <mergeCell ref="C612:E612"/>
    <mergeCell ref="C629:E629"/>
    <mergeCell ref="C622:E622"/>
    <mergeCell ref="C631:E631"/>
    <mergeCell ref="C624:E624"/>
    <mergeCell ref="C619:E619"/>
    <mergeCell ref="C620:E620"/>
    <mergeCell ref="C626:E626"/>
    <mergeCell ref="C627:E627"/>
    <mergeCell ref="C628:E628"/>
    <mergeCell ref="C606:E606"/>
    <mergeCell ref="C796:E796"/>
    <mergeCell ref="C797:E797"/>
    <mergeCell ref="C798:E798"/>
    <mergeCell ref="C799:E799"/>
    <mergeCell ref="C801:E801"/>
    <mergeCell ref="C802:E802"/>
    <mergeCell ref="C804:E804"/>
    <mergeCell ref="C807:E807"/>
    <mergeCell ref="C809:E809"/>
    <mergeCell ref="C810:E810"/>
    <mergeCell ref="C811:E811"/>
    <mergeCell ref="C813:E813"/>
    <mergeCell ref="C814:E814"/>
    <mergeCell ref="C815:E815"/>
    <mergeCell ref="C812:E812"/>
    <mergeCell ref="C785:E785"/>
    <mergeCell ref="C737:E737"/>
    <mergeCell ref="C740:E740"/>
    <mergeCell ref="C741:E741"/>
    <mergeCell ref="C777:E777"/>
    <mergeCell ref="C787:E787"/>
    <mergeCell ref="C788:E788"/>
    <mergeCell ref="C789:E789"/>
    <mergeCell ref="C791:E791"/>
    <mergeCell ref="C761:E761"/>
    <mergeCell ref="C762:E762"/>
    <mergeCell ref="C767:E767"/>
    <mergeCell ref="C763:E763"/>
    <mergeCell ref="C768:E768"/>
    <mergeCell ref="C771:E771"/>
    <mergeCell ref="C775:E775"/>
    <mergeCell ref="C780:E780"/>
    <mergeCell ref="C782:E782"/>
    <mergeCell ref="C760:E760"/>
    <mergeCell ref="C730:E730"/>
    <mergeCell ref="C731:E731"/>
    <mergeCell ref="C732:E732"/>
    <mergeCell ref="C735:E735"/>
    <mergeCell ref="C736:E736"/>
    <mergeCell ref="C738:E738"/>
    <mergeCell ref="C739:E739"/>
    <mergeCell ref="C743:E743"/>
    <mergeCell ref="C744:E744"/>
    <mergeCell ref="C726:E726"/>
    <mergeCell ref="C727:E727"/>
    <mergeCell ref="C728:E728"/>
    <mergeCell ref="C729:E729"/>
    <mergeCell ref="C758:E758"/>
    <mergeCell ref="C759:E759"/>
    <mergeCell ref="C745:E745"/>
    <mergeCell ref="C746:E746"/>
    <mergeCell ref="C752:E752"/>
    <mergeCell ref="C753:E753"/>
    <mergeCell ref="C754:E754"/>
    <mergeCell ref="C757:E757"/>
    <mergeCell ref="C713:E713"/>
    <mergeCell ref="C717:E717"/>
    <mergeCell ref="C718:E718"/>
    <mergeCell ref="C719:E719"/>
    <mergeCell ref="C720:E720"/>
    <mergeCell ref="C721:E721"/>
    <mergeCell ref="C722:E722"/>
    <mergeCell ref="C723:E723"/>
    <mergeCell ref="C724:E724"/>
    <mergeCell ref="C702:E702"/>
    <mergeCell ref="C703:E703"/>
    <mergeCell ref="C704:E704"/>
    <mergeCell ref="C705:E705"/>
    <mergeCell ref="C706:E706"/>
    <mergeCell ref="C709:E709"/>
    <mergeCell ref="C710:E710"/>
    <mergeCell ref="C711:E711"/>
    <mergeCell ref="C712:E712"/>
    <mergeCell ref="C642:E642"/>
    <mergeCell ref="C643:E643"/>
    <mergeCell ref="C646:E646"/>
    <mergeCell ref="C647:E647"/>
    <mergeCell ref="C697:E697"/>
    <mergeCell ref="C698:E698"/>
    <mergeCell ref="C678:E678"/>
    <mergeCell ref="C679:E679"/>
    <mergeCell ref="C680:E680"/>
    <mergeCell ref="C684:E684"/>
    <mergeCell ref="C685:E685"/>
    <mergeCell ref="C686:E686"/>
    <mergeCell ref="C687:E687"/>
    <mergeCell ref="C670:E670"/>
    <mergeCell ref="C671:E671"/>
    <mergeCell ref="C672:E672"/>
    <mergeCell ref="C673:E673"/>
    <mergeCell ref="C674:E674"/>
    <mergeCell ref="C675:E675"/>
    <mergeCell ref="C676:E676"/>
    <mergeCell ref="C677:E677"/>
    <mergeCell ref="C441:E441"/>
    <mergeCell ref="C444:E444"/>
    <mergeCell ref="C446:E446"/>
    <mergeCell ref="C459:E459"/>
    <mergeCell ref="C461:E461"/>
    <mergeCell ref="C463:E463"/>
    <mergeCell ref="C465:E465"/>
    <mergeCell ref="C466:E466"/>
    <mergeCell ref="C467:E467"/>
    <mergeCell ref="C447:E447"/>
    <mergeCell ref="C448:E448"/>
    <mergeCell ref="C449:E449"/>
    <mergeCell ref="C450:E450"/>
    <mergeCell ref="C451:E451"/>
    <mergeCell ref="C452:E452"/>
    <mergeCell ref="C455:E455"/>
    <mergeCell ref="C456:E456"/>
    <mergeCell ref="C468:E468"/>
    <mergeCell ref="C661:E661"/>
    <mergeCell ref="C662:E662"/>
    <mergeCell ref="C663:E663"/>
    <mergeCell ref="C664:E664"/>
    <mergeCell ref="C665:E665"/>
    <mergeCell ref="C666:E666"/>
    <mergeCell ref="C649:E649"/>
    <mergeCell ref="C650:E650"/>
    <mergeCell ref="C651:E651"/>
    <mergeCell ref="C652:E652"/>
    <mergeCell ref="C653:E653"/>
    <mergeCell ref="C654:E654"/>
    <mergeCell ref="C655:E655"/>
    <mergeCell ref="C656:E656"/>
    <mergeCell ref="C657:E657"/>
    <mergeCell ref="C658:E658"/>
    <mergeCell ref="C659:E659"/>
    <mergeCell ref="C660:E660"/>
    <mergeCell ref="C637:E637"/>
    <mergeCell ref="C638:E638"/>
    <mergeCell ref="C639:E639"/>
    <mergeCell ref="C640:E640"/>
    <mergeCell ref="C641:E641"/>
    <mergeCell ref="C633:E633"/>
    <mergeCell ref="C634:E634"/>
    <mergeCell ref="C635:E635"/>
    <mergeCell ref="C636:E636"/>
    <mergeCell ref="C632:E632"/>
    <mergeCell ref="C621:E621"/>
    <mergeCell ref="C625:E625"/>
    <mergeCell ref="C607:E607"/>
    <mergeCell ref="C608:E608"/>
    <mergeCell ref="C609:E609"/>
    <mergeCell ref="C610:E610"/>
    <mergeCell ref="C613:E613"/>
    <mergeCell ref="C614:E614"/>
    <mergeCell ref="C615:E615"/>
    <mergeCell ref="C616:E616"/>
    <mergeCell ref="C618:E618"/>
    <mergeCell ref="C611:E611"/>
    <mergeCell ref="C617:E617"/>
    <mergeCell ref="C630:E630"/>
    <mergeCell ref="C560:E560"/>
    <mergeCell ref="C562:E562"/>
    <mergeCell ref="C563:E563"/>
    <mergeCell ref="C564:E564"/>
    <mergeCell ref="C565:E565"/>
    <mergeCell ref="C566:E566"/>
    <mergeCell ref="C567:E567"/>
    <mergeCell ref="C581:E581"/>
    <mergeCell ref="C582:E582"/>
    <mergeCell ref="C572:E572"/>
    <mergeCell ref="C568:E568"/>
    <mergeCell ref="C569:E569"/>
    <mergeCell ref="C570:E570"/>
    <mergeCell ref="C571:E571"/>
    <mergeCell ref="C575:E575"/>
    <mergeCell ref="C577:E577"/>
    <mergeCell ref="C578:E578"/>
    <mergeCell ref="C579:E579"/>
    <mergeCell ref="C580:E580"/>
    <mergeCell ref="C573:E573"/>
    <mergeCell ref="C574:E574"/>
    <mergeCell ref="C576:E576"/>
    <mergeCell ref="C552:E552"/>
    <mergeCell ref="C553:E553"/>
    <mergeCell ref="C554:E554"/>
    <mergeCell ref="C555:E555"/>
    <mergeCell ref="C556:E556"/>
    <mergeCell ref="C557:E557"/>
    <mergeCell ref="C551:E551"/>
    <mergeCell ref="C558:E558"/>
    <mergeCell ref="C559:E559"/>
    <mergeCell ref="C546:E546"/>
    <mergeCell ref="C547:E547"/>
    <mergeCell ref="C548:E548"/>
    <mergeCell ref="C550:E550"/>
    <mergeCell ref="C507:E507"/>
    <mergeCell ref="C508:E508"/>
    <mergeCell ref="C509:E509"/>
    <mergeCell ref="C510:E510"/>
    <mergeCell ref="C511:E511"/>
    <mergeCell ref="C512:E512"/>
    <mergeCell ref="C513:E513"/>
    <mergeCell ref="C514:E514"/>
    <mergeCell ref="C521:E521"/>
    <mergeCell ref="C549:E549"/>
    <mergeCell ref="C519:E519"/>
    <mergeCell ref="C520:E520"/>
    <mergeCell ref="C538:E538"/>
    <mergeCell ref="C525:E525"/>
    <mergeCell ref="C526:E526"/>
    <mergeCell ref="C540:E540"/>
    <mergeCell ref="C522:E522"/>
    <mergeCell ref="C524:E524"/>
    <mergeCell ref="C527:E527"/>
    <mergeCell ref="C528:E528"/>
    <mergeCell ref="C473:E473"/>
    <mergeCell ref="C474:E474"/>
    <mergeCell ref="C475:E475"/>
    <mergeCell ref="C476:E476"/>
    <mergeCell ref="C478:E478"/>
    <mergeCell ref="C486:E486"/>
    <mergeCell ref="C490:E490"/>
    <mergeCell ref="C457:E457"/>
    <mergeCell ref="C458:E458"/>
    <mergeCell ref="C460:E460"/>
    <mergeCell ref="C462:E462"/>
    <mergeCell ref="C464:E464"/>
    <mergeCell ref="C469:E469"/>
    <mergeCell ref="C470:E470"/>
    <mergeCell ref="C471:E471"/>
    <mergeCell ref="C472:E472"/>
    <mergeCell ref="C477:E477"/>
    <mergeCell ref="C479:E479"/>
    <mergeCell ref="C480:E480"/>
    <mergeCell ref="C481:E481"/>
    <mergeCell ref="C482:E482"/>
    <mergeCell ref="C483:E483"/>
    <mergeCell ref="C484:E484"/>
    <mergeCell ref="C485:E485"/>
    <mergeCell ref="C436:E436"/>
    <mergeCell ref="C439:E439"/>
    <mergeCell ref="C440:E440"/>
    <mergeCell ref="C443:E443"/>
    <mergeCell ref="C445:E445"/>
    <mergeCell ref="B409:E409"/>
    <mergeCell ref="B382:I382"/>
    <mergeCell ref="B431:F431"/>
    <mergeCell ref="C433:E433"/>
    <mergeCell ref="C434:E434"/>
    <mergeCell ref="C435:E435"/>
    <mergeCell ref="C405:E405"/>
    <mergeCell ref="C406:E406"/>
    <mergeCell ref="C407:E407"/>
    <mergeCell ref="C408:E408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388:E388"/>
    <mergeCell ref="C389:E389"/>
    <mergeCell ref="C390:E390"/>
    <mergeCell ref="C391:E391"/>
    <mergeCell ref="C392:E392"/>
    <mergeCell ref="C393:E393"/>
    <mergeCell ref="C394:E394"/>
    <mergeCell ref="C395:E395"/>
    <mergeCell ref="C360:E360"/>
    <mergeCell ref="C361:E361"/>
    <mergeCell ref="C362:E362"/>
    <mergeCell ref="C363:E363"/>
    <mergeCell ref="C370:E370"/>
    <mergeCell ref="C371:E371"/>
    <mergeCell ref="C365:E365"/>
    <mergeCell ref="C366:E366"/>
    <mergeCell ref="C367:E367"/>
    <mergeCell ref="C368:E368"/>
    <mergeCell ref="B311:G311"/>
    <mergeCell ref="B328:G328"/>
    <mergeCell ref="B386:F386"/>
    <mergeCell ref="C313:E313"/>
    <mergeCell ref="C314:E314"/>
    <mergeCell ref="C315:E315"/>
    <mergeCell ref="C316:E316"/>
    <mergeCell ref="C317:E317"/>
    <mergeCell ref="C318:E318"/>
    <mergeCell ref="C330:E330"/>
    <mergeCell ref="C331:E331"/>
    <mergeCell ref="C332:E332"/>
    <mergeCell ref="C357:E357"/>
    <mergeCell ref="C358:E358"/>
    <mergeCell ref="C359:E359"/>
    <mergeCell ref="C373:E373"/>
    <mergeCell ref="C374:E374"/>
    <mergeCell ref="C375:E375"/>
    <mergeCell ref="C376:E376"/>
    <mergeCell ref="C377:E377"/>
    <mergeCell ref="C378:E378"/>
    <mergeCell ref="B372:E372"/>
    <mergeCell ref="B364:E364"/>
    <mergeCell ref="C369:E369"/>
    <mergeCell ref="C301:E301"/>
    <mergeCell ref="C302:E302"/>
    <mergeCell ref="C303:E303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3:E283"/>
    <mergeCell ref="C284:E284"/>
    <mergeCell ref="C285:E285"/>
    <mergeCell ref="C286:E286"/>
    <mergeCell ref="C287:E287"/>
    <mergeCell ref="C288:E288"/>
    <mergeCell ref="C289:E289"/>
    <mergeCell ref="C290:E290"/>
    <mergeCell ref="C300:E300"/>
    <mergeCell ref="C84:E84"/>
    <mergeCell ref="C62:E62"/>
    <mergeCell ref="C66:E66"/>
    <mergeCell ref="C69:E69"/>
    <mergeCell ref="C278:E278"/>
    <mergeCell ref="C279:E279"/>
    <mergeCell ref="C280:E280"/>
    <mergeCell ref="C281:E281"/>
    <mergeCell ref="C282:E282"/>
    <mergeCell ref="C85:E85"/>
    <mergeCell ref="C87:E87"/>
    <mergeCell ref="C88:E88"/>
    <mergeCell ref="C90:E90"/>
    <mergeCell ref="C91:E91"/>
    <mergeCell ref="C92:E92"/>
    <mergeCell ref="C94:E94"/>
    <mergeCell ref="C96:E96"/>
    <mergeCell ref="C97:E97"/>
    <mergeCell ref="B13:E13"/>
    <mergeCell ref="B18:E18"/>
    <mergeCell ref="B11:H11"/>
    <mergeCell ref="B28:E28"/>
    <mergeCell ref="B14:E14"/>
    <mergeCell ref="B15:E15"/>
    <mergeCell ref="B16:E16"/>
    <mergeCell ref="B17:H17"/>
    <mergeCell ref="B19:E19"/>
    <mergeCell ref="B20:E20"/>
    <mergeCell ref="B21:H21"/>
    <mergeCell ref="B22:E22"/>
    <mergeCell ref="B27:E27"/>
    <mergeCell ref="B33:E33"/>
    <mergeCell ref="B35:E35"/>
    <mergeCell ref="B36:E36"/>
    <mergeCell ref="B37:H37"/>
    <mergeCell ref="C53:E53"/>
    <mergeCell ref="C59:E59"/>
    <mergeCell ref="B38:E38"/>
    <mergeCell ref="B34:E34"/>
    <mergeCell ref="C49:E49"/>
    <mergeCell ref="C50:E50"/>
    <mergeCell ref="C55:E55"/>
    <mergeCell ref="C52:E52"/>
    <mergeCell ref="C54:E54"/>
    <mergeCell ref="C51:E51"/>
    <mergeCell ref="C72:E72"/>
    <mergeCell ref="C75:E75"/>
    <mergeCell ref="C77:E77"/>
    <mergeCell ref="C83:E83"/>
    <mergeCell ref="C68:E68"/>
    <mergeCell ref="C56:E56"/>
    <mergeCell ref="C57:E57"/>
    <mergeCell ref="C58:E58"/>
    <mergeCell ref="C60:E60"/>
    <mergeCell ref="C61:E61"/>
    <mergeCell ref="C63:E63"/>
    <mergeCell ref="C64:E64"/>
    <mergeCell ref="C65:E65"/>
    <mergeCell ref="C67:E67"/>
    <mergeCell ref="C70:E70"/>
    <mergeCell ref="C71:E71"/>
    <mergeCell ref="C73:E73"/>
    <mergeCell ref="C74:E74"/>
    <mergeCell ref="C76:E76"/>
    <mergeCell ref="C82:E82"/>
    <mergeCell ref="C78:E78"/>
    <mergeCell ref="C79:E79"/>
    <mergeCell ref="C80:E80"/>
    <mergeCell ref="C81:E81"/>
    <mergeCell ref="C86:E86"/>
    <mergeCell ref="C114:E114"/>
    <mergeCell ref="C105:E105"/>
    <mergeCell ref="C121:E121"/>
    <mergeCell ref="C123:E123"/>
    <mergeCell ref="C117:E117"/>
    <mergeCell ref="C124:E124"/>
    <mergeCell ref="C120:E120"/>
    <mergeCell ref="C122:E122"/>
    <mergeCell ref="C116:E116"/>
    <mergeCell ref="C118:E118"/>
    <mergeCell ref="C119:E119"/>
    <mergeCell ref="C89:E89"/>
    <mergeCell ref="C93:E93"/>
    <mergeCell ref="C95:E95"/>
    <mergeCell ref="C99:E99"/>
    <mergeCell ref="C102:E102"/>
    <mergeCell ref="C104:E104"/>
    <mergeCell ref="C98:E98"/>
    <mergeCell ref="C100:E100"/>
    <mergeCell ref="C103:E103"/>
    <mergeCell ref="C115:E115"/>
    <mergeCell ref="C101:E101"/>
    <mergeCell ref="C130:E130"/>
    <mergeCell ref="C131:E131"/>
    <mergeCell ref="C133:E133"/>
    <mergeCell ref="C134:E134"/>
    <mergeCell ref="C132:E132"/>
    <mergeCell ref="C125:E125"/>
    <mergeCell ref="C126:E126"/>
    <mergeCell ref="C127:E127"/>
    <mergeCell ref="C128:E128"/>
    <mergeCell ref="C129:E129"/>
    <mergeCell ref="C141:E141"/>
    <mergeCell ref="C142:E142"/>
    <mergeCell ref="C143:E143"/>
    <mergeCell ref="C144:E144"/>
    <mergeCell ref="C145:E145"/>
    <mergeCell ref="C135:E135"/>
    <mergeCell ref="C137:E137"/>
    <mergeCell ref="C138:E138"/>
    <mergeCell ref="C139:E139"/>
    <mergeCell ref="C140:E140"/>
    <mergeCell ref="C154:E154"/>
    <mergeCell ref="C155:E155"/>
    <mergeCell ref="C156:E156"/>
    <mergeCell ref="C157:E157"/>
    <mergeCell ref="C158:E158"/>
    <mergeCell ref="C146:E146"/>
    <mergeCell ref="C149:E149"/>
    <mergeCell ref="C150:E150"/>
    <mergeCell ref="C152:E152"/>
    <mergeCell ref="C153:E153"/>
    <mergeCell ref="C164:E164"/>
    <mergeCell ref="C165:E165"/>
    <mergeCell ref="C166:E166"/>
    <mergeCell ref="C167:E167"/>
    <mergeCell ref="C168:E168"/>
    <mergeCell ref="C159:E159"/>
    <mergeCell ref="C160:E160"/>
    <mergeCell ref="C161:E161"/>
    <mergeCell ref="C162:E162"/>
    <mergeCell ref="C163:E163"/>
    <mergeCell ref="C177:E177"/>
    <mergeCell ref="C178:E178"/>
    <mergeCell ref="C179:E179"/>
    <mergeCell ref="C180:E180"/>
    <mergeCell ref="C181:E181"/>
    <mergeCell ref="C172:E172"/>
    <mergeCell ref="C173:E173"/>
    <mergeCell ref="C174:E174"/>
    <mergeCell ref="C175:E175"/>
    <mergeCell ref="C176:E176"/>
    <mergeCell ref="C194:E194"/>
    <mergeCell ref="C195:E195"/>
    <mergeCell ref="C196:E196"/>
    <mergeCell ref="C197:E197"/>
    <mergeCell ref="C198:E198"/>
    <mergeCell ref="C192:E192"/>
    <mergeCell ref="C193:E193"/>
    <mergeCell ref="C136:E136"/>
    <mergeCell ref="C147:E147"/>
    <mergeCell ref="C148:E148"/>
    <mergeCell ref="C151:E151"/>
    <mergeCell ref="C169:E169"/>
    <mergeCell ref="C170:E170"/>
    <mergeCell ref="C171:E171"/>
    <mergeCell ref="C187:E187"/>
    <mergeCell ref="C188:E188"/>
    <mergeCell ref="C189:E189"/>
    <mergeCell ref="C190:E190"/>
    <mergeCell ref="C191:E191"/>
    <mergeCell ref="C182:E182"/>
    <mergeCell ref="C183:E183"/>
    <mergeCell ref="C184:E184"/>
    <mergeCell ref="C185:E185"/>
    <mergeCell ref="C186:E186"/>
    <mergeCell ref="C216:E216"/>
    <mergeCell ref="C217:E217"/>
    <mergeCell ref="C199:E199"/>
    <mergeCell ref="C201:E201"/>
    <mergeCell ref="B211:E211"/>
    <mergeCell ref="C214:E214"/>
    <mergeCell ref="C215:E215"/>
    <mergeCell ref="C213:E213"/>
    <mergeCell ref="C206:E206"/>
    <mergeCell ref="C209:E209"/>
    <mergeCell ref="C210:E210"/>
    <mergeCell ref="C200:E200"/>
    <mergeCell ref="C202:E202"/>
    <mergeCell ref="C203:E203"/>
    <mergeCell ref="C204:E204"/>
    <mergeCell ref="C205:E205"/>
    <mergeCell ref="B226:E226"/>
    <mergeCell ref="C228:E228"/>
    <mergeCell ref="C229:E229"/>
    <mergeCell ref="C230:E230"/>
    <mergeCell ref="C231:E231"/>
    <mergeCell ref="C218:E218"/>
    <mergeCell ref="C219:E219"/>
    <mergeCell ref="C220:E220"/>
    <mergeCell ref="C221:E221"/>
    <mergeCell ref="C274:E274"/>
    <mergeCell ref="C275:E275"/>
    <mergeCell ref="C276:E276"/>
    <mergeCell ref="C277:E277"/>
    <mergeCell ref="C232:E232"/>
    <mergeCell ref="C233:E233"/>
    <mergeCell ref="C234:E234"/>
    <mergeCell ref="C235:E235"/>
    <mergeCell ref="C237:E237"/>
    <mergeCell ref="C236:E236"/>
    <mergeCell ref="C258:E258"/>
    <mergeCell ref="C259:E259"/>
    <mergeCell ref="C260:E260"/>
    <mergeCell ref="B256:E256"/>
    <mergeCell ref="C503:E503"/>
    <mergeCell ref="C504:E504"/>
    <mergeCell ref="C505:E505"/>
    <mergeCell ref="C506:E506"/>
    <mergeCell ref="C261:E261"/>
    <mergeCell ref="C262:E262"/>
    <mergeCell ref="C263:E263"/>
    <mergeCell ref="C264:E264"/>
    <mergeCell ref="C265:E265"/>
    <mergeCell ref="C266:E266"/>
    <mergeCell ref="C267:E267"/>
    <mergeCell ref="C355:E355"/>
    <mergeCell ref="C356:E356"/>
    <mergeCell ref="C334:E334"/>
    <mergeCell ref="C333:E333"/>
    <mergeCell ref="B351:E351"/>
    <mergeCell ref="C353:E353"/>
    <mergeCell ref="C354:E354"/>
    <mergeCell ref="C268:E268"/>
    <mergeCell ref="C269:E269"/>
    <mergeCell ref="C270:E270"/>
    <mergeCell ref="C271:E271"/>
    <mergeCell ref="C272:E272"/>
    <mergeCell ref="C273:E273"/>
    <mergeCell ref="C825:E825"/>
    <mergeCell ref="C826:E826"/>
    <mergeCell ref="C827:E827"/>
    <mergeCell ref="C828:E828"/>
    <mergeCell ref="C829:E829"/>
    <mergeCell ref="C830:E830"/>
    <mergeCell ref="C831:E831"/>
    <mergeCell ref="C832:E832"/>
    <mergeCell ref="C833:E833"/>
    <mergeCell ref="C851:E851"/>
    <mergeCell ref="C852:E852"/>
    <mergeCell ref="C834:E834"/>
    <mergeCell ref="C836:E836"/>
    <mergeCell ref="C837:E837"/>
    <mergeCell ref="C839:E839"/>
    <mergeCell ref="C840:E840"/>
    <mergeCell ref="C841:E841"/>
    <mergeCell ref="C842:E842"/>
    <mergeCell ref="C843:E843"/>
    <mergeCell ref="C844:E844"/>
    <mergeCell ref="C529:E529"/>
    <mergeCell ref="C531:E531"/>
    <mergeCell ref="C532:E532"/>
    <mergeCell ref="C533:E533"/>
    <mergeCell ref="C534:E534"/>
    <mergeCell ref="C535:E535"/>
    <mergeCell ref="C539:E539"/>
    <mergeCell ref="C541:E541"/>
    <mergeCell ref="C542:E542"/>
    <mergeCell ref="C543:E543"/>
    <mergeCell ref="C544:E544"/>
    <mergeCell ref="C545:E545"/>
    <mergeCell ref="C437:E437"/>
    <mergeCell ref="C453:E453"/>
    <mergeCell ref="C454:E454"/>
    <mergeCell ref="C523:E523"/>
    <mergeCell ref="C530:E530"/>
    <mergeCell ref="C537:E537"/>
    <mergeCell ref="C516:E516"/>
    <mergeCell ref="C517:E517"/>
    <mergeCell ref="C515:E515"/>
    <mergeCell ref="C487:E487"/>
    <mergeCell ref="C488:E488"/>
    <mergeCell ref="C489:E489"/>
    <mergeCell ref="C494:E494"/>
    <mergeCell ref="C502:E502"/>
    <mergeCell ref="C491:E491"/>
    <mergeCell ref="C492:E492"/>
    <mergeCell ref="C493:E493"/>
    <mergeCell ref="C495:E495"/>
    <mergeCell ref="C496:E496"/>
    <mergeCell ref="C497:E497"/>
    <mergeCell ref="C498:E498"/>
    <mergeCell ref="C808:E808"/>
    <mergeCell ref="C750:E750"/>
    <mergeCell ref="C751:E751"/>
    <mergeCell ref="C648:E648"/>
    <mergeCell ref="C644:E644"/>
    <mergeCell ref="C681:E681"/>
    <mergeCell ref="C714:E714"/>
    <mergeCell ref="C715:E715"/>
    <mergeCell ref="C733:E733"/>
    <mergeCell ref="C734:E734"/>
    <mergeCell ref="C747:E747"/>
    <mergeCell ref="C748:E748"/>
    <mergeCell ref="C688:E688"/>
    <mergeCell ref="C689:E689"/>
    <mergeCell ref="C690:E690"/>
    <mergeCell ref="C691:E691"/>
    <mergeCell ref="C692:E692"/>
    <mergeCell ref="C693:E693"/>
    <mergeCell ref="C667:E667"/>
    <mergeCell ref="C668:E668"/>
    <mergeCell ref="C669:E669"/>
    <mergeCell ref="C699:E699"/>
    <mergeCell ref="C700:E700"/>
    <mergeCell ref="C701:E701"/>
    <mergeCell ref="B919:E919"/>
    <mergeCell ref="B918:H918"/>
    <mergeCell ref="B920:H920"/>
    <mergeCell ref="B921:H921"/>
    <mergeCell ref="B924:H924"/>
    <mergeCell ref="B925:H925"/>
    <mergeCell ref="B926:H926"/>
    <mergeCell ref="B894:D894"/>
    <mergeCell ref="C764:E764"/>
    <mergeCell ref="C765:E765"/>
    <mergeCell ref="C766:E766"/>
    <mergeCell ref="C772:E772"/>
    <mergeCell ref="C773:E773"/>
    <mergeCell ref="C774:E774"/>
    <mergeCell ref="C776:E776"/>
    <mergeCell ref="C778:E778"/>
    <mergeCell ref="C779:E779"/>
    <mergeCell ref="C781:E781"/>
    <mergeCell ref="C870:E870"/>
    <mergeCell ref="C876:E876"/>
    <mergeCell ref="C877:E877"/>
    <mergeCell ref="C878:E878"/>
    <mergeCell ref="C858:E858"/>
    <mergeCell ref="C859:E859"/>
    <mergeCell ref="A1:J2"/>
    <mergeCell ref="A5:J5"/>
    <mergeCell ref="A8:J8"/>
    <mergeCell ref="C792:E792"/>
    <mergeCell ref="C786:E786"/>
    <mergeCell ref="C838:E838"/>
    <mergeCell ref="C873:E873"/>
    <mergeCell ref="C874:E874"/>
    <mergeCell ref="C875:E875"/>
    <mergeCell ref="C694:E694"/>
    <mergeCell ref="C695:E695"/>
    <mergeCell ref="C696:E696"/>
    <mergeCell ref="C860:E860"/>
    <mergeCell ref="C861:E861"/>
    <mergeCell ref="C862:E862"/>
    <mergeCell ref="C863:E863"/>
    <mergeCell ref="C864:E864"/>
    <mergeCell ref="C868:E868"/>
    <mergeCell ref="C499:E499"/>
    <mergeCell ref="C500:E500"/>
    <mergeCell ref="C501:E501"/>
    <mergeCell ref="C769:E769"/>
    <mergeCell ref="C783:E783"/>
    <mergeCell ref="C806:E806"/>
    <mergeCell ref="B887:H888"/>
    <mergeCell ref="B889:H889"/>
    <mergeCell ref="B892:H892"/>
    <mergeCell ref="B895:H895"/>
    <mergeCell ref="B898:H898"/>
    <mergeCell ref="B900:H900"/>
    <mergeCell ref="A884:H884"/>
    <mergeCell ref="A906:H906"/>
    <mergeCell ref="C821:E821"/>
    <mergeCell ref="B891:D891"/>
    <mergeCell ref="B886:C886"/>
    <mergeCell ref="C869:E869"/>
    <mergeCell ref="C871:E871"/>
    <mergeCell ref="C866:E866"/>
    <mergeCell ref="C845:E845"/>
    <mergeCell ref="C847:E847"/>
    <mergeCell ref="C848:E848"/>
    <mergeCell ref="C849:E849"/>
    <mergeCell ref="C850:E850"/>
    <mergeCell ref="C853:E853"/>
    <mergeCell ref="C854:E854"/>
    <mergeCell ref="C855:E855"/>
    <mergeCell ref="C856:E856"/>
    <mergeCell ref="C846:E846"/>
    <mergeCell ref="B908:H908"/>
    <mergeCell ref="B909:H909"/>
    <mergeCell ref="B910:H910"/>
    <mergeCell ref="B911:H911"/>
    <mergeCell ref="B912:H912"/>
    <mergeCell ref="B913:H913"/>
    <mergeCell ref="B915:H915"/>
    <mergeCell ref="B916:H916"/>
    <mergeCell ref="B917:H917"/>
    <mergeCell ref="B914:E914"/>
    <mergeCell ref="B959:H959"/>
    <mergeCell ref="B960:H960"/>
    <mergeCell ref="B961:H961"/>
    <mergeCell ref="B963:H963"/>
    <mergeCell ref="B965:H965"/>
    <mergeCell ref="B967:H967"/>
    <mergeCell ref="B969:H969"/>
    <mergeCell ref="B974:H974"/>
    <mergeCell ref="B923:H923"/>
    <mergeCell ref="B929:H929"/>
    <mergeCell ref="B927:H927"/>
    <mergeCell ref="B930:H930"/>
    <mergeCell ref="B931:H931"/>
    <mergeCell ref="B932:H932"/>
    <mergeCell ref="B933:H933"/>
    <mergeCell ref="B934:H934"/>
    <mergeCell ref="B935:H935"/>
    <mergeCell ref="B936:H936"/>
    <mergeCell ref="B939:H939"/>
    <mergeCell ref="B940:H940"/>
    <mergeCell ref="B943:H943"/>
    <mergeCell ref="B946:H946"/>
    <mergeCell ref="B947:H947"/>
    <mergeCell ref="B950:H950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2022-06-09T09:07:17Z</cp:lastPrinted>
  <dcterms:created xsi:type="dcterms:W3CDTF">2022-04-27T11:10:39Z</dcterms:created>
  <dcterms:modified xsi:type="dcterms:W3CDTF">2022-06-10T10:02:33Z</dcterms:modified>
</cp:coreProperties>
</file>