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CE6CE90A-1277-47FD-8F9E-EE7B3DDCDB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račun za 2021." sheetId="1" r:id="rId1"/>
    <sheet name="Plan rashoda i izdataka" sheetId="2" r:id="rId2"/>
    <sheet name="List1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2" i="1" l="1"/>
  <c r="F131" i="1"/>
  <c r="G624" i="1"/>
  <c r="G740" i="1"/>
  <c r="G737" i="1"/>
  <c r="G735" i="1"/>
  <c r="G734" i="1" s="1"/>
  <c r="G690" i="1"/>
  <c r="G683" i="1"/>
  <c r="G682" i="1"/>
  <c r="G680" i="1"/>
  <c r="G679" i="1"/>
  <c r="G678" i="1"/>
  <c r="G677" i="1"/>
  <c r="G676" i="1"/>
  <c r="G673" i="1"/>
  <c r="G672" i="1" s="1"/>
  <c r="G668" i="1"/>
  <c r="G663" i="1"/>
  <c r="G650" i="1"/>
  <c r="G649" i="1" s="1"/>
  <c r="G645" i="1"/>
  <c r="G639" i="1"/>
  <c r="G631" i="1"/>
  <c r="G630" i="1"/>
  <c r="G629" i="1"/>
  <c r="G626" i="1"/>
  <c r="G623" i="1"/>
  <c r="G622" i="1"/>
  <c r="G621" i="1"/>
  <c r="G617" i="1"/>
  <c r="H121" i="1"/>
  <c r="G121" i="1"/>
  <c r="H377" i="1"/>
  <c r="H376" i="1" s="1"/>
  <c r="G377" i="1"/>
  <c r="G376" i="1" s="1"/>
  <c r="H239" i="1"/>
  <c r="H238" i="1" s="1"/>
  <c r="G239" i="1"/>
  <c r="G238" i="1" s="1"/>
  <c r="H166" i="1"/>
  <c r="H165" i="1" s="1"/>
  <c r="G166" i="1"/>
  <c r="G165" i="1" s="1"/>
  <c r="H148" i="1"/>
  <c r="H147" i="1" s="1"/>
  <c r="G148" i="1"/>
  <c r="G147" i="1" s="1"/>
  <c r="G134" i="1"/>
  <c r="G126" i="1"/>
  <c r="G119" i="1"/>
  <c r="G116" i="1"/>
  <c r="G113" i="1"/>
  <c r="H126" i="1"/>
  <c r="H119" i="1"/>
  <c r="H116" i="1"/>
  <c r="H113" i="1"/>
  <c r="H210" i="1"/>
  <c r="H209" i="1" s="1"/>
  <c r="G210" i="1"/>
  <c r="G209" i="1" s="1"/>
  <c r="H104" i="1"/>
  <c r="G104" i="1"/>
  <c r="G627" i="1"/>
  <c r="G637" i="1"/>
  <c r="G653" i="1"/>
  <c r="G662" i="1"/>
  <c r="G664" i="1"/>
  <c r="G684" i="1"/>
  <c r="G681" i="1"/>
  <c r="G698" i="1"/>
  <c r="G705" i="1"/>
  <c r="G722" i="1"/>
  <c r="G671" i="1"/>
  <c r="G652" i="1"/>
  <c r="E5" i="2"/>
  <c r="F110" i="1"/>
  <c r="F129" i="1"/>
  <c r="F111" i="1"/>
  <c r="U376" i="2"/>
  <c r="U375" i="2" s="1"/>
  <c r="T376" i="2"/>
  <c r="T375" i="2" s="1"/>
  <c r="S376" i="2"/>
  <c r="S375" i="2" s="1"/>
  <c r="R376" i="2"/>
  <c r="R375" i="2" s="1"/>
  <c r="Q376" i="2"/>
  <c r="Q375" i="2" s="1"/>
  <c r="P376" i="2"/>
  <c r="P375" i="2" s="1"/>
  <c r="O376" i="2"/>
  <c r="O375" i="2" s="1"/>
  <c r="N376" i="2"/>
  <c r="N375" i="2" s="1"/>
  <c r="M376" i="2"/>
  <c r="L376" i="2"/>
  <c r="K376" i="2"/>
  <c r="K375" i="2" s="1"/>
  <c r="J376" i="2"/>
  <c r="J375" i="2" s="1"/>
  <c r="I376" i="2"/>
  <c r="I375" i="2" s="1"/>
  <c r="H376" i="2"/>
  <c r="H375" i="2" s="1"/>
  <c r="G376" i="2"/>
  <c r="G375" i="2" s="1"/>
  <c r="F376" i="2"/>
  <c r="F375" i="2" s="1"/>
  <c r="E376" i="2"/>
  <c r="E375" i="2" s="1"/>
  <c r="D376" i="2"/>
  <c r="D375" i="2" s="1"/>
  <c r="M375" i="2"/>
  <c r="L375" i="2"/>
  <c r="U372" i="2"/>
  <c r="U371" i="2" s="1"/>
  <c r="U370" i="2" s="1"/>
  <c r="T372" i="2"/>
  <c r="T371" i="2" s="1"/>
  <c r="S372" i="2"/>
  <c r="S371" i="2" s="1"/>
  <c r="R372" i="2"/>
  <c r="R371" i="2" s="1"/>
  <c r="Q372" i="2"/>
  <c r="Q371" i="2" s="1"/>
  <c r="P372" i="2"/>
  <c r="P371" i="2" s="1"/>
  <c r="O372" i="2"/>
  <c r="O371" i="2" s="1"/>
  <c r="N372" i="2"/>
  <c r="N371" i="2" s="1"/>
  <c r="M372" i="2"/>
  <c r="M371" i="2" s="1"/>
  <c r="L372" i="2"/>
  <c r="L371" i="2" s="1"/>
  <c r="K372" i="2"/>
  <c r="K371" i="2" s="1"/>
  <c r="J372" i="2"/>
  <c r="J371" i="2" s="1"/>
  <c r="I372" i="2"/>
  <c r="I371" i="2" s="1"/>
  <c r="H372" i="2"/>
  <c r="H371" i="2" s="1"/>
  <c r="G372" i="2"/>
  <c r="G371" i="2" s="1"/>
  <c r="F372" i="2"/>
  <c r="F371" i="2" s="1"/>
  <c r="E372" i="2"/>
  <c r="E371" i="2" s="1"/>
  <c r="D372" i="2"/>
  <c r="D371" i="2" s="1"/>
  <c r="T5" i="2"/>
  <c r="S5" i="2"/>
  <c r="R5" i="2"/>
  <c r="Q5" i="2"/>
  <c r="P5" i="2"/>
  <c r="O5" i="2"/>
  <c r="N5" i="2"/>
  <c r="L5" i="2"/>
  <c r="J5" i="2"/>
  <c r="I5" i="2"/>
  <c r="G5" i="2"/>
  <c r="F5" i="2"/>
  <c r="D5" i="2"/>
  <c r="C376" i="2"/>
  <c r="C375" i="2" s="1"/>
  <c r="U423" i="2"/>
  <c r="U422" i="2" s="1"/>
  <c r="U421" i="2" s="1"/>
  <c r="U419" i="2" s="1"/>
  <c r="T423" i="2"/>
  <c r="S423" i="2"/>
  <c r="S422" i="2" s="1"/>
  <c r="S421" i="2" s="1"/>
  <c r="S419" i="2" s="1"/>
  <c r="R423" i="2"/>
  <c r="R422" i="2" s="1"/>
  <c r="R421" i="2" s="1"/>
  <c r="R419" i="2" s="1"/>
  <c r="Q423" i="2"/>
  <c r="Q422" i="2" s="1"/>
  <c r="Q421" i="2" s="1"/>
  <c r="Q419" i="2" s="1"/>
  <c r="P423" i="2"/>
  <c r="P422" i="2" s="1"/>
  <c r="P421" i="2" s="1"/>
  <c r="P419" i="2" s="1"/>
  <c r="O423" i="2"/>
  <c r="O422" i="2" s="1"/>
  <c r="O421" i="2" s="1"/>
  <c r="O419" i="2" s="1"/>
  <c r="N423" i="2"/>
  <c r="N422" i="2" s="1"/>
  <c r="N421" i="2" s="1"/>
  <c r="N419" i="2" s="1"/>
  <c r="M423" i="2"/>
  <c r="M422" i="2" s="1"/>
  <c r="M421" i="2" s="1"/>
  <c r="M419" i="2" s="1"/>
  <c r="L423" i="2"/>
  <c r="L422" i="2" s="1"/>
  <c r="L421" i="2" s="1"/>
  <c r="L419" i="2" s="1"/>
  <c r="K423" i="2"/>
  <c r="K422" i="2" s="1"/>
  <c r="K421" i="2" s="1"/>
  <c r="K419" i="2" s="1"/>
  <c r="J423" i="2"/>
  <c r="J422" i="2" s="1"/>
  <c r="J421" i="2" s="1"/>
  <c r="J419" i="2" s="1"/>
  <c r="I423" i="2"/>
  <c r="I422" i="2" s="1"/>
  <c r="I421" i="2" s="1"/>
  <c r="I419" i="2" s="1"/>
  <c r="H423" i="2"/>
  <c r="H422" i="2" s="1"/>
  <c r="H421" i="2" s="1"/>
  <c r="H419" i="2" s="1"/>
  <c r="G423" i="2"/>
  <c r="G422" i="2" s="1"/>
  <c r="G421" i="2" s="1"/>
  <c r="G419" i="2" s="1"/>
  <c r="F423" i="2"/>
  <c r="F422" i="2" s="1"/>
  <c r="F421" i="2" s="1"/>
  <c r="F419" i="2" s="1"/>
  <c r="E423" i="2"/>
  <c r="E422" i="2" s="1"/>
  <c r="E421" i="2" s="1"/>
  <c r="E419" i="2" s="1"/>
  <c r="D423" i="2"/>
  <c r="D422" i="2" s="1"/>
  <c r="D421" i="2" s="1"/>
  <c r="D419" i="2" s="1"/>
  <c r="T422" i="2"/>
  <c r="T421" i="2" s="1"/>
  <c r="T419" i="2" s="1"/>
  <c r="F135" i="1"/>
  <c r="F134" i="1" s="1"/>
  <c r="F122" i="1"/>
  <c r="F130" i="1"/>
  <c r="G509" i="1"/>
  <c r="G508" i="1" s="1"/>
  <c r="G507" i="1" s="1"/>
  <c r="G506" i="1" s="1"/>
  <c r="F509" i="1"/>
  <c r="F508" i="1" s="1"/>
  <c r="U277" i="2"/>
  <c r="T277" i="2"/>
  <c r="S277" i="2"/>
  <c r="R277" i="2"/>
  <c r="Q277" i="2"/>
  <c r="P277" i="2"/>
  <c r="O277" i="2"/>
  <c r="N277" i="2"/>
  <c r="M277" i="2"/>
  <c r="L277" i="2"/>
  <c r="K277" i="2"/>
  <c r="J277" i="2"/>
  <c r="I277" i="2"/>
  <c r="H277" i="2"/>
  <c r="G277" i="2"/>
  <c r="F277" i="2"/>
  <c r="E277" i="2"/>
  <c r="D277" i="2"/>
  <c r="U275" i="2"/>
  <c r="T275" i="2"/>
  <c r="S275" i="2"/>
  <c r="R275" i="2"/>
  <c r="Q275" i="2"/>
  <c r="P275" i="2"/>
  <c r="O275" i="2"/>
  <c r="N275" i="2"/>
  <c r="M275" i="2"/>
  <c r="L275" i="2"/>
  <c r="K275" i="2"/>
  <c r="J275" i="2"/>
  <c r="I275" i="2"/>
  <c r="H275" i="2"/>
  <c r="G275" i="2"/>
  <c r="F275" i="2"/>
  <c r="E275" i="2"/>
  <c r="D275" i="2"/>
  <c r="C277" i="2"/>
  <c r="C275" i="2"/>
  <c r="U262" i="2"/>
  <c r="U261" i="2" s="1"/>
  <c r="U260" i="2" s="1"/>
  <c r="U258" i="2" s="1"/>
  <c r="T262" i="2"/>
  <c r="T261" i="2" s="1"/>
  <c r="T260" i="2" s="1"/>
  <c r="T258" i="2" s="1"/>
  <c r="S262" i="2"/>
  <c r="S261" i="2" s="1"/>
  <c r="S260" i="2" s="1"/>
  <c r="S258" i="2" s="1"/>
  <c r="R262" i="2"/>
  <c r="R261" i="2" s="1"/>
  <c r="R260" i="2" s="1"/>
  <c r="R258" i="2" s="1"/>
  <c r="Q262" i="2"/>
  <c r="Q261" i="2" s="1"/>
  <c r="Q260" i="2" s="1"/>
  <c r="Q258" i="2" s="1"/>
  <c r="P262" i="2"/>
  <c r="P261" i="2" s="1"/>
  <c r="P260" i="2" s="1"/>
  <c r="P258" i="2" s="1"/>
  <c r="O262" i="2"/>
  <c r="O261" i="2" s="1"/>
  <c r="O260" i="2" s="1"/>
  <c r="O258" i="2" s="1"/>
  <c r="N262" i="2"/>
  <c r="N261" i="2" s="1"/>
  <c r="N260" i="2" s="1"/>
  <c r="N258" i="2" s="1"/>
  <c r="M262" i="2"/>
  <c r="M261" i="2" s="1"/>
  <c r="M260" i="2" s="1"/>
  <c r="M258" i="2" s="1"/>
  <c r="L262" i="2"/>
  <c r="L261" i="2" s="1"/>
  <c r="L260" i="2" s="1"/>
  <c r="L258" i="2" s="1"/>
  <c r="K262" i="2"/>
  <c r="K261" i="2" s="1"/>
  <c r="K260" i="2" s="1"/>
  <c r="K258" i="2" s="1"/>
  <c r="J262" i="2"/>
  <c r="J261" i="2" s="1"/>
  <c r="J260" i="2" s="1"/>
  <c r="J258" i="2" s="1"/>
  <c r="I262" i="2"/>
  <c r="I261" i="2" s="1"/>
  <c r="I260" i="2" s="1"/>
  <c r="I258" i="2" s="1"/>
  <c r="H262" i="2"/>
  <c r="H261" i="2" s="1"/>
  <c r="H260" i="2" s="1"/>
  <c r="H258" i="2" s="1"/>
  <c r="G262" i="2"/>
  <c r="G261" i="2" s="1"/>
  <c r="G260" i="2" s="1"/>
  <c r="G258" i="2" s="1"/>
  <c r="F262" i="2"/>
  <c r="F261" i="2" s="1"/>
  <c r="F260" i="2" s="1"/>
  <c r="F258" i="2" s="1"/>
  <c r="E262" i="2"/>
  <c r="E261" i="2" s="1"/>
  <c r="E260" i="2" s="1"/>
  <c r="E258" i="2" s="1"/>
  <c r="D262" i="2"/>
  <c r="D261" i="2" s="1"/>
  <c r="D260" i="2" s="1"/>
  <c r="D258" i="2" s="1"/>
  <c r="C262" i="2"/>
  <c r="C261" i="2" s="1"/>
  <c r="C260" i="2" s="1"/>
  <c r="C258" i="2" s="1"/>
  <c r="U165" i="2"/>
  <c r="U164" i="2" s="1"/>
  <c r="T165" i="2"/>
  <c r="T164" i="2" s="1"/>
  <c r="S165" i="2"/>
  <c r="S164" i="2" s="1"/>
  <c r="R165" i="2"/>
  <c r="R164" i="2" s="1"/>
  <c r="Q165" i="2"/>
  <c r="Q164" i="2" s="1"/>
  <c r="P165" i="2"/>
  <c r="P164" i="2" s="1"/>
  <c r="O165" i="2"/>
  <c r="O164" i="2" s="1"/>
  <c r="N165" i="2"/>
  <c r="N164" i="2" s="1"/>
  <c r="M165" i="2"/>
  <c r="M164" i="2" s="1"/>
  <c r="L165" i="2"/>
  <c r="L164" i="2" s="1"/>
  <c r="K165" i="2"/>
  <c r="K164" i="2" s="1"/>
  <c r="J165" i="2"/>
  <c r="J164" i="2" s="1"/>
  <c r="I165" i="2"/>
  <c r="I164" i="2" s="1"/>
  <c r="H165" i="2"/>
  <c r="H164" i="2" s="1"/>
  <c r="G165" i="2"/>
  <c r="G164" i="2" s="1"/>
  <c r="F165" i="2"/>
  <c r="F164" i="2" s="1"/>
  <c r="E165" i="2"/>
  <c r="E164" i="2" s="1"/>
  <c r="D165" i="2"/>
  <c r="D164" i="2" s="1"/>
  <c r="C165" i="2"/>
  <c r="C164" i="2" s="1"/>
  <c r="U79" i="2"/>
  <c r="U78" i="2" s="1"/>
  <c r="U77" i="2" s="1"/>
  <c r="T79" i="2"/>
  <c r="T78" i="2" s="1"/>
  <c r="T77" i="2" s="1"/>
  <c r="S79" i="2"/>
  <c r="S78" i="2" s="1"/>
  <c r="S77" i="2" s="1"/>
  <c r="R79" i="2"/>
  <c r="R78" i="2" s="1"/>
  <c r="R77" i="2" s="1"/>
  <c r="Q79" i="2"/>
  <c r="Q78" i="2" s="1"/>
  <c r="Q77" i="2" s="1"/>
  <c r="P79" i="2"/>
  <c r="P78" i="2" s="1"/>
  <c r="P77" i="2" s="1"/>
  <c r="O79" i="2"/>
  <c r="O78" i="2" s="1"/>
  <c r="O77" i="2" s="1"/>
  <c r="N79" i="2"/>
  <c r="N78" i="2" s="1"/>
  <c r="N77" i="2" s="1"/>
  <c r="M79" i="2"/>
  <c r="M78" i="2" s="1"/>
  <c r="M77" i="2" s="1"/>
  <c r="L79" i="2"/>
  <c r="L78" i="2" s="1"/>
  <c r="L77" i="2" s="1"/>
  <c r="K79" i="2"/>
  <c r="K78" i="2" s="1"/>
  <c r="K77" i="2" s="1"/>
  <c r="J79" i="2"/>
  <c r="J78" i="2" s="1"/>
  <c r="J77" i="2" s="1"/>
  <c r="I79" i="2"/>
  <c r="I78" i="2" s="1"/>
  <c r="I77" i="2" s="1"/>
  <c r="H79" i="2"/>
  <c r="H78" i="2" s="1"/>
  <c r="H77" i="2" s="1"/>
  <c r="G79" i="2"/>
  <c r="G78" i="2" s="1"/>
  <c r="G77" i="2" s="1"/>
  <c r="F79" i="2"/>
  <c r="F78" i="2" s="1"/>
  <c r="F77" i="2" s="1"/>
  <c r="E79" i="2"/>
  <c r="E78" i="2" s="1"/>
  <c r="E77" i="2" s="1"/>
  <c r="D79" i="2"/>
  <c r="D78" i="2" s="1"/>
  <c r="D77" i="2" s="1"/>
  <c r="C79" i="2"/>
  <c r="C78" i="2" s="1"/>
  <c r="C77" i="2" s="1"/>
  <c r="U524" i="2"/>
  <c r="T524" i="2"/>
  <c r="S524" i="2"/>
  <c r="R524" i="2"/>
  <c r="Q524" i="2"/>
  <c r="P524" i="2"/>
  <c r="O524" i="2"/>
  <c r="N524" i="2"/>
  <c r="M524" i="2"/>
  <c r="L524" i="2"/>
  <c r="K524" i="2"/>
  <c r="J524" i="2"/>
  <c r="I524" i="2"/>
  <c r="H524" i="2"/>
  <c r="G524" i="2"/>
  <c r="F524" i="2"/>
  <c r="E524" i="2"/>
  <c r="D524" i="2"/>
  <c r="C524" i="2"/>
  <c r="U522" i="2"/>
  <c r="T522" i="2"/>
  <c r="S522" i="2"/>
  <c r="R522" i="2"/>
  <c r="Q522" i="2"/>
  <c r="P522" i="2"/>
  <c r="O522" i="2"/>
  <c r="N522" i="2"/>
  <c r="M522" i="2"/>
  <c r="L522" i="2"/>
  <c r="K522" i="2"/>
  <c r="J522" i="2"/>
  <c r="I522" i="2"/>
  <c r="H522" i="2"/>
  <c r="G522" i="2"/>
  <c r="F522" i="2"/>
  <c r="E522" i="2"/>
  <c r="D522" i="2"/>
  <c r="C522" i="2"/>
  <c r="U515" i="2"/>
  <c r="U514" i="2" s="1"/>
  <c r="U513" i="2" s="1"/>
  <c r="U511" i="2" s="1"/>
  <c r="T515" i="2"/>
  <c r="T514" i="2" s="1"/>
  <c r="T513" i="2" s="1"/>
  <c r="T511" i="2" s="1"/>
  <c r="S515" i="2"/>
  <c r="S514" i="2" s="1"/>
  <c r="S513" i="2" s="1"/>
  <c r="S511" i="2" s="1"/>
  <c r="R515" i="2"/>
  <c r="R514" i="2" s="1"/>
  <c r="R513" i="2" s="1"/>
  <c r="R511" i="2" s="1"/>
  <c r="Q515" i="2"/>
  <c r="Q514" i="2" s="1"/>
  <c r="Q513" i="2" s="1"/>
  <c r="Q511" i="2" s="1"/>
  <c r="P515" i="2"/>
  <c r="P514" i="2" s="1"/>
  <c r="P513" i="2" s="1"/>
  <c r="P511" i="2" s="1"/>
  <c r="O515" i="2"/>
  <c r="O514" i="2" s="1"/>
  <c r="O513" i="2" s="1"/>
  <c r="O511" i="2" s="1"/>
  <c r="N515" i="2"/>
  <c r="N514" i="2" s="1"/>
  <c r="N513" i="2" s="1"/>
  <c r="N511" i="2" s="1"/>
  <c r="M515" i="2"/>
  <c r="M514" i="2" s="1"/>
  <c r="M513" i="2" s="1"/>
  <c r="M511" i="2" s="1"/>
  <c r="L515" i="2"/>
  <c r="L514" i="2" s="1"/>
  <c r="L513" i="2" s="1"/>
  <c r="L511" i="2" s="1"/>
  <c r="K515" i="2"/>
  <c r="K514" i="2" s="1"/>
  <c r="K513" i="2" s="1"/>
  <c r="K511" i="2" s="1"/>
  <c r="J515" i="2"/>
  <c r="J514" i="2" s="1"/>
  <c r="J513" i="2" s="1"/>
  <c r="J511" i="2" s="1"/>
  <c r="I515" i="2"/>
  <c r="I514" i="2" s="1"/>
  <c r="I513" i="2" s="1"/>
  <c r="I511" i="2" s="1"/>
  <c r="H515" i="2"/>
  <c r="H514" i="2" s="1"/>
  <c r="H513" i="2" s="1"/>
  <c r="H511" i="2" s="1"/>
  <c r="G515" i="2"/>
  <c r="G514" i="2" s="1"/>
  <c r="G513" i="2" s="1"/>
  <c r="G511" i="2" s="1"/>
  <c r="F515" i="2"/>
  <c r="F514" i="2" s="1"/>
  <c r="F513" i="2" s="1"/>
  <c r="F511" i="2" s="1"/>
  <c r="E515" i="2"/>
  <c r="E514" i="2" s="1"/>
  <c r="E513" i="2" s="1"/>
  <c r="E511" i="2" s="1"/>
  <c r="D515" i="2"/>
  <c r="D514" i="2" s="1"/>
  <c r="D513" i="2" s="1"/>
  <c r="D511" i="2" s="1"/>
  <c r="C515" i="2"/>
  <c r="C514" i="2" s="1"/>
  <c r="C513" i="2" s="1"/>
  <c r="C511" i="2" s="1"/>
  <c r="U508" i="2"/>
  <c r="U507" i="2" s="1"/>
  <c r="U506" i="2" s="1"/>
  <c r="T508" i="2"/>
  <c r="T507" i="2" s="1"/>
  <c r="T506" i="2" s="1"/>
  <c r="S508" i="2"/>
  <c r="S507" i="2" s="1"/>
  <c r="S506" i="2" s="1"/>
  <c r="R508" i="2"/>
  <c r="R507" i="2" s="1"/>
  <c r="R506" i="2" s="1"/>
  <c r="Q508" i="2"/>
  <c r="Q507" i="2" s="1"/>
  <c r="Q506" i="2" s="1"/>
  <c r="P508" i="2"/>
  <c r="P507" i="2" s="1"/>
  <c r="P506" i="2" s="1"/>
  <c r="O508" i="2"/>
  <c r="O507" i="2" s="1"/>
  <c r="O506" i="2" s="1"/>
  <c r="N508" i="2"/>
  <c r="N507" i="2" s="1"/>
  <c r="N506" i="2" s="1"/>
  <c r="M508" i="2"/>
  <c r="M507" i="2" s="1"/>
  <c r="M506" i="2" s="1"/>
  <c r="L508" i="2"/>
  <c r="L507" i="2" s="1"/>
  <c r="L506" i="2" s="1"/>
  <c r="K508" i="2"/>
  <c r="K507" i="2" s="1"/>
  <c r="K506" i="2" s="1"/>
  <c r="J508" i="2"/>
  <c r="J507" i="2" s="1"/>
  <c r="J506" i="2" s="1"/>
  <c r="I508" i="2"/>
  <c r="I507" i="2" s="1"/>
  <c r="I506" i="2" s="1"/>
  <c r="H508" i="2"/>
  <c r="H507" i="2" s="1"/>
  <c r="H506" i="2" s="1"/>
  <c r="G508" i="2"/>
  <c r="G507" i="2" s="1"/>
  <c r="G506" i="2" s="1"/>
  <c r="F508" i="2"/>
  <c r="F507" i="2" s="1"/>
  <c r="F506" i="2" s="1"/>
  <c r="E508" i="2"/>
  <c r="E507" i="2" s="1"/>
  <c r="E506" i="2" s="1"/>
  <c r="D508" i="2"/>
  <c r="D507" i="2" s="1"/>
  <c r="D506" i="2" s="1"/>
  <c r="C508" i="2"/>
  <c r="C507" i="2" s="1"/>
  <c r="C506" i="2" s="1"/>
  <c r="U503" i="2"/>
  <c r="U502" i="2" s="1"/>
  <c r="U501" i="2" s="1"/>
  <c r="T503" i="2"/>
  <c r="T502" i="2" s="1"/>
  <c r="T501" i="2" s="1"/>
  <c r="S503" i="2"/>
  <c r="S502" i="2" s="1"/>
  <c r="S501" i="2" s="1"/>
  <c r="R503" i="2"/>
  <c r="R502" i="2" s="1"/>
  <c r="R501" i="2" s="1"/>
  <c r="Q503" i="2"/>
  <c r="Q502" i="2" s="1"/>
  <c r="Q501" i="2" s="1"/>
  <c r="P503" i="2"/>
  <c r="P502" i="2" s="1"/>
  <c r="P501" i="2" s="1"/>
  <c r="O503" i="2"/>
  <c r="O502" i="2" s="1"/>
  <c r="O501" i="2" s="1"/>
  <c r="N503" i="2"/>
  <c r="N502" i="2" s="1"/>
  <c r="N501" i="2" s="1"/>
  <c r="M503" i="2"/>
  <c r="M502" i="2" s="1"/>
  <c r="M501" i="2" s="1"/>
  <c r="L503" i="2"/>
  <c r="L502" i="2" s="1"/>
  <c r="L501" i="2" s="1"/>
  <c r="K503" i="2"/>
  <c r="K502" i="2" s="1"/>
  <c r="K501" i="2" s="1"/>
  <c r="J503" i="2"/>
  <c r="J502" i="2" s="1"/>
  <c r="J501" i="2" s="1"/>
  <c r="I503" i="2"/>
  <c r="I502" i="2" s="1"/>
  <c r="I501" i="2" s="1"/>
  <c r="H503" i="2"/>
  <c r="H502" i="2" s="1"/>
  <c r="H501" i="2" s="1"/>
  <c r="G503" i="2"/>
  <c r="G502" i="2" s="1"/>
  <c r="G501" i="2" s="1"/>
  <c r="F503" i="2"/>
  <c r="F502" i="2" s="1"/>
  <c r="F501" i="2" s="1"/>
  <c r="E503" i="2"/>
  <c r="E502" i="2" s="1"/>
  <c r="E501" i="2" s="1"/>
  <c r="D503" i="2"/>
  <c r="D502" i="2" s="1"/>
  <c r="D501" i="2" s="1"/>
  <c r="C503" i="2"/>
  <c r="C502" i="2" s="1"/>
  <c r="C501" i="2" s="1"/>
  <c r="U498" i="2"/>
  <c r="T498" i="2"/>
  <c r="S498" i="2"/>
  <c r="R498" i="2"/>
  <c r="Q498" i="2"/>
  <c r="P498" i="2"/>
  <c r="O498" i="2"/>
  <c r="N498" i="2"/>
  <c r="M498" i="2"/>
  <c r="L498" i="2"/>
  <c r="K498" i="2"/>
  <c r="J498" i="2"/>
  <c r="I498" i="2"/>
  <c r="H498" i="2"/>
  <c r="G498" i="2"/>
  <c r="F498" i="2"/>
  <c r="E498" i="2"/>
  <c r="D498" i="2"/>
  <c r="C498" i="2"/>
  <c r="U495" i="2"/>
  <c r="T495" i="2"/>
  <c r="S495" i="2"/>
  <c r="R495" i="2"/>
  <c r="Q495" i="2"/>
  <c r="P495" i="2"/>
  <c r="O495" i="2"/>
  <c r="N495" i="2"/>
  <c r="M495" i="2"/>
  <c r="L495" i="2"/>
  <c r="K495" i="2"/>
  <c r="J495" i="2"/>
  <c r="I495" i="2"/>
  <c r="H495" i="2"/>
  <c r="G495" i="2"/>
  <c r="F495" i="2"/>
  <c r="E495" i="2"/>
  <c r="D495" i="2"/>
  <c r="C495" i="2"/>
  <c r="U490" i="2"/>
  <c r="T490" i="2"/>
  <c r="S490" i="2"/>
  <c r="R490" i="2"/>
  <c r="Q490" i="2"/>
  <c r="P490" i="2"/>
  <c r="O490" i="2"/>
  <c r="N490" i="2"/>
  <c r="M490" i="2"/>
  <c r="L490" i="2"/>
  <c r="K490" i="2"/>
  <c r="J490" i="2"/>
  <c r="I490" i="2"/>
  <c r="H490" i="2"/>
  <c r="G490" i="2"/>
  <c r="F490" i="2"/>
  <c r="E490" i="2"/>
  <c r="D490" i="2"/>
  <c r="C490" i="2"/>
  <c r="U486" i="2"/>
  <c r="T486" i="2"/>
  <c r="S486" i="2"/>
  <c r="R486" i="2"/>
  <c r="Q486" i="2"/>
  <c r="P486" i="2"/>
  <c r="O486" i="2"/>
  <c r="N486" i="2"/>
  <c r="M486" i="2"/>
  <c r="L486" i="2"/>
  <c r="K486" i="2"/>
  <c r="J486" i="2"/>
  <c r="I486" i="2"/>
  <c r="H486" i="2"/>
  <c r="G486" i="2"/>
  <c r="F486" i="2"/>
  <c r="E486" i="2"/>
  <c r="D486" i="2"/>
  <c r="C486" i="2"/>
  <c r="U479" i="2"/>
  <c r="U478" i="2" s="1"/>
  <c r="U477" i="2" s="1"/>
  <c r="U475" i="2" s="1"/>
  <c r="T479" i="2"/>
  <c r="T478" i="2" s="1"/>
  <c r="T477" i="2" s="1"/>
  <c r="T475" i="2" s="1"/>
  <c r="S479" i="2"/>
  <c r="S478" i="2" s="1"/>
  <c r="S477" i="2" s="1"/>
  <c r="S475" i="2" s="1"/>
  <c r="R479" i="2"/>
  <c r="R478" i="2" s="1"/>
  <c r="R477" i="2" s="1"/>
  <c r="R475" i="2" s="1"/>
  <c r="Q479" i="2"/>
  <c r="Q478" i="2" s="1"/>
  <c r="Q477" i="2" s="1"/>
  <c r="Q475" i="2" s="1"/>
  <c r="P479" i="2"/>
  <c r="P478" i="2" s="1"/>
  <c r="P477" i="2" s="1"/>
  <c r="P475" i="2" s="1"/>
  <c r="O479" i="2"/>
  <c r="O478" i="2" s="1"/>
  <c r="O477" i="2" s="1"/>
  <c r="O475" i="2" s="1"/>
  <c r="N479" i="2"/>
  <c r="N478" i="2" s="1"/>
  <c r="N477" i="2" s="1"/>
  <c r="N475" i="2" s="1"/>
  <c r="M479" i="2"/>
  <c r="M478" i="2" s="1"/>
  <c r="M477" i="2" s="1"/>
  <c r="M475" i="2" s="1"/>
  <c r="L479" i="2"/>
  <c r="L478" i="2" s="1"/>
  <c r="L477" i="2" s="1"/>
  <c r="L475" i="2" s="1"/>
  <c r="K479" i="2"/>
  <c r="K478" i="2" s="1"/>
  <c r="K477" i="2" s="1"/>
  <c r="K475" i="2" s="1"/>
  <c r="J479" i="2"/>
  <c r="J478" i="2" s="1"/>
  <c r="J477" i="2" s="1"/>
  <c r="J475" i="2" s="1"/>
  <c r="I479" i="2"/>
  <c r="I478" i="2" s="1"/>
  <c r="I477" i="2" s="1"/>
  <c r="I475" i="2" s="1"/>
  <c r="H479" i="2"/>
  <c r="H478" i="2" s="1"/>
  <c r="H477" i="2" s="1"/>
  <c r="H475" i="2" s="1"/>
  <c r="G479" i="2"/>
  <c r="G478" i="2" s="1"/>
  <c r="G477" i="2" s="1"/>
  <c r="G475" i="2" s="1"/>
  <c r="F479" i="2"/>
  <c r="F478" i="2" s="1"/>
  <c r="F477" i="2" s="1"/>
  <c r="F475" i="2" s="1"/>
  <c r="E479" i="2"/>
  <c r="E478" i="2" s="1"/>
  <c r="E477" i="2" s="1"/>
  <c r="E475" i="2" s="1"/>
  <c r="D479" i="2"/>
  <c r="D478" i="2" s="1"/>
  <c r="D477" i="2" s="1"/>
  <c r="D475" i="2" s="1"/>
  <c r="C479" i="2"/>
  <c r="C478" i="2" s="1"/>
  <c r="C477" i="2" s="1"/>
  <c r="C475" i="2" s="1"/>
  <c r="U472" i="2"/>
  <c r="U471" i="2" s="1"/>
  <c r="U470" i="2" s="1"/>
  <c r="U468" i="2" s="1"/>
  <c r="T472" i="2"/>
  <c r="T471" i="2" s="1"/>
  <c r="T470" i="2" s="1"/>
  <c r="T468" i="2" s="1"/>
  <c r="S472" i="2"/>
  <c r="S471" i="2" s="1"/>
  <c r="S470" i="2" s="1"/>
  <c r="S468" i="2" s="1"/>
  <c r="R472" i="2"/>
  <c r="R471" i="2" s="1"/>
  <c r="R470" i="2" s="1"/>
  <c r="R468" i="2" s="1"/>
  <c r="Q472" i="2"/>
  <c r="Q471" i="2" s="1"/>
  <c r="Q470" i="2" s="1"/>
  <c r="Q468" i="2" s="1"/>
  <c r="P472" i="2"/>
  <c r="P471" i="2" s="1"/>
  <c r="P470" i="2" s="1"/>
  <c r="P468" i="2" s="1"/>
  <c r="O472" i="2"/>
  <c r="O471" i="2" s="1"/>
  <c r="O470" i="2" s="1"/>
  <c r="O468" i="2" s="1"/>
  <c r="N472" i="2"/>
  <c r="M472" i="2"/>
  <c r="M471" i="2" s="1"/>
  <c r="M470" i="2" s="1"/>
  <c r="M468" i="2" s="1"/>
  <c r="L472" i="2"/>
  <c r="L471" i="2" s="1"/>
  <c r="L470" i="2" s="1"/>
  <c r="L468" i="2" s="1"/>
  <c r="K472" i="2"/>
  <c r="K471" i="2" s="1"/>
  <c r="K470" i="2" s="1"/>
  <c r="K468" i="2" s="1"/>
  <c r="J472" i="2"/>
  <c r="J471" i="2" s="1"/>
  <c r="J470" i="2" s="1"/>
  <c r="J468" i="2" s="1"/>
  <c r="I472" i="2"/>
  <c r="I471" i="2" s="1"/>
  <c r="I470" i="2" s="1"/>
  <c r="I468" i="2" s="1"/>
  <c r="H472" i="2"/>
  <c r="H471" i="2" s="1"/>
  <c r="H470" i="2" s="1"/>
  <c r="H468" i="2" s="1"/>
  <c r="G472" i="2"/>
  <c r="G471" i="2" s="1"/>
  <c r="G470" i="2" s="1"/>
  <c r="G468" i="2" s="1"/>
  <c r="F472" i="2"/>
  <c r="F471" i="2" s="1"/>
  <c r="F470" i="2" s="1"/>
  <c r="F468" i="2" s="1"/>
  <c r="E472" i="2"/>
  <c r="E471" i="2" s="1"/>
  <c r="E470" i="2" s="1"/>
  <c r="E468" i="2" s="1"/>
  <c r="D472" i="2"/>
  <c r="D471" i="2" s="1"/>
  <c r="D470" i="2" s="1"/>
  <c r="D468" i="2" s="1"/>
  <c r="C472" i="2"/>
  <c r="C471" i="2" s="1"/>
  <c r="C470" i="2" s="1"/>
  <c r="C468" i="2" s="1"/>
  <c r="N471" i="2"/>
  <c r="N470" i="2" s="1"/>
  <c r="N468" i="2" s="1"/>
  <c r="U465" i="2"/>
  <c r="U464" i="2" s="1"/>
  <c r="U463" i="2" s="1"/>
  <c r="T465" i="2"/>
  <c r="T464" i="2" s="1"/>
  <c r="T463" i="2" s="1"/>
  <c r="S465" i="2"/>
  <c r="S464" i="2" s="1"/>
  <c r="S463" i="2" s="1"/>
  <c r="R465" i="2"/>
  <c r="R464" i="2" s="1"/>
  <c r="R463" i="2" s="1"/>
  <c r="Q465" i="2"/>
  <c r="Q464" i="2" s="1"/>
  <c r="Q463" i="2" s="1"/>
  <c r="P465" i="2"/>
  <c r="P464" i="2" s="1"/>
  <c r="P463" i="2" s="1"/>
  <c r="O465" i="2"/>
  <c r="O464" i="2" s="1"/>
  <c r="O463" i="2" s="1"/>
  <c r="N465" i="2"/>
  <c r="N464" i="2" s="1"/>
  <c r="N463" i="2" s="1"/>
  <c r="M465" i="2"/>
  <c r="M464" i="2" s="1"/>
  <c r="M463" i="2" s="1"/>
  <c r="L465" i="2"/>
  <c r="L464" i="2" s="1"/>
  <c r="L463" i="2" s="1"/>
  <c r="K465" i="2"/>
  <c r="K464" i="2" s="1"/>
  <c r="K463" i="2" s="1"/>
  <c r="J465" i="2"/>
  <c r="J464" i="2" s="1"/>
  <c r="J463" i="2" s="1"/>
  <c r="I465" i="2"/>
  <c r="I464" i="2" s="1"/>
  <c r="I463" i="2" s="1"/>
  <c r="H465" i="2"/>
  <c r="H464" i="2" s="1"/>
  <c r="H463" i="2" s="1"/>
  <c r="G465" i="2"/>
  <c r="G464" i="2" s="1"/>
  <c r="G463" i="2" s="1"/>
  <c r="F465" i="2"/>
  <c r="F464" i="2" s="1"/>
  <c r="F463" i="2" s="1"/>
  <c r="E465" i="2"/>
  <c r="E464" i="2" s="1"/>
  <c r="E463" i="2" s="1"/>
  <c r="D465" i="2"/>
  <c r="D464" i="2" s="1"/>
  <c r="D463" i="2" s="1"/>
  <c r="C465" i="2"/>
  <c r="C464" i="2" s="1"/>
  <c r="C463" i="2" s="1"/>
  <c r="U460" i="2"/>
  <c r="U459" i="2" s="1"/>
  <c r="U458" i="2" s="1"/>
  <c r="T460" i="2"/>
  <c r="T459" i="2" s="1"/>
  <c r="T458" i="2" s="1"/>
  <c r="S460" i="2"/>
  <c r="S459" i="2" s="1"/>
  <c r="S458" i="2" s="1"/>
  <c r="R460" i="2"/>
  <c r="R459" i="2" s="1"/>
  <c r="R458" i="2" s="1"/>
  <c r="Q460" i="2"/>
  <c r="Q459" i="2" s="1"/>
  <c r="Q458" i="2" s="1"/>
  <c r="P460" i="2"/>
  <c r="P459" i="2" s="1"/>
  <c r="P458" i="2" s="1"/>
  <c r="O460" i="2"/>
  <c r="O459" i="2" s="1"/>
  <c r="O458" i="2" s="1"/>
  <c r="N460" i="2"/>
  <c r="N459" i="2" s="1"/>
  <c r="N458" i="2" s="1"/>
  <c r="M460" i="2"/>
  <c r="M459" i="2" s="1"/>
  <c r="M458" i="2" s="1"/>
  <c r="L460" i="2"/>
  <c r="L459" i="2" s="1"/>
  <c r="L458" i="2" s="1"/>
  <c r="K460" i="2"/>
  <c r="K459" i="2" s="1"/>
  <c r="K458" i="2" s="1"/>
  <c r="J460" i="2"/>
  <c r="J459" i="2" s="1"/>
  <c r="J458" i="2" s="1"/>
  <c r="I460" i="2"/>
  <c r="I459" i="2" s="1"/>
  <c r="I458" i="2" s="1"/>
  <c r="H460" i="2"/>
  <c r="H459" i="2" s="1"/>
  <c r="H458" i="2" s="1"/>
  <c r="G460" i="2"/>
  <c r="G459" i="2" s="1"/>
  <c r="G458" i="2" s="1"/>
  <c r="F460" i="2"/>
  <c r="F459" i="2" s="1"/>
  <c r="F458" i="2" s="1"/>
  <c r="E460" i="2"/>
  <c r="E459" i="2" s="1"/>
  <c r="E458" i="2" s="1"/>
  <c r="D460" i="2"/>
  <c r="D459" i="2" s="1"/>
  <c r="D458" i="2" s="1"/>
  <c r="C460" i="2"/>
  <c r="C459" i="2" s="1"/>
  <c r="C458" i="2" s="1"/>
  <c r="U453" i="2"/>
  <c r="U452" i="2" s="1"/>
  <c r="U451" i="2" s="1"/>
  <c r="T453" i="2"/>
  <c r="T452" i="2" s="1"/>
  <c r="T451" i="2" s="1"/>
  <c r="S453" i="2"/>
  <c r="S452" i="2" s="1"/>
  <c r="S451" i="2" s="1"/>
  <c r="R453" i="2"/>
  <c r="R452" i="2" s="1"/>
  <c r="R451" i="2" s="1"/>
  <c r="Q453" i="2"/>
  <c r="Q452" i="2" s="1"/>
  <c r="Q451" i="2" s="1"/>
  <c r="P453" i="2"/>
  <c r="P452" i="2" s="1"/>
  <c r="P451" i="2" s="1"/>
  <c r="O453" i="2"/>
  <c r="O452" i="2" s="1"/>
  <c r="O451" i="2" s="1"/>
  <c r="N453" i="2"/>
  <c r="N452" i="2" s="1"/>
  <c r="N451" i="2" s="1"/>
  <c r="M453" i="2"/>
  <c r="M452" i="2" s="1"/>
  <c r="M451" i="2" s="1"/>
  <c r="L453" i="2"/>
  <c r="L452" i="2" s="1"/>
  <c r="L451" i="2" s="1"/>
  <c r="K453" i="2"/>
  <c r="K452" i="2" s="1"/>
  <c r="K451" i="2" s="1"/>
  <c r="J453" i="2"/>
  <c r="J452" i="2" s="1"/>
  <c r="J451" i="2" s="1"/>
  <c r="I453" i="2"/>
  <c r="I452" i="2" s="1"/>
  <c r="I451" i="2" s="1"/>
  <c r="H453" i="2"/>
  <c r="H452" i="2" s="1"/>
  <c r="H451" i="2" s="1"/>
  <c r="G453" i="2"/>
  <c r="G452" i="2" s="1"/>
  <c r="G451" i="2" s="1"/>
  <c r="F453" i="2"/>
  <c r="F452" i="2" s="1"/>
  <c r="F451" i="2" s="1"/>
  <c r="E453" i="2"/>
  <c r="E452" i="2" s="1"/>
  <c r="E451" i="2" s="1"/>
  <c r="D453" i="2"/>
  <c r="D452" i="2" s="1"/>
  <c r="D451" i="2" s="1"/>
  <c r="C453" i="2"/>
  <c r="C452" i="2" s="1"/>
  <c r="C451" i="2" s="1"/>
  <c r="U447" i="2"/>
  <c r="U446" i="2" s="1"/>
  <c r="U445" i="2" s="1"/>
  <c r="T447" i="2"/>
  <c r="T446" i="2" s="1"/>
  <c r="T445" i="2" s="1"/>
  <c r="S447" i="2"/>
  <c r="S446" i="2" s="1"/>
  <c r="S445" i="2" s="1"/>
  <c r="R447" i="2"/>
  <c r="R446" i="2" s="1"/>
  <c r="R445" i="2" s="1"/>
  <c r="Q447" i="2"/>
  <c r="Q446" i="2" s="1"/>
  <c r="Q445" i="2" s="1"/>
  <c r="P447" i="2"/>
  <c r="P446" i="2" s="1"/>
  <c r="P445" i="2" s="1"/>
  <c r="O447" i="2"/>
  <c r="O446" i="2" s="1"/>
  <c r="O445" i="2" s="1"/>
  <c r="N447" i="2"/>
  <c r="N446" i="2" s="1"/>
  <c r="N445" i="2" s="1"/>
  <c r="M447" i="2"/>
  <c r="M446" i="2" s="1"/>
  <c r="M445" i="2" s="1"/>
  <c r="L447" i="2"/>
  <c r="L446" i="2" s="1"/>
  <c r="L445" i="2" s="1"/>
  <c r="K447" i="2"/>
  <c r="K446" i="2" s="1"/>
  <c r="K445" i="2" s="1"/>
  <c r="J447" i="2"/>
  <c r="J446" i="2" s="1"/>
  <c r="J445" i="2" s="1"/>
  <c r="I447" i="2"/>
  <c r="I446" i="2" s="1"/>
  <c r="I445" i="2" s="1"/>
  <c r="H447" i="2"/>
  <c r="H446" i="2" s="1"/>
  <c r="H445" i="2" s="1"/>
  <c r="G447" i="2"/>
  <c r="G446" i="2" s="1"/>
  <c r="G445" i="2" s="1"/>
  <c r="F447" i="2"/>
  <c r="F446" i="2" s="1"/>
  <c r="F445" i="2" s="1"/>
  <c r="E447" i="2"/>
  <c r="E446" i="2" s="1"/>
  <c r="E445" i="2" s="1"/>
  <c r="D447" i="2"/>
  <c r="D446" i="2" s="1"/>
  <c r="D445" i="2" s="1"/>
  <c r="C447" i="2"/>
  <c r="C446" i="2" s="1"/>
  <c r="C445" i="2" s="1"/>
  <c r="U442" i="2"/>
  <c r="T442" i="2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D442" i="2"/>
  <c r="C442" i="2"/>
  <c r="U439" i="2"/>
  <c r="T439" i="2"/>
  <c r="S439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D439" i="2"/>
  <c r="C439" i="2"/>
  <c r="U434" i="2"/>
  <c r="T434" i="2"/>
  <c r="S434" i="2"/>
  <c r="R434" i="2"/>
  <c r="Q434" i="2"/>
  <c r="P434" i="2"/>
  <c r="O434" i="2"/>
  <c r="N434" i="2"/>
  <c r="M434" i="2"/>
  <c r="L434" i="2"/>
  <c r="K434" i="2"/>
  <c r="J434" i="2"/>
  <c r="I434" i="2"/>
  <c r="H434" i="2"/>
  <c r="G434" i="2"/>
  <c r="F434" i="2"/>
  <c r="E434" i="2"/>
  <c r="D434" i="2"/>
  <c r="C434" i="2"/>
  <c r="U430" i="2"/>
  <c r="T430" i="2"/>
  <c r="S430" i="2"/>
  <c r="R430" i="2"/>
  <c r="Q430" i="2"/>
  <c r="P430" i="2"/>
  <c r="O430" i="2"/>
  <c r="N430" i="2"/>
  <c r="M430" i="2"/>
  <c r="L430" i="2"/>
  <c r="K430" i="2"/>
  <c r="J430" i="2"/>
  <c r="I430" i="2"/>
  <c r="H430" i="2"/>
  <c r="G430" i="2"/>
  <c r="F430" i="2"/>
  <c r="E430" i="2"/>
  <c r="D430" i="2"/>
  <c r="C430" i="2"/>
  <c r="C423" i="2"/>
  <c r="C422" i="2" s="1"/>
  <c r="U416" i="2"/>
  <c r="U415" i="2" s="1"/>
  <c r="U414" i="2" s="1"/>
  <c r="U412" i="2" s="1"/>
  <c r="T416" i="2"/>
  <c r="T415" i="2" s="1"/>
  <c r="T414" i="2" s="1"/>
  <c r="T412" i="2" s="1"/>
  <c r="S416" i="2"/>
  <c r="S415" i="2" s="1"/>
  <c r="S414" i="2" s="1"/>
  <c r="S412" i="2" s="1"/>
  <c r="R416" i="2"/>
  <c r="R415" i="2" s="1"/>
  <c r="R414" i="2" s="1"/>
  <c r="R412" i="2" s="1"/>
  <c r="Q416" i="2"/>
  <c r="Q415" i="2" s="1"/>
  <c r="Q414" i="2" s="1"/>
  <c r="Q412" i="2" s="1"/>
  <c r="P416" i="2"/>
  <c r="P415" i="2" s="1"/>
  <c r="P414" i="2" s="1"/>
  <c r="P412" i="2" s="1"/>
  <c r="O416" i="2"/>
  <c r="O415" i="2" s="1"/>
  <c r="O414" i="2" s="1"/>
  <c r="O412" i="2" s="1"/>
  <c r="N416" i="2"/>
  <c r="N415" i="2" s="1"/>
  <c r="N414" i="2" s="1"/>
  <c r="N412" i="2" s="1"/>
  <c r="M416" i="2"/>
  <c r="M415" i="2" s="1"/>
  <c r="M414" i="2" s="1"/>
  <c r="M412" i="2" s="1"/>
  <c r="L416" i="2"/>
  <c r="L415" i="2" s="1"/>
  <c r="L414" i="2" s="1"/>
  <c r="L412" i="2" s="1"/>
  <c r="K416" i="2"/>
  <c r="K415" i="2" s="1"/>
  <c r="K414" i="2" s="1"/>
  <c r="K412" i="2" s="1"/>
  <c r="J416" i="2"/>
  <c r="J415" i="2" s="1"/>
  <c r="J414" i="2" s="1"/>
  <c r="J412" i="2" s="1"/>
  <c r="I416" i="2"/>
  <c r="I415" i="2" s="1"/>
  <c r="I414" i="2" s="1"/>
  <c r="I412" i="2" s="1"/>
  <c r="H416" i="2"/>
  <c r="H415" i="2" s="1"/>
  <c r="H414" i="2" s="1"/>
  <c r="H412" i="2" s="1"/>
  <c r="G416" i="2"/>
  <c r="G415" i="2" s="1"/>
  <c r="G414" i="2" s="1"/>
  <c r="G412" i="2" s="1"/>
  <c r="F416" i="2"/>
  <c r="F415" i="2" s="1"/>
  <c r="F414" i="2" s="1"/>
  <c r="F412" i="2" s="1"/>
  <c r="E416" i="2"/>
  <c r="E415" i="2" s="1"/>
  <c r="E414" i="2" s="1"/>
  <c r="E412" i="2" s="1"/>
  <c r="D416" i="2"/>
  <c r="D415" i="2" s="1"/>
  <c r="D414" i="2" s="1"/>
  <c r="D412" i="2" s="1"/>
  <c r="C416" i="2"/>
  <c r="C415" i="2" s="1"/>
  <c r="C414" i="2" s="1"/>
  <c r="C412" i="2" s="1"/>
  <c r="U409" i="2"/>
  <c r="U408" i="2" s="1"/>
  <c r="U407" i="2" s="1"/>
  <c r="U405" i="2" s="1"/>
  <c r="T409" i="2"/>
  <c r="T408" i="2" s="1"/>
  <c r="T407" i="2" s="1"/>
  <c r="T405" i="2" s="1"/>
  <c r="S409" i="2"/>
  <c r="S408" i="2" s="1"/>
  <c r="S407" i="2" s="1"/>
  <c r="S405" i="2" s="1"/>
  <c r="R409" i="2"/>
  <c r="R408" i="2" s="1"/>
  <c r="R407" i="2" s="1"/>
  <c r="R405" i="2" s="1"/>
  <c r="Q409" i="2"/>
  <c r="Q408" i="2" s="1"/>
  <c r="Q407" i="2" s="1"/>
  <c r="Q405" i="2" s="1"/>
  <c r="P409" i="2"/>
  <c r="P408" i="2" s="1"/>
  <c r="P407" i="2" s="1"/>
  <c r="P405" i="2" s="1"/>
  <c r="O409" i="2"/>
  <c r="O408" i="2" s="1"/>
  <c r="O407" i="2" s="1"/>
  <c r="O405" i="2" s="1"/>
  <c r="N409" i="2"/>
  <c r="N408" i="2" s="1"/>
  <c r="N407" i="2" s="1"/>
  <c r="N405" i="2" s="1"/>
  <c r="M409" i="2"/>
  <c r="M408" i="2" s="1"/>
  <c r="M407" i="2" s="1"/>
  <c r="M405" i="2" s="1"/>
  <c r="L409" i="2"/>
  <c r="L408" i="2" s="1"/>
  <c r="L407" i="2" s="1"/>
  <c r="L405" i="2" s="1"/>
  <c r="K409" i="2"/>
  <c r="K408" i="2" s="1"/>
  <c r="K407" i="2" s="1"/>
  <c r="K405" i="2" s="1"/>
  <c r="J409" i="2"/>
  <c r="J408" i="2" s="1"/>
  <c r="J407" i="2" s="1"/>
  <c r="J405" i="2" s="1"/>
  <c r="I409" i="2"/>
  <c r="I408" i="2" s="1"/>
  <c r="I407" i="2" s="1"/>
  <c r="I405" i="2" s="1"/>
  <c r="H409" i="2"/>
  <c r="H408" i="2" s="1"/>
  <c r="H407" i="2" s="1"/>
  <c r="H405" i="2" s="1"/>
  <c r="G409" i="2"/>
  <c r="G408" i="2" s="1"/>
  <c r="G407" i="2" s="1"/>
  <c r="G405" i="2" s="1"/>
  <c r="F409" i="2"/>
  <c r="F408" i="2" s="1"/>
  <c r="F407" i="2" s="1"/>
  <c r="F405" i="2" s="1"/>
  <c r="E409" i="2"/>
  <c r="E408" i="2" s="1"/>
  <c r="E407" i="2" s="1"/>
  <c r="E405" i="2" s="1"/>
  <c r="D409" i="2"/>
  <c r="D408" i="2" s="1"/>
  <c r="D407" i="2" s="1"/>
  <c r="D405" i="2" s="1"/>
  <c r="C409" i="2"/>
  <c r="C408" i="2" s="1"/>
  <c r="C407" i="2" s="1"/>
  <c r="C405" i="2" s="1"/>
  <c r="U402" i="2"/>
  <c r="U401" i="2" s="1"/>
  <c r="U400" i="2" s="1"/>
  <c r="U398" i="2" s="1"/>
  <c r="T402" i="2"/>
  <c r="T401" i="2" s="1"/>
  <c r="T400" i="2" s="1"/>
  <c r="T398" i="2" s="1"/>
  <c r="S402" i="2"/>
  <c r="S401" i="2" s="1"/>
  <c r="S400" i="2" s="1"/>
  <c r="S398" i="2" s="1"/>
  <c r="R402" i="2"/>
  <c r="R401" i="2" s="1"/>
  <c r="R400" i="2" s="1"/>
  <c r="R398" i="2" s="1"/>
  <c r="Q402" i="2"/>
  <c r="Q401" i="2" s="1"/>
  <c r="Q400" i="2" s="1"/>
  <c r="Q398" i="2" s="1"/>
  <c r="P402" i="2"/>
  <c r="P401" i="2" s="1"/>
  <c r="P400" i="2" s="1"/>
  <c r="P398" i="2" s="1"/>
  <c r="O402" i="2"/>
  <c r="O401" i="2" s="1"/>
  <c r="O400" i="2" s="1"/>
  <c r="O398" i="2" s="1"/>
  <c r="N402" i="2"/>
  <c r="N401" i="2" s="1"/>
  <c r="N400" i="2" s="1"/>
  <c r="N398" i="2" s="1"/>
  <c r="M402" i="2"/>
  <c r="M401" i="2" s="1"/>
  <c r="M400" i="2" s="1"/>
  <c r="M398" i="2" s="1"/>
  <c r="L402" i="2"/>
  <c r="L401" i="2" s="1"/>
  <c r="L400" i="2" s="1"/>
  <c r="L398" i="2" s="1"/>
  <c r="K402" i="2"/>
  <c r="K401" i="2" s="1"/>
  <c r="K400" i="2" s="1"/>
  <c r="K398" i="2" s="1"/>
  <c r="J402" i="2"/>
  <c r="J401" i="2" s="1"/>
  <c r="J400" i="2" s="1"/>
  <c r="J398" i="2" s="1"/>
  <c r="I402" i="2"/>
  <c r="I401" i="2" s="1"/>
  <c r="I400" i="2" s="1"/>
  <c r="I398" i="2" s="1"/>
  <c r="H402" i="2"/>
  <c r="H401" i="2" s="1"/>
  <c r="H400" i="2" s="1"/>
  <c r="H398" i="2" s="1"/>
  <c r="G402" i="2"/>
  <c r="G401" i="2" s="1"/>
  <c r="G400" i="2" s="1"/>
  <c r="G398" i="2" s="1"/>
  <c r="F402" i="2"/>
  <c r="F401" i="2" s="1"/>
  <c r="F400" i="2" s="1"/>
  <c r="F398" i="2" s="1"/>
  <c r="E402" i="2"/>
  <c r="E401" i="2" s="1"/>
  <c r="E400" i="2" s="1"/>
  <c r="E398" i="2" s="1"/>
  <c r="D402" i="2"/>
  <c r="D401" i="2" s="1"/>
  <c r="D400" i="2" s="1"/>
  <c r="D398" i="2" s="1"/>
  <c r="C402" i="2"/>
  <c r="C401" i="2" s="1"/>
  <c r="C400" i="2" s="1"/>
  <c r="C398" i="2" s="1"/>
  <c r="U395" i="2"/>
  <c r="U394" i="2" s="1"/>
  <c r="U393" i="2" s="1"/>
  <c r="U391" i="2" s="1"/>
  <c r="T395" i="2"/>
  <c r="T394" i="2" s="1"/>
  <c r="T393" i="2" s="1"/>
  <c r="T391" i="2" s="1"/>
  <c r="S395" i="2"/>
  <c r="S394" i="2" s="1"/>
  <c r="S393" i="2" s="1"/>
  <c r="S391" i="2" s="1"/>
  <c r="R395" i="2"/>
  <c r="R394" i="2" s="1"/>
  <c r="R393" i="2" s="1"/>
  <c r="R391" i="2" s="1"/>
  <c r="Q395" i="2"/>
  <c r="Q394" i="2" s="1"/>
  <c r="Q393" i="2" s="1"/>
  <c r="Q391" i="2" s="1"/>
  <c r="P395" i="2"/>
  <c r="P394" i="2" s="1"/>
  <c r="P393" i="2" s="1"/>
  <c r="P391" i="2" s="1"/>
  <c r="O395" i="2"/>
  <c r="O394" i="2" s="1"/>
  <c r="O393" i="2" s="1"/>
  <c r="O391" i="2" s="1"/>
  <c r="N395" i="2"/>
  <c r="N394" i="2" s="1"/>
  <c r="N393" i="2" s="1"/>
  <c r="N391" i="2" s="1"/>
  <c r="M395" i="2"/>
  <c r="M394" i="2" s="1"/>
  <c r="M393" i="2" s="1"/>
  <c r="M391" i="2" s="1"/>
  <c r="L395" i="2"/>
  <c r="L394" i="2" s="1"/>
  <c r="L393" i="2" s="1"/>
  <c r="L391" i="2" s="1"/>
  <c r="K395" i="2"/>
  <c r="K394" i="2" s="1"/>
  <c r="K393" i="2" s="1"/>
  <c r="K391" i="2" s="1"/>
  <c r="J395" i="2"/>
  <c r="J394" i="2" s="1"/>
  <c r="J393" i="2" s="1"/>
  <c r="J391" i="2" s="1"/>
  <c r="I395" i="2"/>
  <c r="I394" i="2" s="1"/>
  <c r="I393" i="2" s="1"/>
  <c r="I391" i="2" s="1"/>
  <c r="H395" i="2"/>
  <c r="H394" i="2" s="1"/>
  <c r="H393" i="2" s="1"/>
  <c r="H391" i="2" s="1"/>
  <c r="G395" i="2"/>
  <c r="G394" i="2" s="1"/>
  <c r="G393" i="2" s="1"/>
  <c r="G391" i="2" s="1"/>
  <c r="F395" i="2"/>
  <c r="F394" i="2" s="1"/>
  <c r="F393" i="2" s="1"/>
  <c r="F391" i="2" s="1"/>
  <c r="E395" i="2"/>
  <c r="E394" i="2" s="1"/>
  <c r="E393" i="2" s="1"/>
  <c r="E391" i="2" s="1"/>
  <c r="D395" i="2"/>
  <c r="D394" i="2" s="1"/>
  <c r="D393" i="2" s="1"/>
  <c r="D391" i="2" s="1"/>
  <c r="C395" i="2"/>
  <c r="C394" i="2" s="1"/>
  <c r="C393" i="2" s="1"/>
  <c r="C391" i="2" s="1"/>
  <c r="U387" i="2"/>
  <c r="U386" i="2" s="1"/>
  <c r="U385" i="2" s="1"/>
  <c r="U383" i="2" s="1"/>
  <c r="T387" i="2"/>
  <c r="T386" i="2" s="1"/>
  <c r="T385" i="2" s="1"/>
  <c r="T383" i="2" s="1"/>
  <c r="S387" i="2"/>
  <c r="S386" i="2" s="1"/>
  <c r="S385" i="2" s="1"/>
  <c r="S383" i="2" s="1"/>
  <c r="R387" i="2"/>
  <c r="R386" i="2" s="1"/>
  <c r="R385" i="2" s="1"/>
  <c r="R383" i="2" s="1"/>
  <c r="Q387" i="2"/>
  <c r="Q386" i="2" s="1"/>
  <c r="Q385" i="2" s="1"/>
  <c r="Q383" i="2" s="1"/>
  <c r="P387" i="2"/>
  <c r="P386" i="2" s="1"/>
  <c r="P385" i="2" s="1"/>
  <c r="P383" i="2" s="1"/>
  <c r="O387" i="2"/>
  <c r="O386" i="2" s="1"/>
  <c r="O385" i="2" s="1"/>
  <c r="O383" i="2" s="1"/>
  <c r="N387" i="2"/>
  <c r="M387" i="2"/>
  <c r="M386" i="2" s="1"/>
  <c r="M385" i="2" s="1"/>
  <c r="M383" i="2" s="1"/>
  <c r="L387" i="2"/>
  <c r="L386" i="2" s="1"/>
  <c r="L385" i="2" s="1"/>
  <c r="L383" i="2" s="1"/>
  <c r="K387" i="2"/>
  <c r="K386" i="2" s="1"/>
  <c r="K385" i="2" s="1"/>
  <c r="K383" i="2" s="1"/>
  <c r="J387" i="2"/>
  <c r="J386" i="2" s="1"/>
  <c r="J385" i="2" s="1"/>
  <c r="J383" i="2" s="1"/>
  <c r="I387" i="2"/>
  <c r="I386" i="2" s="1"/>
  <c r="I385" i="2" s="1"/>
  <c r="I383" i="2" s="1"/>
  <c r="H387" i="2"/>
  <c r="H386" i="2" s="1"/>
  <c r="H385" i="2" s="1"/>
  <c r="H383" i="2" s="1"/>
  <c r="G387" i="2"/>
  <c r="G386" i="2" s="1"/>
  <c r="G385" i="2" s="1"/>
  <c r="G383" i="2" s="1"/>
  <c r="F387" i="2"/>
  <c r="F386" i="2" s="1"/>
  <c r="F385" i="2" s="1"/>
  <c r="F383" i="2" s="1"/>
  <c r="E387" i="2"/>
  <c r="E386" i="2" s="1"/>
  <c r="E385" i="2" s="1"/>
  <c r="E383" i="2" s="1"/>
  <c r="D387" i="2"/>
  <c r="D386" i="2" s="1"/>
  <c r="D385" i="2" s="1"/>
  <c r="D383" i="2" s="1"/>
  <c r="C387" i="2"/>
  <c r="C386" i="2" s="1"/>
  <c r="C385" i="2" s="1"/>
  <c r="C383" i="2" s="1"/>
  <c r="N386" i="2"/>
  <c r="N385" i="2" s="1"/>
  <c r="N383" i="2" s="1"/>
  <c r="U380" i="2"/>
  <c r="U379" i="2" s="1"/>
  <c r="U378" i="2" s="1"/>
  <c r="T380" i="2"/>
  <c r="T379" i="2" s="1"/>
  <c r="T378" i="2" s="1"/>
  <c r="S380" i="2"/>
  <c r="S379" i="2" s="1"/>
  <c r="S378" i="2" s="1"/>
  <c r="R380" i="2"/>
  <c r="R379" i="2" s="1"/>
  <c r="R378" i="2" s="1"/>
  <c r="Q380" i="2"/>
  <c r="Q379" i="2" s="1"/>
  <c r="Q378" i="2" s="1"/>
  <c r="P380" i="2"/>
  <c r="P379" i="2" s="1"/>
  <c r="P378" i="2" s="1"/>
  <c r="O380" i="2"/>
  <c r="O379" i="2" s="1"/>
  <c r="O378" i="2" s="1"/>
  <c r="N380" i="2"/>
  <c r="N379" i="2" s="1"/>
  <c r="N378" i="2" s="1"/>
  <c r="M380" i="2"/>
  <c r="M379" i="2" s="1"/>
  <c r="M378" i="2" s="1"/>
  <c r="L380" i="2"/>
  <c r="L379" i="2" s="1"/>
  <c r="L378" i="2" s="1"/>
  <c r="K380" i="2"/>
  <c r="K379" i="2" s="1"/>
  <c r="K378" i="2" s="1"/>
  <c r="J380" i="2"/>
  <c r="J379" i="2" s="1"/>
  <c r="J378" i="2" s="1"/>
  <c r="I380" i="2"/>
  <c r="I379" i="2" s="1"/>
  <c r="I378" i="2" s="1"/>
  <c r="H380" i="2"/>
  <c r="H379" i="2" s="1"/>
  <c r="H378" i="2" s="1"/>
  <c r="G380" i="2"/>
  <c r="G379" i="2" s="1"/>
  <c r="G378" i="2" s="1"/>
  <c r="F380" i="2"/>
  <c r="F379" i="2" s="1"/>
  <c r="F378" i="2" s="1"/>
  <c r="E380" i="2"/>
  <c r="E379" i="2" s="1"/>
  <c r="E378" i="2" s="1"/>
  <c r="D380" i="2"/>
  <c r="D379" i="2" s="1"/>
  <c r="D378" i="2" s="1"/>
  <c r="C380" i="2"/>
  <c r="C379" i="2" s="1"/>
  <c r="C378" i="2" s="1"/>
  <c r="C372" i="2"/>
  <c r="C371" i="2" s="1"/>
  <c r="C370" i="2" s="1"/>
  <c r="U365" i="2"/>
  <c r="U364" i="2" s="1"/>
  <c r="U363" i="2" s="1"/>
  <c r="T365" i="2"/>
  <c r="T364" i="2" s="1"/>
  <c r="T363" i="2" s="1"/>
  <c r="S365" i="2"/>
  <c r="S364" i="2" s="1"/>
  <c r="S363" i="2" s="1"/>
  <c r="R365" i="2"/>
  <c r="R364" i="2" s="1"/>
  <c r="R363" i="2" s="1"/>
  <c r="Q365" i="2"/>
  <c r="Q364" i="2" s="1"/>
  <c r="Q363" i="2" s="1"/>
  <c r="P365" i="2"/>
  <c r="P364" i="2" s="1"/>
  <c r="P363" i="2" s="1"/>
  <c r="O365" i="2"/>
  <c r="O364" i="2" s="1"/>
  <c r="O363" i="2" s="1"/>
  <c r="N365" i="2"/>
  <c r="N364" i="2" s="1"/>
  <c r="N363" i="2" s="1"/>
  <c r="M365" i="2"/>
  <c r="M364" i="2" s="1"/>
  <c r="M363" i="2" s="1"/>
  <c r="L365" i="2"/>
  <c r="L364" i="2" s="1"/>
  <c r="L363" i="2" s="1"/>
  <c r="K365" i="2"/>
  <c r="K364" i="2" s="1"/>
  <c r="K363" i="2" s="1"/>
  <c r="J365" i="2"/>
  <c r="J364" i="2" s="1"/>
  <c r="J363" i="2" s="1"/>
  <c r="I365" i="2"/>
  <c r="I364" i="2" s="1"/>
  <c r="I363" i="2" s="1"/>
  <c r="H365" i="2"/>
  <c r="H364" i="2" s="1"/>
  <c r="H363" i="2" s="1"/>
  <c r="G365" i="2"/>
  <c r="G364" i="2" s="1"/>
  <c r="G363" i="2" s="1"/>
  <c r="F365" i="2"/>
  <c r="F364" i="2" s="1"/>
  <c r="F363" i="2" s="1"/>
  <c r="E365" i="2"/>
  <c r="E364" i="2" s="1"/>
  <c r="E363" i="2" s="1"/>
  <c r="D365" i="2"/>
  <c r="D364" i="2" s="1"/>
  <c r="D363" i="2" s="1"/>
  <c r="C365" i="2"/>
  <c r="C364" i="2" s="1"/>
  <c r="C363" i="2" s="1"/>
  <c r="U360" i="2"/>
  <c r="U359" i="2" s="1"/>
  <c r="U358" i="2" s="1"/>
  <c r="T360" i="2"/>
  <c r="T359" i="2" s="1"/>
  <c r="T358" i="2" s="1"/>
  <c r="S360" i="2"/>
  <c r="S359" i="2" s="1"/>
  <c r="S358" i="2" s="1"/>
  <c r="R360" i="2"/>
  <c r="R359" i="2" s="1"/>
  <c r="R358" i="2" s="1"/>
  <c r="Q360" i="2"/>
  <c r="Q359" i="2" s="1"/>
  <c r="Q358" i="2" s="1"/>
  <c r="P360" i="2"/>
  <c r="P359" i="2" s="1"/>
  <c r="P358" i="2" s="1"/>
  <c r="O360" i="2"/>
  <c r="O359" i="2" s="1"/>
  <c r="O358" i="2" s="1"/>
  <c r="N360" i="2"/>
  <c r="N359" i="2" s="1"/>
  <c r="N358" i="2" s="1"/>
  <c r="M360" i="2"/>
  <c r="M359" i="2" s="1"/>
  <c r="M358" i="2" s="1"/>
  <c r="L360" i="2"/>
  <c r="L359" i="2" s="1"/>
  <c r="L358" i="2" s="1"/>
  <c r="K360" i="2"/>
  <c r="K359" i="2" s="1"/>
  <c r="K358" i="2" s="1"/>
  <c r="J360" i="2"/>
  <c r="J359" i="2" s="1"/>
  <c r="J358" i="2" s="1"/>
  <c r="I360" i="2"/>
  <c r="I359" i="2" s="1"/>
  <c r="I358" i="2" s="1"/>
  <c r="H360" i="2"/>
  <c r="H359" i="2" s="1"/>
  <c r="H358" i="2" s="1"/>
  <c r="G360" i="2"/>
  <c r="G359" i="2" s="1"/>
  <c r="G358" i="2" s="1"/>
  <c r="F360" i="2"/>
  <c r="F359" i="2" s="1"/>
  <c r="F358" i="2" s="1"/>
  <c r="E360" i="2"/>
  <c r="E359" i="2" s="1"/>
  <c r="E358" i="2" s="1"/>
  <c r="D360" i="2"/>
  <c r="D359" i="2" s="1"/>
  <c r="D358" i="2" s="1"/>
  <c r="C360" i="2"/>
  <c r="C359" i="2" s="1"/>
  <c r="C358" i="2" s="1"/>
  <c r="U355" i="2"/>
  <c r="U354" i="2" s="1"/>
  <c r="U353" i="2" s="1"/>
  <c r="T355" i="2"/>
  <c r="T354" i="2" s="1"/>
  <c r="T353" i="2" s="1"/>
  <c r="S355" i="2"/>
  <c r="S354" i="2" s="1"/>
  <c r="S353" i="2" s="1"/>
  <c r="R355" i="2"/>
  <c r="R354" i="2" s="1"/>
  <c r="R353" i="2" s="1"/>
  <c r="Q355" i="2"/>
  <c r="Q354" i="2" s="1"/>
  <c r="Q353" i="2" s="1"/>
  <c r="P355" i="2"/>
  <c r="P354" i="2" s="1"/>
  <c r="P353" i="2" s="1"/>
  <c r="O355" i="2"/>
  <c r="O354" i="2" s="1"/>
  <c r="O353" i="2" s="1"/>
  <c r="N355" i="2"/>
  <c r="N354" i="2" s="1"/>
  <c r="N353" i="2" s="1"/>
  <c r="M355" i="2"/>
  <c r="M354" i="2" s="1"/>
  <c r="M353" i="2" s="1"/>
  <c r="L355" i="2"/>
  <c r="L354" i="2" s="1"/>
  <c r="L353" i="2" s="1"/>
  <c r="K355" i="2"/>
  <c r="K354" i="2" s="1"/>
  <c r="K353" i="2" s="1"/>
  <c r="J355" i="2"/>
  <c r="J354" i="2" s="1"/>
  <c r="J353" i="2" s="1"/>
  <c r="I355" i="2"/>
  <c r="I354" i="2" s="1"/>
  <c r="I353" i="2" s="1"/>
  <c r="H355" i="2"/>
  <c r="H354" i="2" s="1"/>
  <c r="H353" i="2" s="1"/>
  <c r="G355" i="2"/>
  <c r="G354" i="2" s="1"/>
  <c r="G353" i="2" s="1"/>
  <c r="F355" i="2"/>
  <c r="F354" i="2" s="1"/>
  <c r="F353" i="2" s="1"/>
  <c r="E355" i="2"/>
  <c r="E354" i="2" s="1"/>
  <c r="E353" i="2" s="1"/>
  <c r="D355" i="2"/>
  <c r="D354" i="2" s="1"/>
  <c r="D353" i="2" s="1"/>
  <c r="C355" i="2"/>
  <c r="C354" i="2" s="1"/>
  <c r="C353" i="2" s="1"/>
  <c r="U349" i="2"/>
  <c r="T349" i="2"/>
  <c r="S349" i="2"/>
  <c r="R349" i="2"/>
  <c r="Q349" i="2"/>
  <c r="P349" i="2"/>
  <c r="O349" i="2"/>
  <c r="N349" i="2"/>
  <c r="M349" i="2"/>
  <c r="L349" i="2"/>
  <c r="K349" i="2"/>
  <c r="J349" i="2"/>
  <c r="I349" i="2"/>
  <c r="H349" i="2"/>
  <c r="G349" i="2"/>
  <c r="F349" i="2"/>
  <c r="E349" i="2"/>
  <c r="D349" i="2"/>
  <c r="C349" i="2"/>
  <c r="U346" i="2"/>
  <c r="T346" i="2"/>
  <c r="S346" i="2"/>
  <c r="R346" i="2"/>
  <c r="Q346" i="2"/>
  <c r="P346" i="2"/>
  <c r="O346" i="2"/>
  <c r="N346" i="2"/>
  <c r="M346" i="2"/>
  <c r="L346" i="2"/>
  <c r="K346" i="2"/>
  <c r="J346" i="2"/>
  <c r="I346" i="2"/>
  <c r="H346" i="2"/>
  <c r="G346" i="2"/>
  <c r="F346" i="2"/>
  <c r="E346" i="2"/>
  <c r="D346" i="2"/>
  <c r="C346" i="2"/>
  <c r="U339" i="2"/>
  <c r="T339" i="2"/>
  <c r="S339" i="2"/>
  <c r="R339" i="2"/>
  <c r="Q339" i="2"/>
  <c r="P339" i="2"/>
  <c r="O339" i="2"/>
  <c r="N339" i="2"/>
  <c r="M339" i="2"/>
  <c r="L339" i="2"/>
  <c r="K339" i="2"/>
  <c r="J339" i="2"/>
  <c r="I339" i="2"/>
  <c r="H339" i="2"/>
  <c r="G339" i="2"/>
  <c r="F339" i="2"/>
  <c r="E339" i="2"/>
  <c r="D339" i="2"/>
  <c r="C339" i="2"/>
  <c r="U334" i="2"/>
  <c r="T334" i="2"/>
  <c r="S334" i="2"/>
  <c r="R334" i="2"/>
  <c r="Q334" i="2"/>
  <c r="P334" i="2"/>
  <c r="O334" i="2"/>
  <c r="N334" i="2"/>
  <c r="M334" i="2"/>
  <c r="L334" i="2"/>
  <c r="K334" i="2"/>
  <c r="J334" i="2"/>
  <c r="I334" i="2"/>
  <c r="H334" i="2"/>
  <c r="G334" i="2"/>
  <c r="F334" i="2"/>
  <c r="E334" i="2"/>
  <c r="D334" i="2"/>
  <c r="C334" i="2"/>
  <c r="U328" i="2"/>
  <c r="U327" i="2" s="1"/>
  <c r="U326" i="2" s="1"/>
  <c r="T328" i="2"/>
  <c r="T327" i="2" s="1"/>
  <c r="T326" i="2" s="1"/>
  <c r="S328" i="2"/>
  <c r="S327" i="2" s="1"/>
  <c r="S326" i="2" s="1"/>
  <c r="R328" i="2"/>
  <c r="R327" i="2" s="1"/>
  <c r="R326" i="2" s="1"/>
  <c r="Q328" i="2"/>
  <c r="Q327" i="2" s="1"/>
  <c r="Q326" i="2" s="1"/>
  <c r="P328" i="2"/>
  <c r="P327" i="2" s="1"/>
  <c r="P326" i="2" s="1"/>
  <c r="O328" i="2"/>
  <c r="O327" i="2" s="1"/>
  <c r="O326" i="2" s="1"/>
  <c r="N328" i="2"/>
  <c r="N327" i="2" s="1"/>
  <c r="N326" i="2" s="1"/>
  <c r="M328" i="2"/>
  <c r="M327" i="2" s="1"/>
  <c r="M326" i="2" s="1"/>
  <c r="L328" i="2"/>
  <c r="L327" i="2" s="1"/>
  <c r="L326" i="2" s="1"/>
  <c r="K328" i="2"/>
  <c r="K327" i="2" s="1"/>
  <c r="K326" i="2" s="1"/>
  <c r="J328" i="2"/>
  <c r="J327" i="2" s="1"/>
  <c r="J326" i="2" s="1"/>
  <c r="I328" i="2"/>
  <c r="I327" i="2" s="1"/>
  <c r="I326" i="2" s="1"/>
  <c r="H328" i="2"/>
  <c r="H327" i="2" s="1"/>
  <c r="H326" i="2" s="1"/>
  <c r="G328" i="2"/>
  <c r="G327" i="2" s="1"/>
  <c r="G326" i="2" s="1"/>
  <c r="F328" i="2"/>
  <c r="F327" i="2" s="1"/>
  <c r="F326" i="2" s="1"/>
  <c r="E328" i="2"/>
  <c r="E327" i="2" s="1"/>
  <c r="E326" i="2" s="1"/>
  <c r="D328" i="2"/>
  <c r="D327" i="2" s="1"/>
  <c r="D326" i="2" s="1"/>
  <c r="C328" i="2"/>
  <c r="C327" i="2" s="1"/>
  <c r="C326" i="2" s="1"/>
  <c r="U323" i="2"/>
  <c r="U322" i="2" s="1"/>
  <c r="U321" i="2" s="1"/>
  <c r="T323" i="2"/>
  <c r="T322" i="2" s="1"/>
  <c r="T321" i="2" s="1"/>
  <c r="S323" i="2"/>
  <c r="S322" i="2" s="1"/>
  <c r="S321" i="2" s="1"/>
  <c r="R323" i="2"/>
  <c r="R322" i="2" s="1"/>
  <c r="R321" i="2" s="1"/>
  <c r="Q323" i="2"/>
  <c r="Q322" i="2" s="1"/>
  <c r="Q321" i="2" s="1"/>
  <c r="P323" i="2"/>
  <c r="P322" i="2" s="1"/>
  <c r="P321" i="2" s="1"/>
  <c r="O323" i="2"/>
  <c r="O322" i="2" s="1"/>
  <c r="O321" i="2" s="1"/>
  <c r="N323" i="2"/>
  <c r="N322" i="2" s="1"/>
  <c r="N321" i="2" s="1"/>
  <c r="M323" i="2"/>
  <c r="M322" i="2" s="1"/>
  <c r="M321" i="2" s="1"/>
  <c r="L323" i="2"/>
  <c r="L322" i="2" s="1"/>
  <c r="L321" i="2" s="1"/>
  <c r="K323" i="2"/>
  <c r="K322" i="2" s="1"/>
  <c r="K321" i="2" s="1"/>
  <c r="J323" i="2"/>
  <c r="J322" i="2" s="1"/>
  <c r="J321" i="2" s="1"/>
  <c r="I323" i="2"/>
  <c r="I322" i="2" s="1"/>
  <c r="I321" i="2" s="1"/>
  <c r="H323" i="2"/>
  <c r="H322" i="2" s="1"/>
  <c r="H321" i="2" s="1"/>
  <c r="G323" i="2"/>
  <c r="G322" i="2" s="1"/>
  <c r="G321" i="2" s="1"/>
  <c r="F323" i="2"/>
  <c r="F322" i="2" s="1"/>
  <c r="F321" i="2" s="1"/>
  <c r="E323" i="2"/>
  <c r="E322" i="2" s="1"/>
  <c r="E321" i="2" s="1"/>
  <c r="D323" i="2"/>
  <c r="D322" i="2" s="1"/>
  <c r="D321" i="2" s="1"/>
  <c r="C323" i="2"/>
  <c r="C322" i="2" s="1"/>
  <c r="C321" i="2" s="1"/>
  <c r="U318" i="2"/>
  <c r="U317" i="2" s="1"/>
  <c r="U316" i="2" s="1"/>
  <c r="T318" i="2"/>
  <c r="T317" i="2" s="1"/>
  <c r="T316" i="2" s="1"/>
  <c r="S318" i="2"/>
  <c r="S317" i="2" s="1"/>
  <c r="S316" i="2" s="1"/>
  <c r="R318" i="2"/>
  <c r="R317" i="2" s="1"/>
  <c r="R316" i="2" s="1"/>
  <c r="Q318" i="2"/>
  <c r="Q317" i="2" s="1"/>
  <c r="Q316" i="2" s="1"/>
  <c r="P318" i="2"/>
  <c r="P317" i="2" s="1"/>
  <c r="P316" i="2" s="1"/>
  <c r="O318" i="2"/>
  <c r="O317" i="2" s="1"/>
  <c r="O316" i="2" s="1"/>
  <c r="N318" i="2"/>
  <c r="N317" i="2" s="1"/>
  <c r="N316" i="2" s="1"/>
  <c r="M318" i="2"/>
  <c r="M317" i="2" s="1"/>
  <c r="M316" i="2" s="1"/>
  <c r="L318" i="2"/>
  <c r="L317" i="2" s="1"/>
  <c r="L316" i="2" s="1"/>
  <c r="K318" i="2"/>
  <c r="K317" i="2" s="1"/>
  <c r="K316" i="2" s="1"/>
  <c r="J318" i="2"/>
  <c r="J317" i="2" s="1"/>
  <c r="J316" i="2" s="1"/>
  <c r="I318" i="2"/>
  <c r="I317" i="2" s="1"/>
  <c r="I316" i="2" s="1"/>
  <c r="H318" i="2"/>
  <c r="H317" i="2" s="1"/>
  <c r="H316" i="2" s="1"/>
  <c r="G318" i="2"/>
  <c r="G317" i="2" s="1"/>
  <c r="G316" i="2" s="1"/>
  <c r="F318" i="2"/>
  <c r="F317" i="2" s="1"/>
  <c r="F316" i="2" s="1"/>
  <c r="E318" i="2"/>
  <c r="E317" i="2" s="1"/>
  <c r="E316" i="2" s="1"/>
  <c r="D318" i="2"/>
  <c r="D317" i="2" s="1"/>
  <c r="D316" i="2" s="1"/>
  <c r="C318" i="2"/>
  <c r="C317" i="2" s="1"/>
  <c r="C316" i="2" s="1"/>
  <c r="U311" i="2"/>
  <c r="U310" i="2" s="1"/>
  <c r="U309" i="2" s="1"/>
  <c r="U307" i="2" s="1"/>
  <c r="T311" i="2"/>
  <c r="T310" i="2" s="1"/>
  <c r="T309" i="2" s="1"/>
  <c r="T307" i="2" s="1"/>
  <c r="S311" i="2"/>
  <c r="S310" i="2" s="1"/>
  <c r="S309" i="2" s="1"/>
  <c r="S307" i="2" s="1"/>
  <c r="R311" i="2"/>
  <c r="R310" i="2" s="1"/>
  <c r="R309" i="2" s="1"/>
  <c r="R307" i="2" s="1"/>
  <c r="Q311" i="2"/>
  <c r="Q310" i="2" s="1"/>
  <c r="Q309" i="2" s="1"/>
  <c r="Q307" i="2" s="1"/>
  <c r="P311" i="2"/>
  <c r="P310" i="2" s="1"/>
  <c r="P309" i="2" s="1"/>
  <c r="P307" i="2" s="1"/>
  <c r="O311" i="2"/>
  <c r="O310" i="2" s="1"/>
  <c r="O309" i="2" s="1"/>
  <c r="O307" i="2" s="1"/>
  <c r="N311" i="2"/>
  <c r="N310" i="2" s="1"/>
  <c r="N309" i="2" s="1"/>
  <c r="N307" i="2" s="1"/>
  <c r="M311" i="2"/>
  <c r="M310" i="2" s="1"/>
  <c r="M309" i="2" s="1"/>
  <c r="M307" i="2" s="1"/>
  <c r="L311" i="2"/>
  <c r="L310" i="2" s="1"/>
  <c r="L309" i="2" s="1"/>
  <c r="L307" i="2" s="1"/>
  <c r="K311" i="2"/>
  <c r="K310" i="2" s="1"/>
  <c r="K309" i="2" s="1"/>
  <c r="K307" i="2" s="1"/>
  <c r="J311" i="2"/>
  <c r="J310" i="2" s="1"/>
  <c r="J309" i="2" s="1"/>
  <c r="J307" i="2" s="1"/>
  <c r="I311" i="2"/>
  <c r="I310" i="2" s="1"/>
  <c r="I309" i="2" s="1"/>
  <c r="I307" i="2" s="1"/>
  <c r="H311" i="2"/>
  <c r="H310" i="2" s="1"/>
  <c r="H309" i="2" s="1"/>
  <c r="H307" i="2" s="1"/>
  <c r="G311" i="2"/>
  <c r="G310" i="2" s="1"/>
  <c r="G309" i="2" s="1"/>
  <c r="G307" i="2" s="1"/>
  <c r="F311" i="2"/>
  <c r="F310" i="2" s="1"/>
  <c r="F309" i="2" s="1"/>
  <c r="F307" i="2" s="1"/>
  <c r="E311" i="2"/>
  <c r="E310" i="2" s="1"/>
  <c r="E309" i="2" s="1"/>
  <c r="E307" i="2" s="1"/>
  <c r="D311" i="2"/>
  <c r="D310" i="2" s="1"/>
  <c r="D309" i="2" s="1"/>
  <c r="D307" i="2" s="1"/>
  <c r="C311" i="2"/>
  <c r="C310" i="2" s="1"/>
  <c r="C309" i="2" s="1"/>
  <c r="C307" i="2" s="1"/>
  <c r="U304" i="2"/>
  <c r="U303" i="2" s="1"/>
  <c r="U302" i="2" s="1"/>
  <c r="T304" i="2"/>
  <c r="T303" i="2" s="1"/>
  <c r="T302" i="2" s="1"/>
  <c r="S304" i="2"/>
  <c r="S303" i="2" s="1"/>
  <c r="S302" i="2" s="1"/>
  <c r="R304" i="2"/>
  <c r="R303" i="2" s="1"/>
  <c r="R302" i="2" s="1"/>
  <c r="Q304" i="2"/>
  <c r="Q303" i="2" s="1"/>
  <c r="Q302" i="2" s="1"/>
  <c r="P304" i="2"/>
  <c r="P303" i="2" s="1"/>
  <c r="P302" i="2" s="1"/>
  <c r="O304" i="2"/>
  <c r="O303" i="2" s="1"/>
  <c r="O302" i="2" s="1"/>
  <c r="N304" i="2"/>
  <c r="N303" i="2" s="1"/>
  <c r="N302" i="2" s="1"/>
  <c r="M304" i="2"/>
  <c r="M303" i="2" s="1"/>
  <c r="M302" i="2" s="1"/>
  <c r="L304" i="2"/>
  <c r="L303" i="2" s="1"/>
  <c r="L302" i="2" s="1"/>
  <c r="K304" i="2"/>
  <c r="K303" i="2" s="1"/>
  <c r="K302" i="2" s="1"/>
  <c r="J304" i="2"/>
  <c r="J303" i="2" s="1"/>
  <c r="J302" i="2" s="1"/>
  <c r="I304" i="2"/>
  <c r="I303" i="2" s="1"/>
  <c r="I302" i="2" s="1"/>
  <c r="H304" i="2"/>
  <c r="H303" i="2" s="1"/>
  <c r="H302" i="2" s="1"/>
  <c r="G304" i="2"/>
  <c r="G303" i="2" s="1"/>
  <c r="G302" i="2" s="1"/>
  <c r="F304" i="2"/>
  <c r="F303" i="2" s="1"/>
  <c r="F302" i="2" s="1"/>
  <c r="E304" i="2"/>
  <c r="E303" i="2" s="1"/>
  <c r="E302" i="2" s="1"/>
  <c r="D304" i="2"/>
  <c r="D303" i="2" s="1"/>
  <c r="D302" i="2" s="1"/>
  <c r="C304" i="2"/>
  <c r="C303" i="2" s="1"/>
  <c r="C302" i="2" s="1"/>
  <c r="U299" i="2"/>
  <c r="U298" i="2" s="1"/>
  <c r="U297" i="2" s="1"/>
  <c r="T299" i="2"/>
  <c r="T298" i="2" s="1"/>
  <c r="T297" i="2" s="1"/>
  <c r="S299" i="2"/>
  <c r="S298" i="2" s="1"/>
  <c r="S297" i="2" s="1"/>
  <c r="R299" i="2"/>
  <c r="R298" i="2" s="1"/>
  <c r="R297" i="2" s="1"/>
  <c r="Q299" i="2"/>
  <c r="Q298" i="2" s="1"/>
  <c r="Q297" i="2" s="1"/>
  <c r="P299" i="2"/>
  <c r="P298" i="2" s="1"/>
  <c r="P297" i="2" s="1"/>
  <c r="O299" i="2"/>
  <c r="O298" i="2" s="1"/>
  <c r="O297" i="2" s="1"/>
  <c r="N299" i="2"/>
  <c r="N298" i="2" s="1"/>
  <c r="N297" i="2" s="1"/>
  <c r="M299" i="2"/>
  <c r="M298" i="2" s="1"/>
  <c r="M297" i="2" s="1"/>
  <c r="L299" i="2"/>
  <c r="L298" i="2" s="1"/>
  <c r="L297" i="2" s="1"/>
  <c r="K299" i="2"/>
  <c r="K298" i="2" s="1"/>
  <c r="K297" i="2" s="1"/>
  <c r="J299" i="2"/>
  <c r="J298" i="2" s="1"/>
  <c r="J297" i="2" s="1"/>
  <c r="I299" i="2"/>
  <c r="I298" i="2" s="1"/>
  <c r="I297" i="2" s="1"/>
  <c r="H299" i="2"/>
  <c r="H298" i="2" s="1"/>
  <c r="H297" i="2" s="1"/>
  <c r="G299" i="2"/>
  <c r="G298" i="2" s="1"/>
  <c r="G297" i="2" s="1"/>
  <c r="F299" i="2"/>
  <c r="F298" i="2" s="1"/>
  <c r="F297" i="2" s="1"/>
  <c r="E299" i="2"/>
  <c r="E298" i="2" s="1"/>
  <c r="E297" i="2" s="1"/>
  <c r="D299" i="2"/>
  <c r="D298" i="2" s="1"/>
  <c r="D297" i="2" s="1"/>
  <c r="C299" i="2"/>
  <c r="C298" i="2" s="1"/>
  <c r="C297" i="2" s="1"/>
  <c r="U293" i="2"/>
  <c r="U292" i="2" s="1"/>
  <c r="U291" i="2" s="1"/>
  <c r="T293" i="2"/>
  <c r="T292" i="2" s="1"/>
  <c r="T291" i="2" s="1"/>
  <c r="S293" i="2"/>
  <c r="S292" i="2" s="1"/>
  <c r="S291" i="2" s="1"/>
  <c r="R293" i="2"/>
  <c r="R292" i="2" s="1"/>
  <c r="R291" i="2" s="1"/>
  <c r="Q293" i="2"/>
  <c r="Q292" i="2" s="1"/>
  <c r="Q291" i="2" s="1"/>
  <c r="P293" i="2"/>
  <c r="P292" i="2" s="1"/>
  <c r="P291" i="2" s="1"/>
  <c r="O293" i="2"/>
  <c r="O292" i="2" s="1"/>
  <c r="O291" i="2" s="1"/>
  <c r="N293" i="2"/>
  <c r="N292" i="2" s="1"/>
  <c r="N291" i="2" s="1"/>
  <c r="M293" i="2"/>
  <c r="M292" i="2" s="1"/>
  <c r="M291" i="2" s="1"/>
  <c r="L293" i="2"/>
  <c r="L292" i="2" s="1"/>
  <c r="L291" i="2" s="1"/>
  <c r="K293" i="2"/>
  <c r="K292" i="2" s="1"/>
  <c r="K291" i="2" s="1"/>
  <c r="J293" i="2"/>
  <c r="J292" i="2" s="1"/>
  <c r="J291" i="2" s="1"/>
  <c r="I293" i="2"/>
  <c r="I292" i="2" s="1"/>
  <c r="I291" i="2" s="1"/>
  <c r="H293" i="2"/>
  <c r="H292" i="2" s="1"/>
  <c r="H291" i="2" s="1"/>
  <c r="G293" i="2"/>
  <c r="G292" i="2" s="1"/>
  <c r="G291" i="2" s="1"/>
  <c r="F293" i="2"/>
  <c r="F292" i="2" s="1"/>
  <c r="F291" i="2" s="1"/>
  <c r="E293" i="2"/>
  <c r="E292" i="2" s="1"/>
  <c r="E291" i="2" s="1"/>
  <c r="D293" i="2"/>
  <c r="D292" i="2" s="1"/>
  <c r="D291" i="2" s="1"/>
  <c r="C293" i="2"/>
  <c r="C292" i="2" s="1"/>
  <c r="C291" i="2" s="1"/>
  <c r="U286" i="2"/>
  <c r="T286" i="2"/>
  <c r="S286" i="2"/>
  <c r="R286" i="2"/>
  <c r="Q286" i="2"/>
  <c r="P286" i="2"/>
  <c r="O286" i="2"/>
  <c r="N286" i="2"/>
  <c r="M286" i="2"/>
  <c r="L286" i="2"/>
  <c r="K286" i="2"/>
  <c r="J286" i="2"/>
  <c r="I286" i="2"/>
  <c r="H286" i="2"/>
  <c r="G286" i="2"/>
  <c r="F286" i="2"/>
  <c r="E286" i="2"/>
  <c r="D286" i="2"/>
  <c r="C286" i="2"/>
  <c r="U284" i="2"/>
  <c r="T284" i="2"/>
  <c r="S284" i="2"/>
  <c r="R284" i="2"/>
  <c r="Q284" i="2"/>
  <c r="P284" i="2"/>
  <c r="O284" i="2"/>
  <c r="N284" i="2"/>
  <c r="M284" i="2"/>
  <c r="L284" i="2"/>
  <c r="K284" i="2"/>
  <c r="J284" i="2"/>
  <c r="I284" i="2"/>
  <c r="H284" i="2"/>
  <c r="G284" i="2"/>
  <c r="F284" i="2"/>
  <c r="E284" i="2"/>
  <c r="D284" i="2"/>
  <c r="C284" i="2"/>
  <c r="U269" i="2"/>
  <c r="U268" i="2" s="1"/>
  <c r="U267" i="2" s="1"/>
  <c r="T269" i="2"/>
  <c r="T268" i="2" s="1"/>
  <c r="T267" i="2" s="1"/>
  <c r="S269" i="2"/>
  <c r="S268" i="2" s="1"/>
  <c r="S267" i="2" s="1"/>
  <c r="R269" i="2"/>
  <c r="R268" i="2" s="1"/>
  <c r="R267" i="2" s="1"/>
  <c r="Q269" i="2"/>
  <c r="Q268" i="2" s="1"/>
  <c r="Q267" i="2" s="1"/>
  <c r="P269" i="2"/>
  <c r="P268" i="2" s="1"/>
  <c r="P267" i="2" s="1"/>
  <c r="O269" i="2"/>
  <c r="O268" i="2" s="1"/>
  <c r="O267" i="2" s="1"/>
  <c r="N269" i="2"/>
  <c r="N268" i="2" s="1"/>
  <c r="N267" i="2" s="1"/>
  <c r="M269" i="2"/>
  <c r="M268" i="2" s="1"/>
  <c r="M267" i="2" s="1"/>
  <c r="L269" i="2"/>
  <c r="L268" i="2" s="1"/>
  <c r="L267" i="2" s="1"/>
  <c r="K269" i="2"/>
  <c r="K268" i="2" s="1"/>
  <c r="K267" i="2" s="1"/>
  <c r="J269" i="2"/>
  <c r="J268" i="2" s="1"/>
  <c r="J267" i="2" s="1"/>
  <c r="I269" i="2"/>
  <c r="I268" i="2" s="1"/>
  <c r="I267" i="2" s="1"/>
  <c r="H269" i="2"/>
  <c r="H268" i="2" s="1"/>
  <c r="H267" i="2" s="1"/>
  <c r="G269" i="2"/>
  <c r="G268" i="2" s="1"/>
  <c r="G267" i="2" s="1"/>
  <c r="F269" i="2"/>
  <c r="F268" i="2" s="1"/>
  <c r="F267" i="2" s="1"/>
  <c r="E269" i="2"/>
  <c r="E268" i="2" s="1"/>
  <c r="E267" i="2" s="1"/>
  <c r="D269" i="2"/>
  <c r="D268" i="2" s="1"/>
  <c r="D267" i="2" s="1"/>
  <c r="C269" i="2"/>
  <c r="C268" i="2" s="1"/>
  <c r="C267" i="2" s="1"/>
  <c r="U255" i="2"/>
  <c r="U254" i="2" s="1"/>
  <c r="U253" i="2" s="1"/>
  <c r="T255" i="2"/>
  <c r="T254" i="2" s="1"/>
  <c r="T253" i="2" s="1"/>
  <c r="S255" i="2"/>
  <c r="S254" i="2" s="1"/>
  <c r="S253" i="2" s="1"/>
  <c r="R255" i="2"/>
  <c r="R254" i="2" s="1"/>
  <c r="R253" i="2" s="1"/>
  <c r="Q255" i="2"/>
  <c r="Q254" i="2" s="1"/>
  <c r="Q253" i="2" s="1"/>
  <c r="P255" i="2"/>
  <c r="P254" i="2" s="1"/>
  <c r="P253" i="2" s="1"/>
  <c r="O255" i="2"/>
  <c r="O254" i="2" s="1"/>
  <c r="O253" i="2" s="1"/>
  <c r="N255" i="2"/>
  <c r="N254" i="2" s="1"/>
  <c r="N253" i="2" s="1"/>
  <c r="M255" i="2"/>
  <c r="M254" i="2" s="1"/>
  <c r="M253" i="2" s="1"/>
  <c r="L255" i="2"/>
  <c r="L254" i="2" s="1"/>
  <c r="L253" i="2" s="1"/>
  <c r="K255" i="2"/>
  <c r="K254" i="2" s="1"/>
  <c r="K253" i="2" s="1"/>
  <c r="J255" i="2"/>
  <c r="J254" i="2" s="1"/>
  <c r="J253" i="2" s="1"/>
  <c r="I255" i="2"/>
  <c r="I254" i="2" s="1"/>
  <c r="I253" i="2" s="1"/>
  <c r="H255" i="2"/>
  <c r="H254" i="2" s="1"/>
  <c r="H253" i="2" s="1"/>
  <c r="G255" i="2"/>
  <c r="G254" i="2" s="1"/>
  <c r="G253" i="2" s="1"/>
  <c r="F255" i="2"/>
  <c r="F254" i="2" s="1"/>
  <c r="F253" i="2" s="1"/>
  <c r="E255" i="2"/>
  <c r="E254" i="2" s="1"/>
  <c r="E253" i="2" s="1"/>
  <c r="D255" i="2"/>
  <c r="D254" i="2" s="1"/>
  <c r="D253" i="2" s="1"/>
  <c r="C255" i="2"/>
  <c r="C254" i="2" s="1"/>
  <c r="C253" i="2" s="1"/>
  <c r="U250" i="2"/>
  <c r="U249" i="2" s="1"/>
  <c r="U248" i="2" s="1"/>
  <c r="T250" i="2"/>
  <c r="T249" i="2" s="1"/>
  <c r="T248" i="2" s="1"/>
  <c r="S250" i="2"/>
  <c r="S249" i="2" s="1"/>
  <c r="S248" i="2" s="1"/>
  <c r="R250" i="2"/>
  <c r="R249" i="2" s="1"/>
  <c r="R248" i="2" s="1"/>
  <c r="Q250" i="2"/>
  <c r="Q249" i="2" s="1"/>
  <c r="Q248" i="2" s="1"/>
  <c r="P250" i="2"/>
  <c r="P249" i="2" s="1"/>
  <c r="P248" i="2" s="1"/>
  <c r="O250" i="2"/>
  <c r="O249" i="2" s="1"/>
  <c r="O248" i="2" s="1"/>
  <c r="N250" i="2"/>
  <c r="N249" i="2" s="1"/>
  <c r="N248" i="2" s="1"/>
  <c r="M250" i="2"/>
  <c r="M249" i="2" s="1"/>
  <c r="M248" i="2" s="1"/>
  <c r="L250" i="2"/>
  <c r="L249" i="2" s="1"/>
  <c r="L248" i="2" s="1"/>
  <c r="K250" i="2"/>
  <c r="K249" i="2" s="1"/>
  <c r="K248" i="2" s="1"/>
  <c r="J250" i="2"/>
  <c r="J249" i="2" s="1"/>
  <c r="J248" i="2" s="1"/>
  <c r="I250" i="2"/>
  <c r="I249" i="2" s="1"/>
  <c r="I248" i="2" s="1"/>
  <c r="H250" i="2"/>
  <c r="H249" i="2" s="1"/>
  <c r="H248" i="2" s="1"/>
  <c r="G250" i="2"/>
  <c r="G249" i="2" s="1"/>
  <c r="G248" i="2" s="1"/>
  <c r="F250" i="2"/>
  <c r="F249" i="2" s="1"/>
  <c r="F248" i="2" s="1"/>
  <c r="E250" i="2"/>
  <c r="E249" i="2" s="1"/>
  <c r="E248" i="2" s="1"/>
  <c r="D250" i="2"/>
  <c r="D249" i="2" s="1"/>
  <c r="D248" i="2" s="1"/>
  <c r="C250" i="2"/>
  <c r="C249" i="2" s="1"/>
  <c r="C248" i="2" s="1"/>
  <c r="U245" i="2"/>
  <c r="U244" i="2" s="1"/>
  <c r="U243" i="2" s="1"/>
  <c r="T245" i="2"/>
  <c r="T244" i="2" s="1"/>
  <c r="T243" i="2" s="1"/>
  <c r="S245" i="2"/>
  <c r="S244" i="2" s="1"/>
  <c r="S243" i="2" s="1"/>
  <c r="R245" i="2"/>
  <c r="R244" i="2" s="1"/>
  <c r="R243" i="2" s="1"/>
  <c r="Q245" i="2"/>
  <c r="Q244" i="2" s="1"/>
  <c r="Q243" i="2" s="1"/>
  <c r="P245" i="2"/>
  <c r="P244" i="2" s="1"/>
  <c r="P243" i="2" s="1"/>
  <c r="O245" i="2"/>
  <c r="O244" i="2" s="1"/>
  <c r="O243" i="2" s="1"/>
  <c r="N245" i="2"/>
  <c r="N244" i="2" s="1"/>
  <c r="N243" i="2" s="1"/>
  <c r="M245" i="2"/>
  <c r="M244" i="2" s="1"/>
  <c r="M243" i="2" s="1"/>
  <c r="L245" i="2"/>
  <c r="L244" i="2" s="1"/>
  <c r="L243" i="2" s="1"/>
  <c r="K245" i="2"/>
  <c r="K244" i="2" s="1"/>
  <c r="K243" i="2" s="1"/>
  <c r="J245" i="2"/>
  <c r="J244" i="2" s="1"/>
  <c r="J243" i="2" s="1"/>
  <c r="I245" i="2"/>
  <c r="I244" i="2" s="1"/>
  <c r="I243" i="2" s="1"/>
  <c r="H245" i="2"/>
  <c r="H244" i="2" s="1"/>
  <c r="H243" i="2" s="1"/>
  <c r="G245" i="2"/>
  <c r="G244" i="2" s="1"/>
  <c r="G243" i="2" s="1"/>
  <c r="F245" i="2"/>
  <c r="F244" i="2" s="1"/>
  <c r="F243" i="2" s="1"/>
  <c r="E245" i="2"/>
  <c r="E244" i="2" s="1"/>
  <c r="E243" i="2" s="1"/>
  <c r="D245" i="2"/>
  <c r="D244" i="2" s="1"/>
  <c r="D243" i="2" s="1"/>
  <c r="C245" i="2"/>
  <c r="C244" i="2" s="1"/>
  <c r="C243" i="2" s="1"/>
  <c r="U237" i="2"/>
  <c r="U236" i="2" s="1"/>
  <c r="U235" i="2" s="1"/>
  <c r="U233" i="2" s="1"/>
  <c r="T237" i="2"/>
  <c r="T236" i="2" s="1"/>
  <c r="T235" i="2" s="1"/>
  <c r="T233" i="2" s="1"/>
  <c r="S237" i="2"/>
  <c r="S236" i="2" s="1"/>
  <c r="S235" i="2" s="1"/>
  <c r="S233" i="2" s="1"/>
  <c r="R237" i="2"/>
  <c r="R236" i="2" s="1"/>
  <c r="R235" i="2" s="1"/>
  <c r="R233" i="2" s="1"/>
  <c r="Q237" i="2"/>
  <c r="Q236" i="2" s="1"/>
  <c r="Q235" i="2" s="1"/>
  <c r="Q233" i="2" s="1"/>
  <c r="P237" i="2"/>
  <c r="P236" i="2" s="1"/>
  <c r="P235" i="2" s="1"/>
  <c r="P233" i="2" s="1"/>
  <c r="O237" i="2"/>
  <c r="O236" i="2" s="1"/>
  <c r="O235" i="2" s="1"/>
  <c r="O233" i="2" s="1"/>
  <c r="N237" i="2"/>
  <c r="N236" i="2" s="1"/>
  <c r="N235" i="2" s="1"/>
  <c r="N233" i="2" s="1"/>
  <c r="M237" i="2"/>
  <c r="M236" i="2" s="1"/>
  <c r="M235" i="2" s="1"/>
  <c r="M233" i="2" s="1"/>
  <c r="L237" i="2"/>
  <c r="L236" i="2" s="1"/>
  <c r="L235" i="2" s="1"/>
  <c r="L233" i="2" s="1"/>
  <c r="K237" i="2"/>
  <c r="K236" i="2" s="1"/>
  <c r="K235" i="2" s="1"/>
  <c r="K233" i="2" s="1"/>
  <c r="J237" i="2"/>
  <c r="J236" i="2" s="1"/>
  <c r="J235" i="2" s="1"/>
  <c r="J233" i="2" s="1"/>
  <c r="I237" i="2"/>
  <c r="I236" i="2" s="1"/>
  <c r="I235" i="2" s="1"/>
  <c r="I233" i="2" s="1"/>
  <c r="H237" i="2"/>
  <c r="H236" i="2" s="1"/>
  <c r="H235" i="2" s="1"/>
  <c r="H233" i="2" s="1"/>
  <c r="G237" i="2"/>
  <c r="G236" i="2" s="1"/>
  <c r="G235" i="2" s="1"/>
  <c r="G233" i="2" s="1"/>
  <c r="F237" i="2"/>
  <c r="F236" i="2" s="1"/>
  <c r="F235" i="2" s="1"/>
  <c r="F233" i="2" s="1"/>
  <c r="E237" i="2"/>
  <c r="E236" i="2" s="1"/>
  <c r="E235" i="2" s="1"/>
  <c r="E233" i="2" s="1"/>
  <c r="D237" i="2"/>
  <c r="D236" i="2" s="1"/>
  <c r="D235" i="2" s="1"/>
  <c r="D233" i="2" s="1"/>
  <c r="C237" i="2"/>
  <c r="C236" i="2" s="1"/>
  <c r="C235" i="2" s="1"/>
  <c r="C233" i="2" s="1"/>
  <c r="U230" i="2"/>
  <c r="U229" i="2" s="1"/>
  <c r="U228" i="2" s="1"/>
  <c r="T230" i="2"/>
  <c r="T229" i="2" s="1"/>
  <c r="T228" i="2" s="1"/>
  <c r="S230" i="2"/>
  <c r="S229" i="2" s="1"/>
  <c r="S228" i="2" s="1"/>
  <c r="R230" i="2"/>
  <c r="R229" i="2" s="1"/>
  <c r="R228" i="2" s="1"/>
  <c r="Q230" i="2"/>
  <c r="Q229" i="2" s="1"/>
  <c r="Q228" i="2" s="1"/>
  <c r="P230" i="2"/>
  <c r="P229" i="2" s="1"/>
  <c r="P228" i="2" s="1"/>
  <c r="O230" i="2"/>
  <c r="O229" i="2" s="1"/>
  <c r="O228" i="2" s="1"/>
  <c r="N230" i="2"/>
  <c r="N229" i="2" s="1"/>
  <c r="N228" i="2" s="1"/>
  <c r="M230" i="2"/>
  <c r="M229" i="2" s="1"/>
  <c r="M228" i="2" s="1"/>
  <c r="L230" i="2"/>
  <c r="L229" i="2" s="1"/>
  <c r="L228" i="2" s="1"/>
  <c r="K230" i="2"/>
  <c r="K229" i="2" s="1"/>
  <c r="K228" i="2" s="1"/>
  <c r="J230" i="2"/>
  <c r="J229" i="2" s="1"/>
  <c r="J228" i="2" s="1"/>
  <c r="I230" i="2"/>
  <c r="I229" i="2" s="1"/>
  <c r="I228" i="2" s="1"/>
  <c r="H230" i="2"/>
  <c r="H229" i="2" s="1"/>
  <c r="H228" i="2" s="1"/>
  <c r="G230" i="2"/>
  <c r="G229" i="2" s="1"/>
  <c r="G228" i="2" s="1"/>
  <c r="F230" i="2"/>
  <c r="F229" i="2" s="1"/>
  <c r="F228" i="2" s="1"/>
  <c r="E230" i="2"/>
  <c r="E229" i="2" s="1"/>
  <c r="E228" i="2" s="1"/>
  <c r="D230" i="2"/>
  <c r="D229" i="2" s="1"/>
  <c r="D228" i="2" s="1"/>
  <c r="C230" i="2"/>
  <c r="C229" i="2" s="1"/>
  <c r="C228" i="2" s="1"/>
  <c r="U225" i="2"/>
  <c r="U224" i="2" s="1"/>
  <c r="U223" i="2" s="1"/>
  <c r="T225" i="2"/>
  <c r="T224" i="2" s="1"/>
  <c r="T223" i="2" s="1"/>
  <c r="S225" i="2"/>
  <c r="S224" i="2" s="1"/>
  <c r="S223" i="2" s="1"/>
  <c r="R225" i="2"/>
  <c r="R224" i="2" s="1"/>
  <c r="R223" i="2" s="1"/>
  <c r="Q225" i="2"/>
  <c r="Q224" i="2" s="1"/>
  <c r="Q223" i="2" s="1"/>
  <c r="P225" i="2"/>
  <c r="P224" i="2" s="1"/>
  <c r="P223" i="2" s="1"/>
  <c r="O225" i="2"/>
  <c r="O224" i="2" s="1"/>
  <c r="O223" i="2" s="1"/>
  <c r="N225" i="2"/>
  <c r="N224" i="2" s="1"/>
  <c r="N223" i="2" s="1"/>
  <c r="M225" i="2"/>
  <c r="M224" i="2" s="1"/>
  <c r="M223" i="2" s="1"/>
  <c r="L225" i="2"/>
  <c r="L224" i="2" s="1"/>
  <c r="L223" i="2" s="1"/>
  <c r="K225" i="2"/>
  <c r="K224" i="2" s="1"/>
  <c r="K223" i="2" s="1"/>
  <c r="J225" i="2"/>
  <c r="J224" i="2" s="1"/>
  <c r="J223" i="2" s="1"/>
  <c r="I225" i="2"/>
  <c r="I224" i="2" s="1"/>
  <c r="I223" i="2" s="1"/>
  <c r="H225" i="2"/>
  <c r="H224" i="2" s="1"/>
  <c r="H223" i="2" s="1"/>
  <c r="G225" i="2"/>
  <c r="G224" i="2" s="1"/>
  <c r="G223" i="2" s="1"/>
  <c r="F225" i="2"/>
  <c r="F224" i="2" s="1"/>
  <c r="F223" i="2" s="1"/>
  <c r="E225" i="2"/>
  <c r="E224" i="2" s="1"/>
  <c r="E223" i="2" s="1"/>
  <c r="D225" i="2"/>
  <c r="D224" i="2" s="1"/>
  <c r="D223" i="2" s="1"/>
  <c r="C225" i="2"/>
  <c r="C224" i="2" s="1"/>
  <c r="C223" i="2" s="1"/>
  <c r="U218" i="2"/>
  <c r="U217" i="2" s="1"/>
  <c r="U216" i="2" s="1"/>
  <c r="U214" i="2" s="1"/>
  <c r="T218" i="2"/>
  <c r="T217" i="2" s="1"/>
  <c r="T216" i="2" s="1"/>
  <c r="T214" i="2" s="1"/>
  <c r="S218" i="2"/>
  <c r="S217" i="2" s="1"/>
  <c r="S216" i="2" s="1"/>
  <c r="S214" i="2" s="1"/>
  <c r="R218" i="2"/>
  <c r="R217" i="2" s="1"/>
  <c r="R216" i="2" s="1"/>
  <c r="R214" i="2" s="1"/>
  <c r="Q218" i="2"/>
  <c r="Q217" i="2" s="1"/>
  <c r="Q216" i="2" s="1"/>
  <c r="Q214" i="2" s="1"/>
  <c r="P218" i="2"/>
  <c r="P217" i="2" s="1"/>
  <c r="P216" i="2" s="1"/>
  <c r="P214" i="2" s="1"/>
  <c r="O218" i="2"/>
  <c r="O217" i="2" s="1"/>
  <c r="O216" i="2" s="1"/>
  <c r="O214" i="2" s="1"/>
  <c r="N218" i="2"/>
  <c r="N217" i="2" s="1"/>
  <c r="N216" i="2" s="1"/>
  <c r="N214" i="2" s="1"/>
  <c r="M218" i="2"/>
  <c r="M217" i="2" s="1"/>
  <c r="M216" i="2" s="1"/>
  <c r="M214" i="2" s="1"/>
  <c r="L218" i="2"/>
  <c r="L217" i="2" s="1"/>
  <c r="L216" i="2" s="1"/>
  <c r="L214" i="2" s="1"/>
  <c r="K218" i="2"/>
  <c r="K217" i="2" s="1"/>
  <c r="K216" i="2" s="1"/>
  <c r="K214" i="2" s="1"/>
  <c r="J218" i="2"/>
  <c r="J217" i="2" s="1"/>
  <c r="J216" i="2" s="1"/>
  <c r="J214" i="2" s="1"/>
  <c r="I218" i="2"/>
  <c r="I217" i="2" s="1"/>
  <c r="I216" i="2" s="1"/>
  <c r="I214" i="2" s="1"/>
  <c r="H218" i="2"/>
  <c r="H217" i="2" s="1"/>
  <c r="H216" i="2" s="1"/>
  <c r="H214" i="2" s="1"/>
  <c r="G218" i="2"/>
  <c r="G217" i="2" s="1"/>
  <c r="G216" i="2" s="1"/>
  <c r="G214" i="2" s="1"/>
  <c r="F218" i="2"/>
  <c r="F217" i="2" s="1"/>
  <c r="F216" i="2" s="1"/>
  <c r="F214" i="2" s="1"/>
  <c r="E218" i="2"/>
  <c r="E217" i="2" s="1"/>
  <c r="E216" i="2" s="1"/>
  <c r="E214" i="2" s="1"/>
  <c r="D218" i="2"/>
  <c r="D217" i="2" s="1"/>
  <c r="D216" i="2" s="1"/>
  <c r="D214" i="2" s="1"/>
  <c r="C218" i="2"/>
  <c r="C217" i="2" s="1"/>
  <c r="C216" i="2" s="1"/>
  <c r="C214" i="2" s="1"/>
  <c r="U211" i="2"/>
  <c r="U210" i="2" s="1"/>
  <c r="T211" i="2"/>
  <c r="T210" i="2" s="1"/>
  <c r="S211" i="2"/>
  <c r="S210" i="2" s="1"/>
  <c r="R211" i="2"/>
  <c r="R210" i="2" s="1"/>
  <c r="Q211" i="2"/>
  <c r="Q210" i="2" s="1"/>
  <c r="P211" i="2"/>
  <c r="P210" i="2" s="1"/>
  <c r="O211" i="2"/>
  <c r="O210" i="2" s="1"/>
  <c r="N211" i="2"/>
  <c r="N210" i="2" s="1"/>
  <c r="M211" i="2"/>
  <c r="M210" i="2" s="1"/>
  <c r="L211" i="2"/>
  <c r="L210" i="2" s="1"/>
  <c r="K211" i="2"/>
  <c r="K210" i="2" s="1"/>
  <c r="J211" i="2"/>
  <c r="J210" i="2" s="1"/>
  <c r="I211" i="2"/>
  <c r="I210" i="2" s="1"/>
  <c r="H211" i="2"/>
  <c r="H210" i="2" s="1"/>
  <c r="G211" i="2"/>
  <c r="G210" i="2" s="1"/>
  <c r="F211" i="2"/>
  <c r="F210" i="2" s="1"/>
  <c r="E211" i="2"/>
  <c r="E210" i="2" s="1"/>
  <c r="D211" i="2"/>
  <c r="D210" i="2" s="1"/>
  <c r="C211" i="2"/>
  <c r="C210" i="2" s="1"/>
  <c r="U208" i="2"/>
  <c r="U207" i="2" s="1"/>
  <c r="T208" i="2"/>
  <c r="T207" i="2" s="1"/>
  <c r="S208" i="2"/>
  <c r="S207" i="2" s="1"/>
  <c r="R208" i="2"/>
  <c r="R207" i="2" s="1"/>
  <c r="Q208" i="2"/>
  <c r="Q207" i="2" s="1"/>
  <c r="P208" i="2"/>
  <c r="P207" i="2" s="1"/>
  <c r="O208" i="2"/>
  <c r="O207" i="2" s="1"/>
  <c r="N208" i="2"/>
  <c r="N207" i="2" s="1"/>
  <c r="M208" i="2"/>
  <c r="M207" i="2" s="1"/>
  <c r="L208" i="2"/>
  <c r="L207" i="2" s="1"/>
  <c r="K208" i="2"/>
  <c r="K207" i="2" s="1"/>
  <c r="J208" i="2"/>
  <c r="J207" i="2" s="1"/>
  <c r="I208" i="2"/>
  <c r="I207" i="2" s="1"/>
  <c r="H208" i="2"/>
  <c r="H207" i="2" s="1"/>
  <c r="G208" i="2"/>
  <c r="G207" i="2" s="1"/>
  <c r="F208" i="2"/>
  <c r="F207" i="2" s="1"/>
  <c r="E208" i="2"/>
  <c r="E207" i="2" s="1"/>
  <c r="D208" i="2"/>
  <c r="D207" i="2" s="1"/>
  <c r="C208" i="2"/>
  <c r="C207" i="2" s="1"/>
  <c r="U203" i="2"/>
  <c r="U202" i="2" s="1"/>
  <c r="U201" i="2" s="1"/>
  <c r="T203" i="2"/>
  <c r="T202" i="2" s="1"/>
  <c r="T201" i="2" s="1"/>
  <c r="S203" i="2"/>
  <c r="S202" i="2" s="1"/>
  <c r="S201" i="2" s="1"/>
  <c r="R203" i="2"/>
  <c r="R202" i="2" s="1"/>
  <c r="R201" i="2" s="1"/>
  <c r="Q203" i="2"/>
  <c r="Q202" i="2" s="1"/>
  <c r="Q201" i="2" s="1"/>
  <c r="P203" i="2"/>
  <c r="P202" i="2" s="1"/>
  <c r="P201" i="2" s="1"/>
  <c r="O203" i="2"/>
  <c r="O202" i="2" s="1"/>
  <c r="O201" i="2" s="1"/>
  <c r="N203" i="2"/>
  <c r="N202" i="2" s="1"/>
  <c r="N201" i="2" s="1"/>
  <c r="M203" i="2"/>
  <c r="M202" i="2" s="1"/>
  <c r="M201" i="2" s="1"/>
  <c r="L203" i="2"/>
  <c r="L202" i="2" s="1"/>
  <c r="L201" i="2" s="1"/>
  <c r="K203" i="2"/>
  <c r="K202" i="2" s="1"/>
  <c r="K201" i="2" s="1"/>
  <c r="J203" i="2"/>
  <c r="J202" i="2" s="1"/>
  <c r="J201" i="2" s="1"/>
  <c r="I203" i="2"/>
  <c r="I202" i="2" s="1"/>
  <c r="I201" i="2" s="1"/>
  <c r="H203" i="2"/>
  <c r="H202" i="2" s="1"/>
  <c r="H201" i="2" s="1"/>
  <c r="G203" i="2"/>
  <c r="G202" i="2" s="1"/>
  <c r="G201" i="2" s="1"/>
  <c r="F203" i="2"/>
  <c r="F202" i="2" s="1"/>
  <c r="F201" i="2" s="1"/>
  <c r="E203" i="2"/>
  <c r="E202" i="2" s="1"/>
  <c r="E201" i="2" s="1"/>
  <c r="D203" i="2"/>
  <c r="D202" i="2" s="1"/>
  <c r="D201" i="2" s="1"/>
  <c r="C203" i="2"/>
  <c r="C202" i="2" s="1"/>
  <c r="C201" i="2" s="1"/>
  <c r="U198" i="2"/>
  <c r="U197" i="2" s="1"/>
  <c r="T198" i="2"/>
  <c r="T197" i="2" s="1"/>
  <c r="S198" i="2"/>
  <c r="S197" i="2" s="1"/>
  <c r="R198" i="2"/>
  <c r="R197" i="2" s="1"/>
  <c r="Q198" i="2"/>
  <c r="Q197" i="2" s="1"/>
  <c r="P198" i="2"/>
  <c r="P197" i="2" s="1"/>
  <c r="O198" i="2"/>
  <c r="O197" i="2" s="1"/>
  <c r="N198" i="2"/>
  <c r="N197" i="2" s="1"/>
  <c r="M198" i="2"/>
  <c r="M197" i="2" s="1"/>
  <c r="L198" i="2"/>
  <c r="L197" i="2" s="1"/>
  <c r="K198" i="2"/>
  <c r="K197" i="2" s="1"/>
  <c r="J198" i="2"/>
  <c r="J197" i="2" s="1"/>
  <c r="I198" i="2"/>
  <c r="I197" i="2" s="1"/>
  <c r="H198" i="2"/>
  <c r="H197" i="2" s="1"/>
  <c r="G198" i="2"/>
  <c r="G197" i="2" s="1"/>
  <c r="F198" i="2"/>
  <c r="F197" i="2" s="1"/>
  <c r="E198" i="2"/>
  <c r="E197" i="2" s="1"/>
  <c r="D198" i="2"/>
  <c r="D197" i="2" s="1"/>
  <c r="C198" i="2"/>
  <c r="C197" i="2" s="1"/>
  <c r="B532" i="2" s="1"/>
  <c r="U195" i="2"/>
  <c r="U194" i="2" s="1"/>
  <c r="T195" i="2"/>
  <c r="T194" i="2" s="1"/>
  <c r="S195" i="2"/>
  <c r="S194" i="2" s="1"/>
  <c r="R195" i="2"/>
  <c r="R194" i="2" s="1"/>
  <c r="Q195" i="2"/>
  <c r="Q194" i="2" s="1"/>
  <c r="P195" i="2"/>
  <c r="P194" i="2" s="1"/>
  <c r="O195" i="2"/>
  <c r="O194" i="2" s="1"/>
  <c r="N195" i="2"/>
  <c r="M195" i="2"/>
  <c r="M194" i="2" s="1"/>
  <c r="L195" i="2"/>
  <c r="L194" i="2" s="1"/>
  <c r="K195" i="2"/>
  <c r="K194" i="2" s="1"/>
  <c r="J195" i="2"/>
  <c r="J194" i="2" s="1"/>
  <c r="I195" i="2"/>
  <c r="I194" i="2" s="1"/>
  <c r="H195" i="2"/>
  <c r="H194" i="2" s="1"/>
  <c r="G195" i="2"/>
  <c r="G194" i="2" s="1"/>
  <c r="F195" i="2"/>
  <c r="F194" i="2" s="1"/>
  <c r="E195" i="2"/>
  <c r="E194" i="2" s="1"/>
  <c r="D195" i="2"/>
  <c r="D194" i="2" s="1"/>
  <c r="C195" i="2"/>
  <c r="C194" i="2" s="1"/>
  <c r="N194" i="2"/>
  <c r="U188" i="2"/>
  <c r="U187" i="2" s="1"/>
  <c r="U186" i="2" s="1"/>
  <c r="T188" i="2"/>
  <c r="T187" i="2" s="1"/>
  <c r="T186" i="2" s="1"/>
  <c r="S188" i="2"/>
  <c r="S187" i="2" s="1"/>
  <c r="S186" i="2" s="1"/>
  <c r="R188" i="2"/>
  <c r="R187" i="2" s="1"/>
  <c r="R186" i="2" s="1"/>
  <c r="Q188" i="2"/>
  <c r="Q187" i="2" s="1"/>
  <c r="Q186" i="2" s="1"/>
  <c r="P188" i="2"/>
  <c r="P187" i="2" s="1"/>
  <c r="P186" i="2" s="1"/>
  <c r="O188" i="2"/>
  <c r="O187" i="2" s="1"/>
  <c r="O186" i="2" s="1"/>
  <c r="N188" i="2"/>
  <c r="N187" i="2" s="1"/>
  <c r="N186" i="2" s="1"/>
  <c r="M188" i="2"/>
  <c r="M187" i="2" s="1"/>
  <c r="M186" i="2" s="1"/>
  <c r="L188" i="2"/>
  <c r="L187" i="2" s="1"/>
  <c r="L186" i="2" s="1"/>
  <c r="K188" i="2"/>
  <c r="K187" i="2" s="1"/>
  <c r="K186" i="2" s="1"/>
  <c r="J188" i="2"/>
  <c r="J187" i="2" s="1"/>
  <c r="J186" i="2" s="1"/>
  <c r="I188" i="2"/>
  <c r="I187" i="2" s="1"/>
  <c r="I186" i="2" s="1"/>
  <c r="H188" i="2"/>
  <c r="H187" i="2" s="1"/>
  <c r="H186" i="2" s="1"/>
  <c r="G188" i="2"/>
  <c r="G187" i="2" s="1"/>
  <c r="G186" i="2" s="1"/>
  <c r="F188" i="2"/>
  <c r="F187" i="2" s="1"/>
  <c r="F186" i="2" s="1"/>
  <c r="E188" i="2"/>
  <c r="E187" i="2" s="1"/>
  <c r="E186" i="2" s="1"/>
  <c r="D188" i="2"/>
  <c r="D187" i="2" s="1"/>
  <c r="D186" i="2" s="1"/>
  <c r="C188" i="2"/>
  <c r="C187" i="2" s="1"/>
  <c r="C186" i="2" s="1"/>
  <c r="U182" i="2"/>
  <c r="U181" i="2" s="1"/>
  <c r="T182" i="2"/>
  <c r="T181" i="2" s="1"/>
  <c r="S182" i="2"/>
  <c r="S181" i="2" s="1"/>
  <c r="R182" i="2"/>
  <c r="R181" i="2" s="1"/>
  <c r="Q182" i="2"/>
  <c r="Q181" i="2" s="1"/>
  <c r="P182" i="2"/>
  <c r="P181" i="2" s="1"/>
  <c r="O182" i="2"/>
  <c r="O181" i="2" s="1"/>
  <c r="N182" i="2"/>
  <c r="N181" i="2" s="1"/>
  <c r="M182" i="2"/>
  <c r="M181" i="2" s="1"/>
  <c r="L182" i="2"/>
  <c r="L181" i="2" s="1"/>
  <c r="K182" i="2"/>
  <c r="K181" i="2" s="1"/>
  <c r="J182" i="2"/>
  <c r="J181" i="2" s="1"/>
  <c r="I182" i="2"/>
  <c r="I181" i="2" s="1"/>
  <c r="H182" i="2"/>
  <c r="H181" i="2" s="1"/>
  <c r="G182" i="2"/>
  <c r="G181" i="2" s="1"/>
  <c r="F182" i="2"/>
  <c r="F181" i="2" s="1"/>
  <c r="E182" i="2"/>
  <c r="E181" i="2" s="1"/>
  <c r="D182" i="2"/>
  <c r="D181" i="2" s="1"/>
  <c r="C182" i="2"/>
  <c r="C181" i="2" s="1"/>
  <c r="U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U170" i="2"/>
  <c r="U169" i="2" s="1"/>
  <c r="U168" i="2" s="1"/>
  <c r="T170" i="2"/>
  <c r="T169" i="2" s="1"/>
  <c r="T168" i="2" s="1"/>
  <c r="S170" i="2"/>
  <c r="S169" i="2" s="1"/>
  <c r="S168" i="2" s="1"/>
  <c r="R170" i="2"/>
  <c r="R169" i="2" s="1"/>
  <c r="R168" i="2" s="1"/>
  <c r="Q170" i="2"/>
  <c r="Q169" i="2" s="1"/>
  <c r="Q168" i="2" s="1"/>
  <c r="P170" i="2"/>
  <c r="P169" i="2" s="1"/>
  <c r="P168" i="2" s="1"/>
  <c r="O170" i="2"/>
  <c r="O169" i="2" s="1"/>
  <c r="O168" i="2" s="1"/>
  <c r="N170" i="2"/>
  <c r="N169" i="2" s="1"/>
  <c r="N168" i="2" s="1"/>
  <c r="M170" i="2"/>
  <c r="M169" i="2" s="1"/>
  <c r="M168" i="2" s="1"/>
  <c r="L170" i="2"/>
  <c r="L169" i="2" s="1"/>
  <c r="L168" i="2" s="1"/>
  <c r="K170" i="2"/>
  <c r="K169" i="2" s="1"/>
  <c r="K168" i="2" s="1"/>
  <c r="J170" i="2"/>
  <c r="J169" i="2" s="1"/>
  <c r="J168" i="2" s="1"/>
  <c r="I170" i="2"/>
  <c r="I169" i="2" s="1"/>
  <c r="I168" i="2" s="1"/>
  <c r="H170" i="2"/>
  <c r="H169" i="2" s="1"/>
  <c r="H168" i="2" s="1"/>
  <c r="G170" i="2"/>
  <c r="G169" i="2" s="1"/>
  <c r="G168" i="2" s="1"/>
  <c r="F170" i="2"/>
  <c r="F169" i="2" s="1"/>
  <c r="F168" i="2" s="1"/>
  <c r="E170" i="2"/>
  <c r="E169" i="2" s="1"/>
  <c r="E168" i="2" s="1"/>
  <c r="D170" i="2"/>
  <c r="D169" i="2" s="1"/>
  <c r="D168" i="2" s="1"/>
  <c r="C170" i="2"/>
  <c r="C169" i="2" s="1"/>
  <c r="C168" i="2" s="1"/>
  <c r="U162" i="2"/>
  <c r="U161" i="2" s="1"/>
  <c r="T162" i="2"/>
  <c r="T161" i="2" s="1"/>
  <c r="S162" i="2"/>
  <c r="S161" i="2" s="1"/>
  <c r="R162" i="2"/>
  <c r="R161" i="2" s="1"/>
  <c r="Q162" i="2"/>
  <c r="Q161" i="2" s="1"/>
  <c r="P162" i="2"/>
  <c r="P161" i="2" s="1"/>
  <c r="O162" i="2"/>
  <c r="O161" i="2" s="1"/>
  <c r="N162" i="2"/>
  <c r="N161" i="2" s="1"/>
  <c r="M162" i="2"/>
  <c r="M161" i="2" s="1"/>
  <c r="L162" i="2"/>
  <c r="L161" i="2" s="1"/>
  <c r="K162" i="2"/>
  <c r="K161" i="2" s="1"/>
  <c r="J162" i="2"/>
  <c r="J161" i="2" s="1"/>
  <c r="I162" i="2"/>
  <c r="I161" i="2" s="1"/>
  <c r="H162" i="2"/>
  <c r="H161" i="2" s="1"/>
  <c r="G162" i="2"/>
  <c r="G161" i="2" s="1"/>
  <c r="F162" i="2"/>
  <c r="F161" i="2" s="1"/>
  <c r="E162" i="2"/>
  <c r="E161" i="2" s="1"/>
  <c r="D162" i="2"/>
  <c r="D161" i="2" s="1"/>
  <c r="C162" i="2"/>
  <c r="C161" i="2" s="1"/>
  <c r="U155" i="2"/>
  <c r="U154" i="2" s="1"/>
  <c r="U153" i="2" s="1"/>
  <c r="T155" i="2"/>
  <c r="T154" i="2" s="1"/>
  <c r="T153" i="2" s="1"/>
  <c r="S155" i="2"/>
  <c r="S154" i="2" s="1"/>
  <c r="S153" i="2" s="1"/>
  <c r="R155" i="2"/>
  <c r="R154" i="2" s="1"/>
  <c r="R153" i="2" s="1"/>
  <c r="Q155" i="2"/>
  <c r="Q154" i="2" s="1"/>
  <c r="Q153" i="2" s="1"/>
  <c r="P155" i="2"/>
  <c r="P154" i="2" s="1"/>
  <c r="P153" i="2" s="1"/>
  <c r="O155" i="2"/>
  <c r="O154" i="2" s="1"/>
  <c r="O153" i="2" s="1"/>
  <c r="N155" i="2"/>
  <c r="N154" i="2" s="1"/>
  <c r="N153" i="2" s="1"/>
  <c r="M155" i="2"/>
  <c r="M154" i="2" s="1"/>
  <c r="M153" i="2" s="1"/>
  <c r="L155" i="2"/>
  <c r="L154" i="2" s="1"/>
  <c r="L153" i="2" s="1"/>
  <c r="K155" i="2"/>
  <c r="K154" i="2" s="1"/>
  <c r="K153" i="2" s="1"/>
  <c r="J155" i="2"/>
  <c r="J154" i="2" s="1"/>
  <c r="J153" i="2" s="1"/>
  <c r="I155" i="2"/>
  <c r="I154" i="2" s="1"/>
  <c r="I153" i="2" s="1"/>
  <c r="H155" i="2"/>
  <c r="H154" i="2" s="1"/>
  <c r="H153" i="2" s="1"/>
  <c r="G155" i="2"/>
  <c r="G154" i="2" s="1"/>
  <c r="G153" i="2" s="1"/>
  <c r="F155" i="2"/>
  <c r="F154" i="2" s="1"/>
  <c r="F153" i="2" s="1"/>
  <c r="E155" i="2"/>
  <c r="E154" i="2" s="1"/>
  <c r="E153" i="2" s="1"/>
  <c r="D155" i="2"/>
  <c r="D154" i="2" s="1"/>
  <c r="D153" i="2" s="1"/>
  <c r="C155" i="2"/>
  <c r="C154" i="2" s="1"/>
  <c r="C153" i="2" s="1"/>
  <c r="U149" i="2"/>
  <c r="U148" i="2" s="1"/>
  <c r="U147" i="2" s="1"/>
  <c r="T149" i="2"/>
  <c r="T148" i="2" s="1"/>
  <c r="T147" i="2" s="1"/>
  <c r="S149" i="2"/>
  <c r="S148" i="2" s="1"/>
  <c r="S147" i="2" s="1"/>
  <c r="R149" i="2"/>
  <c r="R148" i="2" s="1"/>
  <c r="R147" i="2" s="1"/>
  <c r="Q149" i="2"/>
  <c r="Q148" i="2" s="1"/>
  <c r="Q147" i="2" s="1"/>
  <c r="P149" i="2"/>
  <c r="P148" i="2" s="1"/>
  <c r="P147" i="2" s="1"/>
  <c r="O149" i="2"/>
  <c r="O148" i="2" s="1"/>
  <c r="O147" i="2" s="1"/>
  <c r="N149" i="2"/>
  <c r="N148" i="2" s="1"/>
  <c r="N147" i="2" s="1"/>
  <c r="M149" i="2"/>
  <c r="M148" i="2" s="1"/>
  <c r="M147" i="2" s="1"/>
  <c r="L149" i="2"/>
  <c r="L148" i="2" s="1"/>
  <c r="L147" i="2" s="1"/>
  <c r="K149" i="2"/>
  <c r="K148" i="2" s="1"/>
  <c r="K147" i="2" s="1"/>
  <c r="J149" i="2"/>
  <c r="J148" i="2" s="1"/>
  <c r="J147" i="2" s="1"/>
  <c r="I149" i="2"/>
  <c r="I148" i="2" s="1"/>
  <c r="I147" i="2" s="1"/>
  <c r="H149" i="2"/>
  <c r="H148" i="2" s="1"/>
  <c r="H147" i="2" s="1"/>
  <c r="G149" i="2"/>
  <c r="G148" i="2" s="1"/>
  <c r="G147" i="2" s="1"/>
  <c r="F149" i="2"/>
  <c r="F148" i="2" s="1"/>
  <c r="F147" i="2" s="1"/>
  <c r="E149" i="2"/>
  <c r="E148" i="2" s="1"/>
  <c r="E147" i="2" s="1"/>
  <c r="D149" i="2"/>
  <c r="D148" i="2" s="1"/>
  <c r="D147" i="2" s="1"/>
  <c r="C149" i="2"/>
  <c r="C148" i="2" s="1"/>
  <c r="C147" i="2" s="1"/>
  <c r="U142" i="2"/>
  <c r="U141" i="2" s="1"/>
  <c r="U140" i="2" s="1"/>
  <c r="T142" i="2"/>
  <c r="T141" i="2" s="1"/>
  <c r="T140" i="2" s="1"/>
  <c r="S142" i="2"/>
  <c r="S141" i="2" s="1"/>
  <c r="S140" i="2" s="1"/>
  <c r="R142" i="2"/>
  <c r="R141" i="2" s="1"/>
  <c r="R140" i="2" s="1"/>
  <c r="Q142" i="2"/>
  <c r="Q141" i="2" s="1"/>
  <c r="Q140" i="2" s="1"/>
  <c r="P142" i="2"/>
  <c r="P141" i="2" s="1"/>
  <c r="P140" i="2" s="1"/>
  <c r="O142" i="2"/>
  <c r="O141" i="2" s="1"/>
  <c r="O140" i="2" s="1"/>
  <c r="N142" i="2"/>
  <c r="N141" i="2" s="1"/>
  <c r="N140" i="2" s="1"/>
  <c r="M142" i="2"/>
  <c r="M141" i="2" s="1"/>
  <c r="M140" i="2" s="1"/>
  <c r="L142" i="2"/>
  <c r="L141" i="2" s="1"/>
  <c r="L140" i="2" s="1"/>
  <c r="K142" i="2"/>
  <c r="K141" i="2" s="1"/>
  <c r="K140" i="2" s="1"/>
  <c r="J142" i="2"/>
  <c r="J141" i="2" s="1"/>
  <c r="J140" i="2" s="1"/>
  <c r="I142" i="2"/>
  <c r="I141" i="2" s="1"/>
  <c r="I140" i="2" s="1"/>
  <c r="H142" i="2"/>
  <c r="H141" i="2" s="1"/>
  <c r="H140" i="2" s="1"/>
  <c r="G142" i="2"/>
  <c r="G141" i="2" s="1"/>
  <c r="G140" i="2" s="1"/>
  <c r="F142" i="2"/>
  <c r="F141" i="2" s="1"/>
  <c r="F140" i="2" s="1"/>
  <c r="E142" i="2"/>
  <c r="E141" i="2" s="1"/>
  <c r="E140" i="2" s="1"/>
  <c r="D142" i="2"/>
  <c r="D141" i="2" s="1"/>
  <c r="D140" i="2" s="1"/>
  <c r="C142" i="2"/>
  <c r="C141" i="2" s="1"/>
  <c r="C140" i="2" s="1"/>
  <c r="U134" i="2"/>
  <c r="U133" i="2" s="1"/>
  <c r="T134" i="2"/>
  <c r="T133" i="2" s="1"/>
  <c r="S134" i="2"/>
  <c r="S133" i="2" s="1"/>
  <c r="R134" i="2"/>
  <c r="R133" i="2" s="1"/>
  <c r="Q134" i="2"/>
  <c r="Q133" i="2" s="1"/>
  <c r="P134" i="2"/>
  <c r="P133" i="2" s="1"/>
  <c r="O134" i="2"/>
  <c r="O133" i="2" s="1"/>
  <c r="N134" i="2"/>
  <c r="N133" i="2" s="1"/>
  <c r="M134" i="2"/>
  <c r="M133" i="2" s="1"/>
  <c r="L134" i="2"/>
  <c r="L133" i="2" s="1"/>
  <c r="K134" i="2"/>
  <c r="K133" i="2" s="1"/>
  <c r="J134" i="2"/>
  <c r="J133" i="2" s="1"/>
  <c r="I134" i="2"/>
  <c r="I133" i="2" s="1"/>
  <c r="H134" i="2"/>
  <c r="H133" i="2" s="1"/>
  <c r="G134" i="2"/>
  <c r="G133" i="2" s="1"/>
  <c r="F134" i="2"/>
  <c r="F133" i="2" s="1"/>
  <c r="E134" i="2"/>
  <c r="E133" i="2" s="1"/>
  <c r="D134" i="2"/>
  <c r="D133" i="2" s="1"/>
  <c r="C134" i="2"/>
  <c r="C133" i="2" s="1"/>
  <c r="U131" i="2"/>
  <c r="U130" i="2" s="1"/>
  <c r="T131" i="2"/>
  <c r="T130" i="2" s="1"/>
  <c r="S131" i="2"/>
  <c r="S130" i="2" s="1"/>
  <c r="R131" i="2"/>
  <c r="R130" i="2" s="1"/>
  <c r="Q131" i="2"/>
  <c r="Q130" i="2" s="1"/>
  <c r="P131" i="2"/>
  <c r="P130" i="2" s="1"/>
  <c r="O131" i="2"/>
  <c r="O130" i="2" s="1"/>
  <c r="N131" i="2"/>
  <c r="N130" i="2" s="1"/>
  <c r="M131" i="2"/>
  <c r="M130" i="2" s="1"/>
  <c r="L131" i="2"/>
  <c r="L130" i="2" s="1"/>
  <c r="K131" i="2"/>
  <c r="K130" i="2" s="1"/>
  <c r="J131" i="2"/>
  <c r="J130" i="2" s="1"/>
  <c r="I131" i="2"/>
  <c r="I130" i="2" s="1"/>
  <c r="H131" i="2"/>
  <c r="H130" i="2" s="1"/>
  <c r="G131" i="2"/>
  <c r="G130" i="2" s="1"/>
  <c r="F131" i="2"/>
  <c r="F130" i="2" s="1"/>
  <c r="E131" i="2"/>
  <c r="E130" i="2" s="1"/>
  <c r="D131" i="2"/>
  <c r="D130" i="2" s="1"/>
  <c r="C131" i="2"/>
  <c r="C130" i="2" s="1"/>
  <c r="U125" i="2"/>
  <c r="U124" i="2" s="1"/>
  <c r="U123" i="2" s="1"/>
  <c r="T125" i="2"/>
  <c r="T124" i="2" s="1"/>
  <c r="T123" i="2" s="1"/>
  <c r="S125" i="2"/>
  <c r="S124" i="2" s="1"/>
  <c r="S123" i="2" s="1"/>
  <c r="R125" i="2"/>
  <c r="R124" i="2" s="1"/>
  <c r="R123" i="2" s="1"/>
  <c r="Q125" i="2"/>
  <c r="Q124" i="2" s="1"/>
  <c r="Q123" i="2" s="1"/>
  <c r="P125" i="2"/>
  <c r="P124" i="2" s="1"/>
  <c r="P123" i="2" s="1"/>
  <c r="O125" i="2"/>
  <c r="O124" i="2" s="1"/>
  <c r="O123" i="2" s="1"/>
  <c r="N125" i="2"/>
  <c r="N124" i="2" s="1"/>
  <c r="N123" i="2" s="1"/>
  <c r="M125" i="2"/>
  <c r="M124" i="2" s="1"/>
  <c r="M123" i="2" s="1"/>
  <c r="L125" i="2"/>
  <c r="L124" i="2" s="1"/>
  <c r="L123" i="2" s="1"/>
  <c r="K125" i="2"/>
  <c r="K124" i="2" s="1"/>
  <c r="K123" i="2" s="1"/>
  <c r="J125" i="2"/>
  <c r="J124" i="2" s="1"/>
  <c r="J123" i="2" s="1"/>
  <c r="I125" i="2"/>
  <c r="I124" i="2" s="1"/>
  <c r="I123" i="2" s="1"/>
  <c r="H125" i="2"/>
  <c r="H124" i="2" s="1"/>
  <c r="H123" i="2" s="1"/>
  <c r="G125" i="2"/>
  <c r="G124" i="2" s="1"/>
  <c r="G123" i="2" s="1"/>
  <c r="F125" i="2"/>
  <c r="F124" i="2" s="1"/>
  <c r="F123" i="2" s="1"/>
  <c r="E125" i="2"/>
  <c r="E124" i="2" s="1"/>
  <c r="E123" i="2" s="1"/>
  <c r="D125" i="2"/>
  <c r="D124" i="2" s="1"/>
  <c r="D123" i="2" s="1"/>
  <c r="C125" i="2"/>
  <c r="C124" i="2" s="1"/>
  <c r="C123" i="2" s="1"/>
  <c r="U118" i="2"/>
  <c r="U117" i="2" s="1"/>
  <c r="U116" i="2" s="1"/>
  <c r="T118" i="2"/>
  <c r="T117" i="2" s="1"/>
  <c r="T116" i="2" s="1"/>
  <c r="S118" i="2"/>
  <c r="S117" i="2" s="1"/>
  <c r="S116" i="2" s="1"/>
  <c r="R118" i="2"/>
  <c r="R117" i="2" s="1"/>
  <c r="R116" i="2" s="1"/>
  <c r="Q118" i="2"/>
  <c r="Q117" i="2" s="1"/>
  <c r="Q116" i="2" s="1"/>
  <c r="P118" i="2"/>
  <c r="P117" i="2" s="1"/>
  <c r="P116" i="2" s="1"/>
  <c r="O118" i="2"/>
  <c r="O117" i="2" s="1"/>
  <c r="O116" i="2" s="1"/>
  <c r="N118" i="2"/>
  <c r="N117" i="2" s="1"/>
  <c r="N116" i="2" s="1"/>
  <c r="M118" i="2"/>
  <c r="M117" i="2" s="1"/>
  <c r="M116" i="2" s="1"/>
  <c r="L118" i="2"/>
  <c r="L117" i="2" s="1"/>
  <c r="L116" i="2" s="1"/>
  <c r="K118" i="2"/>
  <c r="K117" i="2" s="1"/>
  <c r="K116" i="2" s="1"/>
  <c r="J118" i="2"/>
  <c r="J117" i="2" s="1"/>
  <c r="J116" i="2" s="1"/>
  <c r="I118" i="2"/>
  <c r="I117" i="2" s="1"/>
  <c r="I116" i="2" s="1"/>
  <c r="H118" i="2"/>
  <c r="H117" i="2" s="1"/>
  <c r="H116" i="2" s="1"/>
  <c r="G118" i="2"/>
  <c r="G117" i="2" s="1"/>
  <c r="G116" i="2" s="1"/>
  <c r="F118" i="2"/>
  <c r="F117" i="2" s="1"/>
  <c r="F116" i="2" s="1"/>
  <c r="E118" i="2"/>
  <c r="E117" i="2" s="1"/>
  <c r="E116" i="2" s="1"/>
  <c r="D118" i="2"/>
  <c r="D117" i="2" s="1"/>
  <c r="D116" i="2" s="1"/>
  <c r="C118" i="2"/>
  <c r="C117" i="2" s="1"/>
  <c r="C116" i="2" s="1"/>
  <c r="U111" i="2"/>
  <c r="U110" i="2" s="1"/>
  <c r="U109" i="2" s="1"/>
  <c r="T111" i="2"/>
  <c r="T110" i="2" s="1"/>
  <c r="T109" i="2" s="1"/>
  <c r="S111" i="2"/>
  <c r="S110" i="2" s="1"/>
  <c r="S109" i="2" s="1"/>
  <c r="R111" i="2"/>
  <c r="R110" i="2" s="1"/>
  <c r="R109" i="2" s="1"/>
  <c r="Q111" i="2"/>
  <c r="Q110" i="2" s="1"/>
  <c r="Q109" i="2" s="1"/>
  <c r="P111" i="2"/>
  <c r="P110" i="2" s="1"/>
  <c r="P109" i="2" s="1"/>
  <c r="O111" i="2"/>
  <c r="O110" i="2" s="1"/>
  <c r="O109" i="2" s="1"/>
  <c r="N111" i="2"/>
  <c r="N110" i="2" s="1"/>
  <c r="N109" i="2" s="1"/>
  <c r="M111" i="2"/>
  <c r="M110" i="2" s="1"/>
  <c r="M109" i="2" s="1"/>
  <c r="L111" i="2"/>
  <c r="L110" i="2" s="1"/>
  <c r="L109" i="2" s="1"/>
  <c r="K111" i="2"/>
  <c r="K110" i="2" s="1"/>
  <c r="K109" i="2" s="1"/>
  <c r="J111" i="2"/>
  <c r="J110" i="2" s="1"/>
  <c r="J109" i="2" s="1"/>
  <c r="I111" i="2"/>
  <c r="I110" i="2" s="1"/>
  <c r="I109" i="2" s="1"/>
  <c r="H111" i="2"/>
  <c r="H110" i="2" s="1"/>
  <c r="H109" i="2" s="1"/>
  <c r="G111" i="2"/>
  <c r="G110" i="2" s="1"/>
  <c r="G109" i="2" s="1"/>
  <c r="F111" i="2"/>
  <c r="F110" i="2" s="1"/>
  <c r="F109" i="2" s="1"/>
  <c r="E111" i="2"/>
  <c r="E110" i="2" s="1"/>
  <c r="E109" i="2" s="1"/>
  <c r="D111" i="2"/>
  <c r="D110" i="2" s="1"/>
  <c r="D109" i="2" s="1"/>
  <c r="C111" i="2"/>
  <c r="C110" i="2" s="1"/>
  <c r="C109" i="2" s="1"/>
  <c r="U103" i="2"/>
  <c r="U102" i="2" s="1"/>
  <c r="U101" i="2" s="1"/>
  <c r="U99" i="2" s="1"/>
  <c r="T103" i="2"/>
  <c r="T102" i="2" s="1"/>
  <c r="T101" i="2" s="1"/>
  <c r="T99" i="2" s="1"/>
  <c r="S103" i="2"/>
  <c r="S102" i="2" s="1"/>
  <c r="S101" i="2" s="1"/>
  <c r="S99" i="2" s="1"/>
  <c r="R103" i="2"/>
  <c r="R102" i="2" s="1"/>
  <c r="R101" i="2" s="1"/>
  <c r="R99" i="2" s="1"/>
  <c r="Q103" i="2"/>
  <c r="Q102" i="2" s="1"/>
  <c r="Q101" i="2" s="1"/>
  <c r="Q99" i="2" s="1"/>
  <c r="P103" i="2"/>
  <c r="P102" i="2" s="1"/>
  <c r="P101" i="2" s="1"/>
  <c r="P99" i="2" s="1"/>
  <c r="O103" i="2"/>
  <c r="O102" i="2" s="1"/>
  <c r="O101" i="2" s="1"/>
  <c r="O99" i="2" s="1"/>
  <c r="N103" i="2"/>
  <c r="N102" i="2" s="1"/>
  <c r="N101" i="2" s="1"/>
  <c r="N99" i="2" s="1"/>
  <c r="M103" i="2"/>
  <c r="M102" i="2" s="1"/>
  <c r="M101" i="2" s="1"/>
  <c r="M99" i="2" s="1"/>
  <c r="L103" i="2"/>
  <c r="L102" i="2" s="1"/>
  <c r="L101" i="2" s="1"/>
  <c r="L99" i="2" s="1"/>
  <c r="K103" i="2"/>
  <c r="K102" i="2" s="1"/>
  <c r="K101" i="2" s="1"/>
  <c r="K99" i="2" s="1"/>
  <c r="J103" i="2"/>
  <c r="J102" i="2" s="1"/>
  <c r="J101" i="2" s="1"/>
  <c r="J99" i="2" s="1"/>
  <c r="I103" i="2"/>
  <c r="I102" i="2" s="1"/>
  <c r="I101" i="2" s="1"/>
  <c r="I99" i="2" s="1"/>
  <c r="H103" i="2"/>
  <c r="H102" i="2" s="1"/>
  <c r="H101" i="2" s="1"/>
  <c r="H99" i="2" s="1"/>
  <c r="G103" i="2"/>
  <c r="G102" i="2" s="1"/>
  <c r="G101" i="2" s="1"/>
  <c r="G99" i="2" s="1"/>
  <c r="F103" i="2"/>
  <c r="F102" i="2" s="1"/>
  <c r="F101" i="2" s="1"/>
  <c r="F99" i="2" s="1"/>
  <c r="E103" i="2"/>
  <c r="E102" i="2" s="1"/>
  <c r="E101" i="2" s="1"/>
  <c r="E99" i="2" s="1"/>
  <c r="D103" i="2"/>
  <c r="D102" i="2" s="1"/>
  <c r="D101" i="2" s="1"/>
  <c r="D99" i="2" s="1"/>
  <c r="C103" i="2"/>
  <c r="C102" i="2" s="1"/>
  <c r="C101" i="2" s="1"/>
  <c r="C99" i="2" s="1"/>
  <c r="U96" i="2"/>
  <c r="U95" i="2" s="1"/>
  <c r="T96" i="2"/>
  <c r="T95" i="2" s="1"/>
  <c r="S96" i="2"/>
  <c r="S95" i="2" s="1"/>
  <c r="R96" i="2"/>
  <c r="R95" i="2" s="1"/>
  <c r="Q96" i="2"/>
  <c r="Q95" i="2" s="1"/>
  <c r="P96" i="2"/>
  <c r="P95" i="2" s="1"/>
  <c r="O96" i="2"/>
  <c r="O95" i="2" s="1"/>
  <c r="N96" i="2"/>
  <c r="N95" i="2" s="1"/>
  <c r="M96" i="2"/>
  <c r="M95" i="2" s="1"/>
  <c r="L96" i="2"/>
  <c r="L95" i="2" s="1"/>
  <c r="K96" i="2"/>
  <c r="K95" i="2" s="1"/>
  <c r="J96" i="2"/>
  <c r="J95" i="2" s="1"/>
  <c r="I96" i="2"/>
  <c r="I95" i="2" s="1"/>
  <c r="H96" i="2"/>
  <c r="H95" i="2" s="1"/>
  <c r="G96" i="2"/>
  <c r="G95" i="2" s="1"/>
  <c r="F96" i="2"/>
  <c r="F95" i="2" s="1"/>
  <c r="E96" i="2"/>
  <c r="E95" i="2" s="1"/>
  <c r="D96" i="2"/>
  <c r="D95" i="2" s="1"/>
  <c r="C96" i="2"/>
  <c r="C95" i="2" s="1"/>
  <c r="U93" i="2"/>
  <c r="U92" i="2" s="1"/>
  <c r="T93" i="2"/>
  <c r="T92" i="2" s="1"/>
  <c r="S93" i="2"/>
  <c r="S92" i="2" s="1"/>
  <c r="R93" i="2"/>
  <c r="R92" i="2" s="1"/>
  <c r="Q93" i="2"/>
  <c r="Q92" i="2" s="1"/>
  <c r="P93" i="2"/>
  <c r="P92" i="2" s="1"/>
  <c r="O93" i="2"/>
  <c r="O92" i="2" s="1"/>
  <c r="N93" i="2"/>
  <c r="N92" i="2" s="1"/>
  <c r="M93" i="2"/>
  <c r="M92" i="2" s="1"/>
  <c r="L93" i="2"/>
  <c r="L92" i="2" s="1"/>
  <c r="K93" i="2"/>
  <c r="K92" i="2" s="1"/>
  <c r="J93" i="2"/>
  <c r="J92" i="2" s="1"/>
  <c r="I93" i="2"/>
  <c r="I92" i="2" s="1"/>
  <c r="H93" i="2"/>
  <c r="H92" i="2" s="1"/>
  <c r="G93" i="2"/>
  <c r="G92" i="2" s="1"/>
  <c r="F93" i="2"/>
  <c r="F92" i="2" s="1"/>
  <c r="E93" i="2"/>
  <c r="E92" i="2" s="1"/>
  <c r="D93" i="2"/>
  <c r="D92" i="2" s="1"/>
  <c r="C93" i="2"/>
  <c r="C92" i="2" s="1"/>
  <c r="U84" i="2"/>
  <c r="U83" i="2" s="1"/>
  <c r="U82" i="2" s="1"/>
  <c r="T84" i="2"/>
  <c r="T83" i="2" s="1"/>
  <c r="T82" i="2" s="1"/>
  <c r="S84" i="2"/>
  <c r="S83" i="2" s="1"/>
  <c r="S82" i="2" s="1"/>
  <c r="R84" i="2"/>
  <c r="R83" i="2" s="1"/>
  <c r="R82" i="2" s="1"/>
  <c r="Q84" i="2"/>
  <c r="Q83" i="2" s="1"/>
  <c r="Q82" i="2" s="1"/>
  <c r="P84" i="2"/>
  <c r="P83" i="2" s="1"/>
  <c r="P82" i="2" s="1"/>
  <c r="O84" i="2"/>
  <c r="O83" i="2" s="1"/>
  <c r="O82" i="2" s="1"/>
  <c r="N84" i="2"/>
  <c r="N83" i="2" s="1"/>
  <c r="N82" i="2" s="1"/>
  <c r="M84" i="2"/>
  <c r="M83" i="2" s="1"/>
  <c r="M82" i="2" s="1"/>
  <c r="L84" i="2"/>
  <c r="L83" i="2" s="1"/>
  <c r="L82" i="2" s="1"/>
  <c r="K84" i="2"/>
  <c r="K83" i="2" s="1"/>
  <c r="K82" i="2" s="1"/>
  <c r="J84" i="2"/>
  <c r="J83" i="2" s="1"/>
  <c r="J82" i="2" s="1"/>
  <c r="I84" i="2"/>
  <c r="I83" i="2" s="1"/>
  <c r="I82" i="2" s="1"/>
  <c r="H84" i="2"/>
  <c r="H83" i="2" s="1"/>
  <c r="H82" i="2" s="1"/>
  <c r="G84" i="2"/>
  <c r="G83" i="2" s="1"/>
  <c r="G82" i="2" s="1"/>
  <c r="F84" i="2"/>
  <c r="F83" i="2" s="1"/>
  <c r="F82" i="2" s="1"/>
  <c r="E84" i="2"/>
  <c r="E83" i="2" s="1"/>
  <c r="E82" i="2" s="1"/>
  <c r="D84" i="2"/>
  <c r="D83" i="2" s="1"/>
  <c r="D82" i="2" s="1"/>
  <c r="C84" i="2"/>
  <c r="C83" i="2" s="1"/>
  <c r="C82" i="2" s="1"/>
  <c r="U70" i="2"/>
  <c r="U69" i="2" s="1"/>
  <c r="U68" i="2" s="1"/>
  <c r="T70" i="2"/>
  <c r="T69" i="2" s="1"/>
  <c r="T68" i="2" s="1"/>
  <c r="S70" i="2"/>
  <c r="S69" i="2" s="1"/>
  <c r="S68" i="2" s="1"/>
  <c r="R70" i="2"/>
  <c r="R69" i="2" s="1"/>
  <c r="R68" i="2" s="1"/>
  <c r="Q70" i="2"/>
  <c r="Q69" i="2" s="1"/>
  <c r="Q68" i="2" s="1"/>
  <c r="P70" i="2"/>
  <c r="P69" i="2" s="1"/>
  <c r="P68" i="2" s="1"/>
  <c r="O70" i="2"/>
  <c r="O69" i="2" s="1"/>
  <c r="O68" i="2" s="1"/>
  <c r="N70" i="2"/>
  <c r="M70" i="2"/>
  <c r="M69" i="2" s="1"/>
  <c r="M68" i="2" s="1"/>
  <c r="L70" i="2"/>
  <c r="L69" i="2" s="1"/>
  <c r="L68" i="2" s="1"/>
  <c r="K70" i="2"/>
  <c r="K69" i="2" s="1"/>
  <c r="K68" i="2" s="1"/>
  <c r="J70" i="2"/>
  <c r="J69" i="2" s="1"/>
  <c r="J68" i="2" s="1"/>
  <c r="I70" i="2"/>
  <c r="I69" i="2" s="1"/>
  <c r="I68" i="2" s="1"/>
  <c r="H70" i="2"/>
  <c r="H69" i="2" s="1"/>
  <c r="H68" i="2" s="1"/>
  <c r="G70" i="2"/>
  <c r="G69" i="2" s="1"/>
  <c r="G68" i="2" s="1"/>
  <c r="F70" i="2"/>
  <c r="F69" i="2" s="1"/>
  <c r="F68" i="2" s="1"/>
  <c r="E70" i="2"/>
  <c r="E69" i="2" s="1"/>
  <c r="E68" i="2" s="1"/>
  <c r="D70" i="2"/>
  <c r="D69" i="2" s="1"/>
  <c r="D68" i="2" s="1"/>
  <c r="C70" i="2"/>
  <c r="C69" i="2" s="1"/>
  <c r="C68" i="2" s="1"/>
  <c r="N69" i="2"/>
  <c r="N68" i="2" s="1"/>
  <c r="U53" i="2"/>
  <c r="U52" i="2" s="1"/>
  <c r="U51" i="2" s="1"/>
  <c r="T53" i="2"/>
  <c r="T52" i="2" s="1"/>
  <c r="T51" i="2" s="1"/>
  <c r="S53" i="2"/>
  <c r="S52" i="2" s="1"/>
  <c r="S51" i="2" s="1"/>
  <c r="R53" i="2"/>
  <c r="R52" i="2" s="1"/>
  <c r="R51" i="2" s="1"/>
  <c r="Q53" i="2"/>
  <c r="Q52" i="2" s="1"/>
  <c r="Q51" i="2" s="1"/>
  <c r="P53" i="2"/>
  <c r="P52" i="2" s="1"/>
  <c r="P51" i="2" s="1"/>
  <c r="O53" i="2"/>
  <c r="O52" i="2" s="1"/>
  <c r="O51" i="2" s="1"/>
  <c r="N53" i="2"/>
  <c r="N52" i="2" s="1"/>
  <c r="N51" i="2" s="1"/>
  <c r="M53" i="2"/>
  <c r="M52" i="2" s="1"/>
  <c r="M51" i="2" s="1"/>
  <c r="L53" i="2"/>
  <c r="L52" i="2" s="1"/>
  <c r="L51" i="2" s="1"/>
  <c r="K53" i="2"/>
  <c r="K52" i="2" s="1"/>
  <c r="K51" i="2" s="1"/>
  <c r="J53" i="2"/>
  <c r="J52" i="2" s="1"/>
  <c r="J51" i="2" s="1"/>
  <c r="I53" i="2"/>
  <c r="I52" i="2" s="1"/>
  <c r="I51" i="2" s="1"/>
  <c r="H53" i="2"/>
  <c r="H52" i="2" s="1"/>
  <c r="H51" i="2" s="1"/>
  <c r="G53" i="2"/>
  <c r="G52" i="2" s="1"/>
  <c r="G51" i="2" s="1"/>
  <c r="F53" i="2"/>
  <c r="F52" i="2" s="1"/>
  <c r="F51" i="2" s="1"/>
  <c r="E53" i="2"/>
  <c r="E52" i="2" s="1"/>
  <c r="E51" i="2" s="1"/>
  <c r="D53" i="2"/>
  <c r="D52" i="2" s="1"/>
  <c r="D51" i="2" s="1"/>
  <c r="C53" i="2"/>
  <c r="C52" i="2" s="1"/>
  <c r="C51" i="2" s="1"/>
  <c r="U44" i="2"/>
  <c r="U43" i="2" s="1"/>
  <c r="U42" i="2" s="1"/>
  <c r="T44" i="2"/>
  <c r="T43" i="2" s="1"/>
  <c r="T42" i="2" s="1"/>
  <c r="S44" i="2"/>
  <c r="S43" i="2" s="1"/>
  <c r="S42" i="2" s="1"/>
  <c r="R44" i="2"/>
  <c r="R43" i="2" s="1"/>
  <c r="R42" i="2" s="1"/>
  <c r="Q44" i="2"/>
  <c r="Q43" i="2" s="1"/>
  <c r="Q42" i="2" s="1"/>
  <c r="P44" i="2"/>
  <c r="P43" i="2" s="1"/>
  <c r="P42" i="2" s="1"/>
  <c r="O44" i="2"/>
  <c r="O43" i="2" s="1"/>
  <c r="O42" i="2" s="1"/>
  <c r="N44" i="2"/>
  <c r="N43" i="2" s="1"/>
  <c r="N42" i="2" s="1"/>
  <c r="M44" i="2"/>
  <c r="M43" i="2" s="1"/>
  <c r="M42" i="2" s="1"/>
  <c r="L44" i="2"/>
  <c r="L43" i="2" s="1"/>
  <c r="L42" i="2" s="1"/>
  <c r="K44" i="2"/>
  <c r="K43" i="2" s="1"/>
  <c r="K42" i="2" s="1"/>
  <c r="J44" i="2"/>
  <c r="J43" i="2" s="1"/>
  <c r="J42" i="2" s="1"/>
  <c r="I44" i="2"/>
  <c r="I43" i="2" s="1"/>
  <c r="I42" i="2" s="1"/>
  <c r="H44" i="2"/>
  <c r="H43" i="2" s="1"/>
  <c r="H42" i="2" s="1"/>
  <c r="G44" i="2"/>
  <c r="G43" i="2" s="1"/>
  <c r="G42" i="2" s="1"/>
  <c r="F44" i="2"/>
  <c r="F43" i="2" s="1"/>
  <c r="F42" i="2" s="1"/>
  <c r="E44" i="2"/>
  <c r="E43" i="2" s="1"/>
  <c r="E42" i="2" s="1"/>
  <c r="D44" i="2"/>
  <c r="D43" i="2" s="1"/>
  <c r="D42" i="2" s="1"/>
  <c r="C44" i="2"/>
  <c r="C43" i="2" s="1"/>
  <c r="C42" i="2" s="1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U24" i="2"/>
  <c r="U23" i="2" s="1"/>
  <c r="U22" i="2" s="1"/>
  <c r="T24" i="2"/>
  <c r="T23" i="2" s="1"/>
  <c r="T22" i="2" s="1"/>
  <c r="S24" i="2"/>
  <c r="S23" i="2" s="1"/>
  <c r="S22" i="2" s="1"/>
  <c r="R24" i="2"/>
  <c r="R23" i="2" s="1"/>
  <c r="R22" i="2" s="1"/>
  <c r="Q24" i="2"/>
  <c r="Q23" i="2" s="1"/>
  <c r="Q22" i="2" s="1"/>
  <c r="P24" i="2"/>
  <c r="P23" i="2" s="1"/>
  <c r="P22" i="2" s="1"/>
  <c r="O24" i="2"/>
  <c r="O23" i="2" s="1"/>
  <c r="O22" i="2" s="1"/>
  <c r="N24" i="2"/>
  <c r="N23" i="2" s="1"/>
  <c r="N22" i="2" s="1"/>
  <c r="M24" i="2"/>
  <c r="M23" i="2" s="1"/>
  <c r="M22" i="2" s="1"/>
  <c r="L24" i="2"/>
  <c r="L23" i="2" s="1"/>
  <c r="L22" i="2" s="1"/>
  <c r="K24" i="2"/>
  <c r="K23" i="2" s="1"/>
  <c r="K22" i="2" s="1"/>
  <c r="J24" i="2"/>
  <c r="J23" i="2" s="1"/>
  <c r="J22" i="2" s="1"/>
  <c r="I24" i="2"/>
  <c r="I23" i="2" s="1"/>
  <c r="I22" i="2" s="1"/>
  <c r="H24" i="2"/>
  <c r="H23" i="2" s="1"/>
  <c r="H22" i="2" s="1"/>
  <c r="G24" i="2"/>
  <c r="G23" i="2" s="1"/>
  <c r="G22" i="2" s="1"/>
  <c r="F24" i="2"/>
  <c r="F23" i="2" s="1"/>
  <c r="F22" i="2" s="1"/>
  <c r="E24" i="2"/>
  <c r="E23" i="2" s="1"/>
  <c r="E22" i="2" s="1"/>
  <c r="D24" i="2"/>
  <c r="D23" i="2" s="1"/>
  <c r="D22" i="2" s="1"/>
  <c r="C24" i="2"/>
  <c r="C23" i="2" s="1"/>
  <c r="C22" i="2" s="1"/>
  <c r="U19" i="2"/>
  <c r="U18" i="2" s="1"/>
  <c r="U17" i="2" s="1"/>
  <c r="T19" i="2"/>
  <c r="T18" i="2" s="1"/>
  <c r="T17" i="2" s="1"/>
  <c r="S19" i="2"/>
  <c r="S18" i="2" s="1"/>
  <c r="S17" i="2" s="1"/>
  <c r="R19" i="2"/>
  <c r="R18" i="2" s="1"/>
  <c r="R17" i="2" s="1"/>
  <c r="Q19" i="2"/>
  <c r="Q18" i="2" s="1"/>
  <c r="Q17" i="2" s="1"/>
  <c r="P19" i="2"/>
  <c r="P18" i="2" s="1"/>
  <c r="P17" i="2" s="1"/>
  <c r="O19" i="2"/>
  <c r="O18" i="2" s="1"/>
  <c r="O17" i="2" s="1"/>
  <c r="N19" i="2"/>
  <c r="N18" i="2" s="1"/>
  <c r="N17" i="2" s="1"/>
  <c r="M19" i="2"/>
  <c r="M18" i="2" s="1"/>
  <c r="M17" i="2" s="1"/>
  <c r="L19" i="2"/>
  <c r="L18" i="2" s="1"/>
  <c r="L17" i="2" s="1"/>
  <c r="K19" i="2"/>
  <c r="K18" i="2" s="1"/>
  <c r="K17" i="2" s="1"/>
  <c r="J19" i="2"/>
  <c r="J18" i="2" s="1"/>
  <c r="J17" i="2" s="1"/>
  <c r="I19" i="2"/>
  <c r="I18" i="2" s="1"/>
  <c r="I17" i="2" s="1"/>
  <c r="H19" i="2"/>
  <c r="H18" i="2" s="1"/>
  <c r="H17" i="2" s="1"/>
  <c r="G19" i="2"/>
  <c r="G18" i="2" s="1"/>
  <c r="G17" i="2" s="1"/>
  <c r="F19" i="2"/>
  <c r="F18" i="2" s="1"/>
  <c r="F17" i="2" s="1"/>
  <c r="E19" i="2"/>
  <c r="E18" i="2" s="1"/>
  <c r="E17" i="2" s="1"/>
  <c r="D19" i="2"/>
  <c r="D18" i="2" s="1"/>
  <c r="D17" i="2" s="1"/>
  <c r="C19" i="2"/>
  <c r="C18" i="2" s="1"/>
  <c r="C17" i="2" s="1"/>
  <c r="U11" i="2"/>
  <c r="U10" i="2" s="1"/>
  <c r="U9" i="2" s="1"/>
  <c r="T11" i="2"/>
  <c r="T10" i="2" s="1"/>
  <c r="T9" i="2" s="1"/>
  <c r="S11" i="2"/>
  <c r="S10" i="2" s="1"/>
  <c r="S9" i="2" s="1"/>
  <c r="R11" i="2"/>
  <c r="R10" i="2" s="1"/>
  <c r="R9" i="2" s="1"/>
  <c r="Q11" i="2"/>
  <c r="Q10" i="2" s="1"/>
  <c r="Q9" i="2" s="1"/>
  <c r="P11" i="2"/>
  <c r="P10" i="2" s="1"/>
  <c r="P9" i="2" s="1"/>
  <c r="O11" i="2"/>
  <c r="O10" i="2" s="1"/>
  <c r="O9" i="2" s="1"/>
  <c r="N11" i="2"/>
  <c r="N10" i="2" s="1"/>
  <c r="N9" i="2" s="1"/>
  <c r="M11" i="2"/>
  <c r="M10" i="2" s="1"/>
  <c r="M9" i="2" s="1"/>
  <c r="L11" i="2"/>
  <c r="L10" i="2" s="1"/>
  <c r="L9" i="2" s="1"/>
  <c r="K11" i="2"/>
  <c r="K10" i="2" s="1"/>
  <c r="K9" i="2" s="1"/>
  <c r="J11" i="2"/>
  <c r="J10" i="2" s="1"/>
  <c r="J9" i="2" s="1"/>
  <c r="I11" i="2"/>
  <c r="I10" i="2" s="1"/>
  <c r="I9" i="2" s="1"/>
  <c r="H11" i="2"/>
  <c r="H10" i="2" s="1"/>
  <c r="H9" i="2" s="1"/>
  <c r="G11" i="2"/>
  <c r="G10" i="2" s="1"/>
  <c r="G9" i="2" s="1"/>
  <c r="F11" i="2"/>
  <c r="F10" i="2" s="1"/>
  <c r="F9" i="2" s="1"/>
  <c r="E11" i="2"/>
  <c r="E10" i="2" s="1"/>
  <c r="E9" i="2" s="1"/>
  <c r="D11" i="2"/>
  <c r="D10" i="2" s="1"/>
  <c r="D9" i="2" s="1"/>
  <c r="C11" i="2"/>
  <c r="C10" i="2" s="1"/>
  <c r="C9" i="2" s="1"/>
  <c r="M5" i="2"/>
  <c r="K5" i="2"/>
  <c r="H5" i="2"/>
  <c r="H273" i="1"/>
  <c r="H272" i="1" s="1"/>
  <c r="G273" i="1"/>
  <c r="G272" i="1" s="1"/>
  <c r="F276" i="1"/>
  <c r="F274" i="1"/>
  <c r="F127" i="1"/>
  <c r="F126" i="1" s="1"/>
  <c r="F124" i="1"/>
  <c r="F120" i="1"/>
  <c r="F119" i="1" s="1"/>
  <c r="F112" i="1"/>
  <c r="F467" i="1"/>
  <c r="F466" i="1" s="1"/>
  <c r="H466" i="1"/>
  <c r="G466" i="1"/>
  <c r="H371" i="1"/>
  <c r="H370" i="1" s="1"/>
  <c r="H369" i="1" s="1"/>
  <c r="G371" i="1"/>
  <c r="G370" i="1" s="1"/>
  <c r="G369" i="1" s="1"/>
  <c r="F372" i="1"/>
  <c r="F371" i="1" s="1"/>
  <c r="F370" i="1" s="1"/>
  <c r="F369" i="1" s="1"/>
  <c r="H493" i="1"/>
  <c r="H491" i="1" s="1"/>
  <c r="G493" i="1"/>
  <c r="G491" i="1" s="1"/>
  <c r="F494" i="1"/>
  <c r="F493" i="1" s="1"/>
  <c r="F491" i="1" s="1"/>
  <c r="H287" i="1"/>
  <c r="G287" i="1"/>
  <c r="F288" i="1"/>
  <c r="F287" i="1" s="1"/>
  <c r="F383" i="1"/>
  <c r="H382" i="1"/>
  <c r="H380" i="1" s="1"/>
  <c r="G382" i="1"/>
  <c r="G380" i="1" s="1"/>
  <c r="F211" i="1"/>
  <c r="F210" i="1" s="1"/>
  <c r="F209" i="1" s="1"/>
  <c r="H323" i="1"/>
  <c r="G323" i="1"/>
  <c r="H319" i="1"/>
  <c r="H318" i="1" s="1"/>
  <c r="G319" i="1"/>
  <c r="G318" i="1" s="1"/>
  <c r="F324" i="1"/>
  <c r="F323" i="1" s="1"/>
  <c r="F94" i="1"/>
  <c r="H366" i="1"/>
  <c r="H365" i="1" s="1"/>
  <c r="G366" i="1"/>
  <c r="G365" i="1" s="1"/>
  <c r="F117" i="1"/>
  <c r="F118" i="1"/>
  <c r="H406" i="1"/>
  <c r="H405" i="1" s="1"/>
  <c r="G406" i="1"/>
  <c r="G405" i="1" s="1"/>
  <c r="F133" i="1"/>
  <c r="G665" i="1"/>
  <c r="F337" i="1"/>
  <c r="F336" i="1" s="1"/>
  <c r="F335" i="1" s="1"/>
  <c r="F334" i="1" s="1"/>
  <c r="G703" i="1"/>
  <c r="G727" i="1"/>
  <c r="G723" i="1"/>
  <c r="G721" i="1"/>
  <c r="G708" i="1"/>
  <c r="H279" i="1"/>
  <c r="H278" i="1" s="1"/>
  <c r="G279" i="1"/>
  <c r="G278" i="1" s="1"/>
  <c r="F132" i="1"/>
  <c r="F123" i="1"/>
  <c r="F115" i="1"/>
  <c r="F114" i="1"/>
  <c r="F109" i="1"/>
  <c r="F107" i="1"/>
  <c r="F106" i="1"/>
  <c r="F105" i="1"/>
  <c r="H155" i="1"/>
  <c r="H154" i="1" s="1"/>
  <c r="G155" i="1"/>
  <c r="G154" i="1" s="1"/>
  <c r="H457" i="1"/>
  <c r="H456" i="1" s="1"/>
  <c r="G457" i="1"/>
  <c r="G456" i="1" s="1"/>
  <c r="F458" i="1"/>
  <c r="F457" i="1" s="1"/>
  <c r="F456" i="1" s="1"/>
  <c r="H562" i="1"/>
  <c r="H561" i="1" s="1"/>
  <c r="G562" i="1"/>
  <c r="G561" i="1" s="1"/>
  <c r="F567" i="1"/>
  <c r="H516" i="1"/>
  <c r="H515" i="1" s="1"/>
  <c r="G516" i="1"/>
  <c r="G515" i="1" s="1"/>
  <c r="H535" i="1"/>
  <c r="H534" i="1" s="1"/>
  <c r="G535" i="1"/>
  <c r="G534" i="1" s="1"/>
  <c r="F536" i="1"/>
  <c r="F535" i="1" s="1"/>
  <c r="F534" i="1" s="1"/>
  <c r="H531" i="1"/>
  <c r="H530" i="1" s="1"/>
  <c r="G531" i="1"/>
  <c r="G530" i="1" s="1"/>
  <c r="F532" i="1"/>
  <c r="F531" i="1" s="1"/>
  <c r="F530" i="1" s="1"/>
  <c r="F521" i="1"/>
  <c r="F517" i="1"/>
  <c r="F471" i="1"/>
  <c r="F470" i="1" s="1"/>
  <c r="F469" i="1" s="1"/>
  <c r="H307" i="1"/>
  <c r="H306" i="1" s="1"/>
  <c r="G307" i="1"/>
  <c r="G306" i="1" s="1"/>
  <c r="F308" i="1"/>
  <c r="F307" i="1" s="1"/>
  <c r="F306" i="1" s="1"/>
  <c r="F367" i="1"/>
  <c r="F366" i="1" s="1"/>
  <c r="F365" i="1" s="1"/>
  <c r="H363" i="1"/>
  <c r="H362" i="1" s="1"/>
  <c r="H361" i="1" s="1"/>
  <c r="G363" i="1"/>
  <c r="G362" i="1" s="1"/>
  <c r="G361" i="1" s="1"/>
  <c r="F363" i="1"/>
  <c r="F362" i="1" s="1"/>
  <c r="F361" i="1" s="1"/>
  <c r="H359" i="1"/>
  <c r="H358" i="1" s="1"/>
  <c r="H357" i="1" s="1"/>
  <c r="G359" i="1"/>
  <c r="G358" i="1" s="1"/>
  <c r="G357" i="1" s="1"/>
  <c r="F359" i="1"/>
  <c r="F358" i="1" s="1"/>
  <c r="F357" i="1" s="1"/>
  <c r="F203" i="1"/>
  <c r="F202" i="1" s="1"/>
  <c r="F201" i="1" s="1"/>
  <c r="F156" i="1"/>
  <c r="F155" i="1" s="1"/>
  <c r="F154" i="1" s="1"/>
  <c r="F95" i="1"/>
  <c r="F91" i="1"/>
  <c r="F93" i="1"/>
  <c r="F58" i="1"/>
  <c r="G739" i="1"/>
  <c r="G736" i="1"/>
  <c r="G726" i="1"/>
  <c r="G689" i="1"/>
  <c r="G707" i="1"/>
  <c r="G686" i="1"/>
  <c r="G670" i="1"/>
  <c r="G658" i="1"/>
  <c r="G657" i="1" s="1"/>
  <c r="G656" i="1"/>
  <c r="G655" i="1"/>
  <c r="G638" i="1"/>
  <c r="G619" i="1"/>
  <c r="F353" i="1"/>
  <c r="F352" i="1" s="1"/>
  <c r="F351" i="1" s="1"/>
  <c r="F350" i="1" s="1"/>
  <c r="H337" i="1"/>
  <c r="H336" i="1" s="1"/>
  <c r="H335" i="1" s="1"/>
  <c r="H334" i="1" s="1"/>
  <c r="G336" i="1"/>
  <c r="G335" i="1" s="1"/>
  <c r="G334" i="1" s="1"/>
  <c r="H588" i="1"/>
  <c r="H587" i="1" s="1"/>
  <c r="H586" i="1" s="1"/>
  <c r="H585" i="1" s="1"/>
  <c r="G588" i="1"/>
  <c r="G587" i="1" s="1"/>
  <c r="G586" i="1" s="1"/>
  <c r="G585" i="1" s="1"/>
  <c r="F589" i="1"/>
  <c r="F588" i="1" s="1"/>
  <c r="F587" i="1" s="1"/>
  <c r="F586" i="1" s="1"/>
  <c r="F585" i="1" s="1"/>
  <c r="H555" i="1"/>
  <c r="H554" i="1" s="1"/>
  <c r="H553" i="1" s="1"/>
  <c r="H552" i="1" s="1"/>
  <c r="G555" i="1"/>
  <c r="G554" i="1" s="1"/>
  <c r="G553" i="1" s="1"/>
  <c r="G552" i="1" s="1"/>
  <c r="F556" i="1"/>
  <c r="F555" i="1" s="1"/>
  <c r="F554" i="1" s="1"/>
  <c r="F553" i="1" s="1"/>
  <c r="F552" i="1" s="1"/>
  <c r="F445" i="1"/>
  <c r="H449" i="1"/>
  <c r="H448" i="1" s="1"/>
  <c r="G449" i="1"/>
  <c r="G448" i="1" s="1"/>
  <c r="F450" i="1"/>
  <c r="F449" i="1" s="1"/>
  <c r="F448" i="1" s="1"/>
  <c r="F398" i="1"/>
  <c r="F397" i="1" s="1"/>
  <c r="F396" i="1" s="1"/>
  <c r="H159" i="1"/>
  <c r="H158" i="1" s="1"/>
  <c r="G159" i="1"/>
  <c r="G158" i="1" s="1"/>
  <c r="F160" i="1"/>
  <c r="F159" i="1" s="1"/>
  <c r="F158" i="1" s="1"/>
  <c r="F550" i="1"/>
  <c r="F549" i="1" s="1"/>
  <c r="F548" i="1" s="1"/>
  <c r="F547" i="1" s="1"/>
  <c r="H497" i="1"/>
  <c r="H496" i="1" s="1"/>
  <c r="G497" i="1"/>
  <c r="G496" i="1" s="1"/>
  <c r="F498" i="1"/>
  <c r="F497" i="1" s="1"/>
  <c r="F496" i="1" s="1"/>
  <c r="F280" i="1"/>
  <c r="F279" i="1" s="1"/>
  <c r="F278" i="1" s="1"/>
  <c r="F298" i="1"/>
  <c r="H84" i="1"/>
  <c r="H19" i="1" s="1"/>
  <c r="G84" i="1"/>
  <c r="G19" i="1" s="1"/>
  <c r="F303" i="1"/>
  <c r="F302" i="1" s="1"/>
  <c r="G620" i="1"/>
  <c r="F48" i="1"/>
  <c r="H303" i="1"/>
  <c r="H302" i="1" s="1"/>
  <c r="G302" i="1"/>
  <c r="F385" i="1"/>
  <c r="H326" i="1"/>
  <c r="G326" i="1"/>
  <c r="G27" i="1"/>
  <c r="H27" i="1" s="1"/>
  <c r="G47" i="1"/>
  <c r="G18" i="1" s="1"/>
  <c r="G647" i="1"/>
  <c r="H488" i="1"/>
  <c r="H487" i="1" s="1"/>
  <c r="H486" i="1" s="1"/>
  <c r="H485" i="1" s="1"/>
  <c r="G488" i="1"/>
  <c r="G487" i="1" s="1"/>
  <c r="G486" i="1" s="1"/>
  <c r="G485" i="1" s="1"/>
  <c r="F488" i="1"/>
  <c r="F487" i="1" s="1"/>
  <c r="F486" i="1" s="1"/>
  <c r="F485" i="1" s="1"/>
  <c r="G312" i="1"/>
  <c r="H315" i="1"/>
  <c r="G315" i="1"/>
  <c r="F316" i="1"/>
  <c r="F315" i="1" s="1"/>
  <c r="F33" i="1" s="1"/>
  <c r="F34" i="1" s="1"/>
  <c r="F313" i="1"/>
  <c r="F312" i="1" s="1"/>
  <c r="G744" i="1"/>
  <c r="G743" i="1" s="1"/>
  <c r="G742" i="1"/>
  <c r="G741" i="1" s="1"/>
  <c r="G732" i="1"/>
  <c r="G731" i="1" s="1"/>
  <c r="G730" i="1"/>
  <c r="G729" i="1"/>
  <c r="G725" i="1"/>
  <c r="G724" i="1"/>
  <c r="G720" i="1"/>
  <c r="G719" i="1"/>
  <c r="G718" i="1"/>
  <c r="G715" i="1"/>
  <c r="G714" i="1"/>
  <c r="G712" i="1"/>
  <c r="G711" i="1" s="1"/>
  <c r="G710" i="1"/>
  <c r="G709" i="1"/>
  <c r="G706" i="1"/>
  <c r="G704" i="1"/>
  <c r="G702" i="1"/>
  <c r="G701" i="1"/>
  <c r="G700" i="1"/>
  <c r="G697" i="1"/>
  <c r="G696" i="1"/>
  <c r="G693" i="1"/>
  <c r="G692" i="1" s="1"/>
  <c r="G691" i="1" s="1"/>
  <c r="G688" i="1"/>
  <c r="G687" i="1"/>
  <c r="G669" i="1"/>
  <c r="G660" i="1"/>
  <c r="G659" i="1" s="1"/>
  <c r="G654" i="1"/>
  <c r="G648" i="1"/>
  <c r="G642" i="1"/>
  <c r="G641" i="1"/>
  <c r="G636" i="1"/>
  <c r="G633" i="1"/>
  <c r="G618" i="1"/>
  <c r="H610" i="1"/>
  <c r="G610" i="1"/>
  <c r="G595" i="1"/>
  <c r="G594" i="1" s="1"/>
  <c r="G593" i="1" s="1"/>
  <c r="G592" i="1" s="1"/>
  <c r="G591" i="1" s="1"/>
  <c r="F596" i="1"/>
  <c r="F598" i="1"/>
  <c r="G582" i="1"/>
  <c r="G581" i="1" s="1"/>
  <c r="F583" i="1"/>
  <c r="F582" i="1" s="1"/>
  <c r="F581" i="1" s="1"/>
  <c r="G577" i="1"/>
  <c r="G576" i="1" s="1"/>
  <c r="F578" i="1"/>
  <c r="F577" i="1" s="1"/>
  <c r="F576" i="1" s="1"/>
  <c r="G570" i="1"/>
  <c r="G569" i="1" s="1"/>
  <c r="F574" i="1"/>
  <c r="F571" i="1"/>
  <c r="F563" i="1"/>
  <c r="F525" i="1"/>
  <c r="F528" i="1"/>
  <c r="G549" i="1"/>
  <c r="G548" i="1" s="1"/>
  <c r="G547" i="1" s="1"/>
  <c r="G544" i="1"/>
  <c r="G543" i="1" s="1"/>
  <c r="F545" i="1"/>
  <c r="F544" i="1" s="1"/>
  <c r="F543" i="1" s="1"/>
  <c r="G540" i="1"/>
  <c r="G539" i="1" s="1"/>
  <c r="F541" i="1"/>
  <c r="F540" i="1" s="1"/>
  <c r="F539" i="1" s="1"/>
  <c r="H508" i="1"/>
  <c r="H507" i="1" s="1"/>
  <c r="H506" i="1" s="1"/>
  <c r="G503" i="1"/>
  <c r="G502" i="1" s="1"/>
  <c r="G501" i="1" s="1"/>
  <c r="F504" i="1"/>
  <c r="F503" i="1" s="1"/>
  <c r="F502" i="1" s="1"/>
  <c r="F501" i="1" s="1"/>
  <c r="G482" i="1"/>
  <c r="G481" i="1" s="1"/>
  <c r="G480" i="1" s="1"/>
  <c r="F483" i="1"/>
  <c r="F482" i="1" s="1"/>
  <c r="F481" i="1" s="1"/>
  <c r="F480" i="1" s="1"/>
  <c r="G475" i="1"/>
  <c r="G474" i="1" s="1"/>
  <c r="G473" i="1" s="1"/>
  <c r="F476" i="1"/>
  <c r="F475" i="1" s="1"/>
  <c r="F474" i="1" s="1"/>
  <c r="F473" i="1" s="1"/>
  <c r="G470" i="1"/>
  <c r="G469" i="1" s="1"/>
  <c r="F463" i="1"/>
  <c r="F462" i="1" s="1"/>
  <c r="G462" i="1"/>
  <c r="G453" i="1"/>
  <c r="G452" i="1" s="1"/>
  <c r="F454" i="1"/>
  <c r="F453" i="1" s="1"/>
  <c r="F452" i="1" s="1"/>
  <c r="F442" i="1"/>
  <c r="F431" i="1"/>
  <c r="F436" i="1"/>
  <c r="G425" i="1"/>
  <c r="G424" i="1" s="1"/>
  <c r="F426" i="1"/>
  <c r="F425" i="1" s="1"/>
  <c r="F424" i="1" s="1"/>
  <c r="G421" i="1"/>
  <c r="G420" i="1" s="1"/>
  <c r="F422" i="1"/>
  <c r="F421" i="1" s="1"/>
  <c r="F420" i="1" s="1"/>
  <c r="G412" i="1"/>
  <c r="G411" i="1" s="1"/>
  <c r="G409" i="1" s="1"/>
  <c r="F413" i="1"/>
  <c r="F412" i="1" s="1"/>
  <c r="F411" i="1" s="1"/>
  <c r="F409" i="1" s="1"/>
  <c r="F407" i="1"/>
  <c r="F406" i="1" s="1"/>
  <c r="F405" i="1" s="1"/>
  <c r="G417" i="1"/>
  <c r="G416" i="1" s="1"/>
  <c r="F418" i="1"/>
  <c r="F417" i="1" s="1"/>
  <c r="F416" i="1" s="1"/>
  <c r="G401" i="1"/>
  <c r="F403" i="1"/>
  <c r="F402" i="1" s="1"/>
  <c r="F401" i="1" s="1"/>
  <c r="G397" i="1"/>
  <c r="G396" i="1" s="1"/>
  <c r="G389" i="1"/>
  <c r="G388" i="1" s="1"/>
  <c r="G387" i="1" s="1"/>
  <c r="F390" i="1"/>
  <c r="F392" i="1"/>
  <c r="F378" i="1"/>
  <c r="F377" i="1" s="1"/>
  <c r="F376" i="1" s="1"/>
  <c r="G348" i="1"/>
  <c r="G347" i="1" s="1"/>
  <c r="G346" i="1" s="1"/>
  <c r="F348" i="1"/>
  <c r="F347" i="1" s="1"/>
  <c r="F346" i="1" s="1"/>
  <c r="G343" i="1"/>
  <c r="G342" i="1" s="1"/>
  <c r="F344" i="1"/>
  <c r="F343" i="1" s="1"/>
  <c r="F342" i="1" s="1"/>
  <c r="G352" i="1"/>
  <c r="G351" i="1" s="1"/>
  <c r="G350" i="1" s="1"/>
  <c r="G331" i="1"/>
  <c r="G330" i="1" s="1"/>
  <c r="G329" i="1" s="1"/>
  <c r="F332" i="1"/>
  <c r="F331" i="1" s="1"/>
  <c r="F330" i="1" s="1"/>
  <c r="F329" i="1" s="1"/>
  <c r="F327" i="1"/>
  <c r="F326" i="1" s="1"/>
  <c r="F320" i="1"/>
  <c r="F319" i="1" s="1"/>
  <c r="F318" i="1" s="1"/>
  <c r="F300" i="1"/>
  <c r="G292" i="1"/>
  <c r="G291" i="1" s="1"/>
  <c r="F293" i="1"/>
  <c r="F292" i="1" s="1"/>
  <c r="F291" i="1" s="1"/>
  <c r="G284" i="1"/>
  <c r="F285" i="1"/>
  <c r="F284" i="1" s="1"/>
  <c r="G266" i="1"/>
  <c r="G265" i="1" s="1"/>
  <c r="F267" i="1"/>
  <c r="F266" i="1" s="1"/>
  <c r="F265" i="1" s="1"/>
  <c r="G257" i="1"/>
  <c r="F258" i="1"/>
  <c r="F257" i="1" s="1"/>
  <c r="G260" i="1"/>
  <c r="F261" i="1"/>
  <c r="F260" i="1" s="1"/>
  <c r="G251" i="1"/>
  <c r="G250" i="1" s="1"/>
  <c r="F252" i="1"/>
  <c r="F251" i="1" s="1"/>
  <c r="F250" i="1" s="1"/>
  <c r="G246" i="1"/>
  <c r="G245" i="1" s="1"/>
  <c r="F247" i="1"/>
  <c r="F246" i="1" s="1"/>
  <c r="F245" i="1" s="1"/>
  <c r="F240" i="1"/>
  <c r="F239" i="1" s="1"/>
  <c r="F238" i="1" s="1"/>
  <c r="G232" i="1"/>
  <c r="G231" i="1" s="1"/>
  <c r="G230" i="1" s="1"/>
  <c r="F233" i="1"/>
  <c r="F232" i="1" s="1"/>
  <c r="F231" i="1" s="1"/>
  <c r="F230" i="1" s="1"/>
  <c r="G224" i="1"/>
  <c r="G223" i="1" s="1"/>
  <c r="F225" i="1"/>
  <c r="F224" i="1" s="1"/>
  <c r="F228" i="1"/>
  <c r="F227" i="1" s="1"/>
  <c r="G215" i="1"/>
  <c r="G214" i="1" s="1"/>
  <c r="F216" i="1"/>
  <c r="F215" i="1" s="1"/>
  <c r="F214" i="1" s="1"/>
  <c r="G202" i="1"/>
  <c r="G201" i="1" s="1"/>
  <c r="G186" i="1"/>
  <c r="G185" i="1" s="1"/>
  <c r="F187" i="1"/>
  <c r="F186" i="1" s="1"/>
  <c r="F185" i="1" s="1"/>
  <c r="G178" i="1"/>
  <c r="G177" i="1" s="1"/>
  <c r="F179" i="1"/>
  <c r="F178" i="1" s="1"/>
  <c r="F177" i="1" s="1"/>
  <c r="F171" i="1"/>
  <c r="F167" i="1"/>
  <c r="F149" i="1"/>
  <c r="F148" i="1" s="1"/>
  <c r="F147" i="1" s="1"/>
  <c r="F80" i="1"/>
  <c r="F70" i="1"/>
  <c r="F64" i="1"/>
  <c r="F96" i="1"/>
  <c r="F92" i="1"/>
  <c r="H34" i="1"/>
  <c r="F85" i="1"/>
  <c r="F84" i="1" s="1"/>
  <c r="F19" i="1" s="1"/>
  <c r="H343" i="1"/>
  <c r="H342" i="1" s="1"/>
  <c r="G34" i="1"/>
  <c r="H178" i="1"/>
  <c r="H177" i="1" s="1"/>
  <c r="H186" i="1"/>
  <c r="H185" i="1" s="1"/>
  <c r="H202" i="1"/>
  <c r="H201" i="1" s="1"/>
  <c r="H215" i="1"/>
  <c r="H214" i="1" s="1"/>
  <c r="H224" i="1"/>
  <c r="H223" i="1" s="1"/>
  <c r="H232" i="1"/>
  <c r="H231" i="1" s="1"/>
  <c r="H230" i="1" s="1"/>
  <c r="H246" i="1"/>
  <c r="H245" i="1" s="1"/>
  <c r="H251" i="1"/>
  <c r="H250" i="1" s="1"/>
  <c r="H257" i="1"/>
  <c r="H260" i="1"/>
  <c r="H266" i="1"/>
  <c r="H265" i="1" s="1"/>
  <c r="H284" i="1"/>
  <c r="H293" i="1"/>
  <c r="H292" i="1" s="1"/>
  <c r="H291" i="1" s="1"/>
  <c r="H331" i="1"/>
  <c r="H330" i="1" s="1"/>
  <c r="H329" i="1" s="1"/>
  <c r="H352" i="1"/>
  <c r="H351" i="1" s="1"/>
  <c r="H350" i="1" s="1"/>
  <c r="H348" i="1"/>
  <c r="H347" i="1" s="1"/>
  <c r="H346" i="1" s="1"/>
  <c r="H397" i="1"/>
  <c r="H396" i="1" s="1"/>
  <c r="H401" i="1"/>
  <c r="H412" i="1"/>
  <c r="H411" i="1" s="1"/>
  <c r="H409" i="1" s="1"/>
  <c r="H417" i="1"/>
  <c r="H416" i="1" s="1"/>
  <c r="H421" i="1"/>
  <c r="H420" i="1" s="1"/>
  <c r="H425" i="1"/>
  <c r="H424" i="1" s="1"/>
  <c r="H453" i="1"/>
  <c r="H452" i="1" s="1"/>
  <c r="H462" i="1"/>
  <c r="H470" i="1"/>
  <c r="H469" i="1" s="1"/>
  <c r="H475" i="1"/>
  <c r="H474" i="1" s="1"/>
  <c r="H473" i="1" s="1"/>
  <c r="H482" i="1"/>
  <c r="H481" i="1" s="1"/>
  <c r="H480" i="1" s="1"/>
  <c r="H503" i="1"/>
  <c r="H502" i="1" s="1"/>
  <c r="H501" i="1" s="1"/>
  <c r="H540" i="1"/>
  <c r="H539" i="1" s="1"/>
  <c r="H544" i="1"/>
  <c r="H543" i="1" s="1"/>
  <c r="H550" i="1"/>
  <c r="H549" i="1" s="1"/>
  <c r="H548" i="1" s="1"/>
  <c r="H547" i="1" s="1"/>
  <c r="H577" i="1"/>
  <c r="H576" i="1" s="1"/>
  <c r="H583" i="1"/>
  <c r="H582" i="1" s="1"/>
  <c r="H581" i="1" s="1"/>
  <c r="H441" i="1"/>
  <c r="H440" i="1" s="1"/>
  <c r="H389" i="1"/>
  <c r="H388" i="1" s="1"/>
  <c r="H387" i="1" s="1"/>
  <c r="G97" i="1"/>
  <c r="G441" i="1"/>
  <c r="G440" i="1" s="1"/>
  <c r="H570" i="1"/>
  <c r="H569" i="1" s="1"/>
  <c r="H524" i="1"/>
  <c r="H523" i="1" s="1"/>
  <c r="H430" i="1"/>
  <c r="H429" i="1" s="1"/>
  <c r="G524" i="1"/>
  <c r="G523" i="1" s="1"/>
  <c r="H595" i="1"/>
  <c r="H594" i="1" s="1"/>
  <c r="H593" i="1" s="1"/>
  <c r="H592" i="1" s="1"/>
  <c r="H591" i="1" s="1"/>
  <c r="G430" i="1"/>
  <c r="G429" i="1" s="1"/>
  <c r="H47" i="1"/>
  <c r="H18" i="1" s="1"/>
  <c r="H97" i="1"/>
  <c r="H264" i="1" l="1"/>
  <c r="H395" i="1"/>
  <c r="G625" i="1"/>
  <c r="G264" i="1"/>
  <c r="G439" i="1"/>
  <c r="Q370" i="2"/>
  <c r="H340" i="1"/>
  <c r="G237" i="1"/>
  <c r="H514" i="1"/>
  <c r="G560" i="1"/>
  <c r="G559" i="1" s="1"/>
  <c r="G558" i="1" s="1"/>
  <c r="G395" i="1"/>
  <c r="G356" i="1"/>
  <c r="H356" i="1"/>
  <c r="G164" i="1"/>
  <c r="G163" i="1" s="1"/>
  <c r="H439" i="1"/>
  <c r="H560" i="1"/>
  <c r="H559" i="1" s="1"/>
  <c r="H558" i="1" s="1"/>
  <c r="H164" i="1"/>
  <c r="H163" i="1" s="1"/>
  <c r="G375" i="1"/>
  <c r="G374" i="1" s="1"/>
  <c r="G695" i="1"/>
  <c r="H375" i="1"/>
  <c r="H374" i="1" s="1"/>
  <c r="G340" i="1"/>
  <c r="G514" i="1"/>
  <c r="H108" i="1"/>
  <c r="G128" i="1"/>
  <c r="G125" i="1" s="1"/>
  <c r="G22" i="1" s="1"/>
  <c r="H237" i="1"/>
  <c r="G146" i="1"/>
  <c r="G145" i="1" s="1"/>
  <c r="G144" i="1" s="1"/>
  <c r="H146" i="1"/>
  <c r="H145" i="1" s="1"/>
  <c r="H144" i="1" s="1"/>
  <c r="H128" i="1"/>
  <c r="H134" i="1"/>
  <c r="G108" i="1"/>
  <c r="E370" i="2"/>
  <c r="E368" i="2" s="1"/>
  <c r="F370" i="2"/>
  <c r="R370" i="2"/>
  <c r="H370" i="2"/>
  <c r="T370" i="2"/>
  <c r="I370" i="2"/>
  <c r="L370" i="2"/>
  <c r="M274" i="2"/>
  <c r="M272" i="2" s="1"/>
  <c r="M265" i="2" s="1"/>
  <c r="M370" i="2"/>
  <c r="M368" i="2" s="1"/>
  <c r="O370" i="2"/>
  <c r="O368" i="2" s="1"/>
  <c r="W5" i="2"/>
  <c r="N370" i="2"/>
  <c r="N368" i="2" s="1"/>
  <c r="K370" i="2"/>
  <c r="P370" i="2"/>
  <c r="S370" i="2"/>
  <c r="J370" i="2"/>
  <c r="D370" i="2"/>
  <c r="G370" i="2"/>
  <c r="C5" i="2"/>
  <c r="D274" i="2"/>
  <c r="D272" i="2" s="1"/>
  <c r="H274" i="2"/>
  <c r="H272" i="2" s="1"/>
  <c r="H265" i="2" s="1"/>
  <c r="L274" i="2"/>
  <c r="L272" i="2" s="1"/>
  <c r="L265" i="2" s="1"/>
  <c r="P274" i="2"/>
  <c r="P272" i="2" s="1"/>
  <c r="P265" i="2" s="1"/>
  <c r="T274" i="2"/>
  <c r="T272" i="2" s="1"/>
  <c r="T265" i="2" s="1"/>
  <c r="E274" i="2"/>
  <c r="E272" i="2" s="1"/>
  <c r="E265" i="2" s="1"/>
  <c r="U274" i="2"/>
  <c r="U272" i="2" s="1"/>
  <c r="U265" i="2" s="1"/>
  <c r="G274" i="2"/>
  <c r="G272" i="2" s="1"/>
  <c r="G265" i="2" s="1"/>
  <c r="K274" i="2"/>
  <c r="K272" i="2" s="1"/>
  <c r="K265" i="2" s="1"/>
  <c r="O274" i="2"/>
  <c r="O272" i="2" s="1"/>
  <c r="O265" i="2" s="1"/>
  <c r="S274" i="2"/>
  <c r="S272" i="2" s="1"/>
  <c r="S265" i="2" s="1"/>
  <c r="I274" i="2"/>
  <c r="I272" i="2" s="1"/>
  <c r="I265" i="2" s="1"/>
  <c r="Q274" i="2"/>
  <c r="Q272" i="2" s="1"/>
  <c r="Q265" i="2" s="1"/>
  <c r="D265" i="2"/>
  <c r="F273" i="1"/>
  <c r="F272" i="1" s="1"/>
  <c r="F264" i="1" s="1"/>
  <c r="H283" i="1"/>
  <c r="H282" i="1" s="1"/>
  <c r="F490" i="1"/>
  <c r="F479" i="1" s="1"/>
  <c r="G283" i="1"/>
  <c r="G282" i="1" s="1"/>
  <c r="C274" i="2"/>
  <c r="C272" i="2" s="1"/>
  <c r="C265" i="2" s="1"/>
  <c r="F274" i="2"/>
  <c r="F272" i="2" s="1"/>
  <c r="F265" i="2" s="1"/>
  <c r="J274" i="2"/>
  <c r="J272" i="2" s="1"/>
  <c r="J265" i="2" s="1"/>
  <c r="N274" i="2"/>
  <c r="N272" i="2" s="1"/>
  <c r="N265" i="2" s="1"/>
  <c r="R274" i="2"/>
  <c r="R272" i="2" s="1"/>
  <c r="R265" i="2" s="1"/>
  <c r="K206" i="2"/>
  <c r="C206" i="2"/>
  <c r="O206" i="2"/>
  <c r="G206" i="2"/>
  <c r="S206" i="2"/>
  <c r="F206" i="2"/>
  <c r="J206" i="2"/>
  <c r="N206" i="2"/>
  <c r="R206" i="2"/>
  <c r="E206" i="2"/>
  <c r="I206" i="2"/>
  <c r="M206" i="2"/>
  <c r="Q206" i="2"/>
  <c r="U206" i="2"/>
  <c r="C160" i="2"/>
  <c r="C158" i="2" s="1"/>
  <c r="K160" i="2"/>
  <c r="K158" i="2" s="1"/>
  <c r="O160" i="2"/>
  <c r="O158" i="2" s="1"/>
  <c r="S160" i="2"/>
  <c r="D206" i="2"/>
  <c r="H206" i="2"/>
  <c r="L206" i="2"/>
  <c r="P206" i="2"/>
  <c r="T206" i="2"/>
  <c r="F160" i="2"/>
  <c r="F158" i="2" s="1"/>
  <c r="N160" i="2"/>
  <c r="N158" i="2" s="1"/>
  <c r="P160" i="2"/>
  <c r="P158" i="2" s="1"/>
  <c r="M160" i="2"/>
  <c r="M158" i="2" s="1"/>
  <c r="T160" i="2"/>
  <c r="T158" i="2" s="1"/>
  <c r="D176" i="2"/>
  <c r="D175" i="2" s="1"/>
  <c r="D173" i="2" s="1"/>
  <c r="I160" i="2"/>
  <c r="I158" i="2" s="1"/>
  <c r="U160" i="2"/>
  <c r="U158" i="2" s="1"/>
  <c r="J160" i="2"/>
  <c r="J158" i="2" s="1"/>
  <c r="J107" i="2"/>
  <c r="D160" i="2"/>
  <c r="G160" i="2"/>
  <c r="G158" i="2" s="1"/>
  <c r="H160" i="2"/>
  <c r="H158" i="2" s="1"/>
  <c r="L160" i="2"/>
  <c r="L158" i="2" s="1"/>
  <c r="E160" i="2"/>
  <c r="E158" i="2" s="1"/>
  <c r="Q160" i="2"/>
  <c r="Q158" i="2" s="1"/>
  <c r="R160" i="2"/>
  <c r="R158" i="2" s="1"/>
  <c r="G221" i="2"/>
  <c r="E107" i="2"/>
  <c r="Q107" i="2"/>
  <c r="J129" i="2"/>
  <c r="J121" i="2" s="1"/>
  <c r="L30" i="2"/>
  <c r="L29" i="2" s="1"/>
  <c r="T333" i="2"/>
  <c r="T332" i="2" s="1"/>
  <c r="T314" i="2" s="1"/>
  <c r="P241" i="2"/>
  <c r="M289" i="2"/>
  <c r="E438" i="2"/>
  <c r="E437" i="2" s="1"/>
  <c r="Q438" i="2"/>
  <c r="Q437" i="2" s="1"/>
  <c r="D429" i="2"/>
  <c r="D428" i="2" s="1"/>
  <c r="K129" i="2"/>
  <c r="K121" i="2" s="1"/>
  <c r="L107" i="2"/>
  <c r="H221" i="2"/>
  <c r="T221" i="2"/>
  <c r="L176" i="2"/>
  <c r="L175" i="2" s="1"/>
  <c r="L173" i="2" s="1"/>
  <c r="D193" i="2"/>
  <c r="P176" i="2"/>
  <c r="P175" i="2" s="1"/>
  <c r="P173" i="2" s="1"/>
  <c r="T129" i="2"/>
  <c r="T121" i="2" s="1"/>
  <c r="U107" i="2"/>
  <c r="L438" i="2"/>
  <c r="L437" i="2" s="1"/>
  <c r="P429" i="2"/>
  <c r="P428" i="2" s="1"/>
  <c r="L283" i="2"/>
  <c r="L282" i="2" s="1"/>
  <c r="L280" i="2" s="1"/>
  <c r="Q429" i="2"/>
  <c r="Q428" i="2" s="1"/>
  <c r="O438" i="2"/>
  <c r="O437" i="2" s="1"/>
  <c r="J193" i="2"/>
  <c r="J191" i="2" s="1"/>
  <c r="Q30" i="2"/>
  <c r="Q29" i="2" s="1"/>
  <c r="K333" i="2"/>
  <c r="K332" i="2" s="1"/>
  <c r="K314" i="2" s="1"/>
  <c r="D333" i="2"/>
  <c r="D332" i="2" s="1"/>
  <c r="D314" i="2" s="1"/>
  <c r="I429" i="2"/>
  <c r="I428" i="2" s="1"/>
  <c r="U429" i="2"/>
  <c r="U428" i="2" s="1"/>
  <c r="E521" i="2"/>
  <c r="E520" i="2" s="1"/>
  <c r="E518" i="2" s="1"/>
  <c r="Q521" i="2"/>
  <c r="Q520" i="2" s="1"/>
  <c r="Q518" i="2" s="1"/>
  <c r="I283" i="2"/>
  <c r="I282" i="2" s="1"/>
  <c r="I280" i="2" s="1"/>
  <c r="U283" i="2"/>
  <c r="U282" i="2" s="1"/>
  <c r="U280" i="2" s="1"/>
  <c r="L521" i="2"/>
  <c r="L520" i="2" s="1"/>
  <c r="L518" i="2" s="1"/>
  <c r="J283" i="2"/>
  <c r="J282" i="2" s="1"/>
  <c r="J280" i="2" s="1"/>
  <c r="H521" i="2"/>
  <c r="H520" i="2" s="1"/>
  <c r="H518" i="2" s="1"/>
  <c r="T521" i="2"/>
  <c r="T520" i="2" s="1"/>
  <c r="T518" i="2" s="1"/>
  <c r="C333" i="2"/>
  <c r="C332" i="2" s="1"/>
  <c r="C314" i="2" s="1"/>
  <c r="O333" i="2"/>
  <c r="O332" i="2" s="1"/>
  <c r="O314" i="2" s="1"/>
  <c r="K438" i="2"/>
  <c r="K437" i="2" s="1"/>
  <c r="U521" i="2"/>
  <c r="U520" i="2" s="1"/>
  <c r="U518" i="2" s="1"/>
  <c r="C429" i="2"/>
  <c r="C428" i="2" s="1"/>
  <c r="O429" i="2"/>
  <c r="O428" i="2" s="1"/>
  <c r="D521" i="2"/>
  <c r="D520" i="2" s="1"/>
  <c r="D518" i="2" s="1"/>
  <c r="G283" i="2"/>
  <c r="G282" i="2" s="1"/>
  <c r="G280" i="2" s="1"/>
  <c r="Q456" i="2"/>
  <c r="M193" i="2"/>
  <c r="R521" i="2"/>
  <c r="R520" i="2" s="1"/>
  <c r="R518" i="2" s="1"/>
  <c r="O91" i="2"/>
  <c r="N129" i="2"/>
  <c r="N121" i="2" s="1"/>
  <c r="K221" i="2"/>
  <c r="F7" i="2"/>
  <c r="T30" i="2"/>
  <c r="T29" i="2" s="1"/>
  <c r="D91" i="2"/>
  <c r="T138" i="2"/>
  <c r="F193" i="2"/>
  <c r="F191" i="2" s="1"/>
  <c r="R193" i="2"/>
  <c r="R191" i="2" s="1"/>
  <c r="N333" i="2"/>
  <c r="N332" i="2" s="1"/>
  <c r="N314" i="2" s="1"/>
  <c r="Q345" i="2"/>
  <c r="Q344" i="2" s="1"/>
  <c r="Q342" i="2" s="1"/>
  <c r="G368" i="2"/>
  <c r="I494" i="2"/>
  <c r="I493" i="2" s="1"/>
  <c r="U494" i="2"/>
  <c r="U493" i="2" s="1"/>
  <c r="I91" i="2"/>
  <c r="U91" i="2"/>
  <c r="E494" i="2"/>
  <c r="E493" i="2" s="1"/>
  <c r="J91" i="2"/>
  <c r="F221" i="2"/>
  <c r="J368" i="2"/>
  <c r="F429" i="2"/>
  <c r="F428" i="2" s="1"/>
  <c r="R429" i="2"/>
  <c r="R428" i="2" s="1"/>
  <c r="N438" i="2"/>
  <c r="N437" i="2" s="1"/>
  <c r="M494" i="2"/>
  <c r="M493" i="2" s="1"/>
  <c r="R494" i="2"/>
  <c r="R493" i="2" s="1"/>
  <c r="M30" i="2"/>
  <c r="M29" i="2" s="1"/>
  <c r="Q129" i="2"/>
  <c r="Q121" i="2" s="1"/>
  <c r="R138" i="2"/>
  <c r="K176" i="2"/>
  <c r="K175" i="2" s="1"/>
  <c r="K173" i="2" s="1"/>
  <c r="D289" i="2"/>
  <c r="P289" i="2"/>
  <c r="N30" i="2"/>
  <c r="N29" i="2" s="1"/>
  <c r="G30" i="2"/>
  <c r="G29" i="2" s="1"/>
  <c r="S30" i="2"/>
  <c r="S29" i="2" s="1"/>
  <c r="L91" i="2"/>
  <c r="H107" i="2"/>
  <c r="D158" i="2"/>
  <c r="G176" i="2"/>
  <c r="G175" i="2" s="1"/>
  <c r="G173" i="2" s="1"/>
  <c r="M91" i="2"/>
  <c r="C283" i="2"/>
  <c r="C282" i="2" s="1"/>
  <c r="C280" i="2" s="1"/>
  <c r="O283" i="2"/>
  <c r="O282" i="2" s="1"/>
  <c r="O280" i="2" s="1"/>
  <c r="E333" i="2"/>
  <c r="E332" i="2" s="1"/>
  <c r="E314" i="2" s="1"/>
  <c r="Q333" i="2"/>
  <c r="Q332" i="2" s="1"/>
  <c r="Q314" i="2" s="1"/>
  <c r="J333" i="2"/>
  <c r="J332" i="2" s="1"/>
  <c r="J314" i="2" s="1"/>
  <c r="N345" i="2"/>
  <c r="N344" i="2" s="1"/>
  <c r="N342" i="2" s="1"/>
  <c r="Q91" i="2"/>
  <c r="U176" i="2"/>
  <c r="U175" i="2" s="1"/>
  <c r="U173" i="2" s="1"/>
  <c r="G289" i="2"/>
  <c r="S289" i="2"/>
  <c r="F333" i="2"/>
  <c r="F332" i="2" s="1"/>
  <c r="F314" i="2" s="1"/>
  <c r="R333" i="2"/>
  <c r="R332" i="2" s="1"/>
  <c r="R314" i="2" s="1"/>
  <c r="C345" i="2"/>
  <c r="C344" i="2" s="1"/>
  <c r="C342" i="2" s="1"/>
  <c r="O345" i="2"/>
  <c r="O344" i="2" s="1"/>
  <c r="O342" i="2" s="1"/>
  <c r="J456" i="2"/>
  <c r="K107" i="2"/>
  <c r="I129" i="2"/>
  <c r="I121" i="2" s="1"/>
  <c r="U129" i="2"/>
  <c r="U121" i="2" s="1"/>
  <c r="J176" i="2"/>
  <c r="J175" i="2" s="1"/>
  <c r="J173" i="2" s="1"/>
  <c r="Q283" i="2"/>
  <c r="Q282" i="2" s="1"/>
  <c r="Q280" i="2" s="1"/>
  <c r="U289" i="2"/>
  <c r="J429" i="2"/>
  <c r="J428" i="2" s="1"/>
  <c r="L494" i="2"/>
  <c r="L493" i="2" s="1"/>
  <c r="F283" i="2"/>
  <c r="F282" i="2" s="1"/>
  <c r="F280" i="2" s="1"/>
  <c r="R283" i="2"/>
  <c r="R282" i="2" s="1"/>
  <c r="R280" i="2" s="1"/>
  <c r="H333" i="2"/>
  <c r="H332" i="2" s="1"/>
  <c r="H314" i="2" s="1"/>
  <c r="L368" i="2"/>
  <c r="G193" i="2"/>
  <c r="I333" i="2"/>
  <c r="I332" i="2" s="1"/>
  <c r="I314" i="2" s="1"/>
  <c r="E429" i="2"/>
  <c r="E428" i="2" s="1"/>
  <c r="H438" i="2"/>
  <c r="H437" i="2" s="1"/>
  <c r="T438" i="2"/>
  <c r="T437" i="2" s="1"/>
  <c r="E485" i="2"/>
  <c r="E484" i="2" s="1"/>
  <c r="Q485" i="2"/>
  <c r="Q484" i="2" s="1"/>
  <c r="N107" i="2"/>
  <c r="M176" i="2"/>
  <c r="M175" i="2" s="1"/>
  <c r="M173" i="2" s="1"/>
  <c r="M283" i="2"/>
  <c r="M282" i="2" s="1"/>
  <c r="M280" i="2" s="1"/>
  <c r="F485" i="2"/>
  <c r="F484" i="2" s="1"/>
  <c r="R485" i="2"/>
  <c r="R484" i="2" s="1"/>
  <c r="H494" i="2"/>
  <c r="H493" i="2" s="1"/>
  <c r="T494" i="2"/>
  <c r="T493" i="2" s="1"/>
  <c r="N138" i="2"/>
  <c r="U193" i="2"/>
  <c r="C438" i="2"/>
  <c r="L485" i="2"/>
  <c r="L484" i="2" s="1"/>
  <c r="H91" i="2"/>
  <c r="D368" i="2"/>
  <c r="P368" i="2"/>
  <c r="P456" i="2"/>
  <c r="C521" i="2"/>
  <c r="C520" i="2" s="1"/>
  <c r="C518" i="2" s="1"/>
  <c r="O521" i="2"/>
  <c r="O520" i="2" s="1"/>
  <c r="O518" i="2" s="1"/>
  <c r="T7" i="2"/>
  <c r="E30" i="2"/>
  <c r="E29" i="2" s="1"/>
  <c r="S129" i="2"/>
  <c r="S121" i="2" s="1"/>
  <c r="I176" i="2"/>
  <c r="I175" i="2" s="1"/>
  <c r="I173" i="2" s="1"/>
  <c r="N193" i="2"/>
  <c r="J221" i="2"/>
  <c r="C368" i="2"/>
  <c r="F30" i="2"/>
  <c r="F29" i="2" s="1"/>
  <c r="R30" i="2"/>
  <c r="R29" i="2" s="1"/>
  <c r="E176" i="2"/>
  <c r="E175" i="2" s="1"/>
  <c r="E173" i="2" s="1"/>
  <c r="Q176" i="2"/>
  <c r="Q175" i="2" s="1"/>
  <c r="Q173" i="2" s="1"/>
  <c r="E241" i="2"/>
  <c r="P333" i="2"/>
  <c r="P332" i="2" s="1"/>
  <c r="P314" i="2" s="1"/>
  <c r="M345" i="2"/>
  <c r="M344" i="2" s="1"/>
  <c r="M342" i="2" s="1"/>
  <c r="M429" i="2"/>
  <c r="M428" i="2" s="1"/>
  <c r="F138" i="2"/>
  <c r="S176" i="2"/>
  <c r="S175" i="2" s="1"/>
  <c r="S173" i="2" s="1"/>
  <c r="M221" i="2"/>
  <c r="E283" i="2"/>
  <c r="E282" i="2" s="1"/>
  <c r="E280" i="2" s="1"/>
  <c r="H456" i="2"/>
  <c r="M485" i="2"/>
  <c r="M484" i="2" s="1"/>
  <c r="H176" i="2"/>
  <c r="H175" i="2" s="1"/>
  <c r="H173" i="2" s="1"/>
  <c r="T176" i="2"/>
  <c r="T175" i="2" s="1"/>
  <c r="T173" i="2" s="1"/>
  <c r="D345" i="2"/>
  <c r="D344" i="2" s="1"/>
  <c r="D342" i="2" s="1"/>
  <c r="P345" i="2"/>
  <c r="P344" i="2" s="1"/>
  <c r="P342" i="2" s="1"/>
  <c r="I345" i="2"/>
  <c r="I344" i="2" s="1"/>
  <c r="I342" i="2" s="1"/>
  <c r="U345" i="2"/>
  <c r="U344" i="2" s="1"/>
  <c r="U342" i="2" s="1"/>
  <c r="F438" i="2"/>
  <c r="F437" i="2" s="1"/>
  <c r="R438" i="2"/>
  <c r="R437" i="2" s="1"/>
  <c r="I485" i="2"/>
  <c r="I484" i="2" s="1"/>
  <c r="U485" i="2"/>
  <c r="U484" i="2" s="1"/>
  <c r="Q494" i="2"/>
  <c r="Q493" i="2" s="1"/>
  <c r="G129" i="2"/>
  <c r="G121" i="2" s="1"/>
  <c r="L429" i="2"/>
  <c r="L428" i="2" s="1"/>
  <c r="F494" i="2"/>
  <c r="F493" i="2" s="1"/>
  <c r="K521" i="2"/>
  <c r="K520" i="2" s="1"/>
  <c r="K518" i="2" s="1"/>
  <c r="G241" i="2"/>
  <c r="S138" i="2"/>
  <c r="C176" i="2"/>
  <c r="C175" i="2" s="1"/>
  <c r="C173" i="2" s="1"/>
  <c r="O176" i="2"/>
  <c r="O175" i="2" s="1"/>
  <c r="O173" i="2" s="1"/>
  <c r="D221" i="2"/>
  <c r="P221" i="2"/>
  <c r="M438" i="2"/>
  <c r="M437" i="2" s="1"/>
  <c r="K485" i="2"/>
  <c r="K484" i="2" s="1"/>
  <c r="D485" i="2"/>
  <c r="D484" i="2" s="1"/>
  <c r="P485" i="2"/>
  <c r="P484" i="2" s="1"/>
  <c r="T91" i="2"/>
  <c r="P129" i="2"/>
  <c r="P121" i="2" s="1"/>
  <c r="E221" i="2"/>
  <c r="P283" i="2"/>
  <c r="P282" i="2" s="1"/>
  <c r="P280" i="2" s="1"/>
  <c r="R129" i="2"/>
  <c r="R121" i="2" s="1"/>
  <c r="I193" i="2"/>
  <c r="I191" i="2" s="1"/>
  <c r="N494" i="2"/>
  <c r="N493" i="2" s="1"/>
  <c r="N521" i="2"/>
  <c r="N520" i="2" s="1"/>
  <c r="N518" i="2" s="1"/>
  <c r="D129" i="2"/>
  <c r="D121" i="2" s="1"/>
  <c r="S221" i="2"/>
  <c r="N456" i="2"/>
  <c r="G485" i="2"/>
  <c r="G484" i="2" s="1"/>
  <c r="S485" i="2"/>
  <c r="S484" i="2" s="1"/>
  <c r="J30" i="2"/>
  <c r="J29" i="2" s="1"/>
  <c r="J27" i="2" s="1"/>
  <c r="K193" i="2"/>
  <c r="S283" i="2"/>
  <c r="S282" i="2" s="1"/>
  <c r="S280" i="2" s="1"/>
  <c r="J345" i="2"/>
  <c r="J344" i="2" s="1"/>
  <c r="J342" i="2" s="1"/>
  <c r="O456" i="2"/>
  <c r="D30" i="2"/>
  <c r="D29" i="2" s="1"/>
  <c r="E91" i="2"/>
  <c r="T107" i="2"/>
  <c r="U241" i="2"/>
  <c r="N241" i="2"/>
  <c r="C30" i="2"/>
  <c r="C29" i="2" s="1"/>
  <c r="O30" i="2"/>
  <c r="O29" i="2" s="1"/>
  <c r="O27" i="2" s="1"/>
  <c r="F107" i="2"/>
  <c r="G107" i="2"/>
  <c r="K91" i="2"/>
  <c r="E7" i="2"/>
  <c r="Q7" i="2"/>
  <c r="E129" i="2"/>
  <c r="E121" i="2" s="1"/>
  <c r="M456" i="2"/>
  <c r="J7" i="2"/>
  <c r="M107" i="2"/>
  <c r="R107" i="2"/>
  <c r="F129" i="2"/>
  <c r="F121" i="2" s="1"/>
  <c r="Q241" i="2"/>
  <c r="N91" i="2"/>
  <c r="N7" i="2"/>
  <c r="H30" i="2"/>
  <c r="H29" i="2" s="1"/>
  <c r="H27" i="2" s="1"/>
  <c r="C91" i="2"/>
  <c r="S193" i="2"/>
  <c r="S107" i="2"/>
  <c r="C107" i="2"/>
  <c r="P107" i="2"/>
  <c r="D7" i="2"/>
  <c r="P7" i="2"/>
  <c r="K241" i="2"/>
  <c r="K30" i="2"/>
  <c r="K29" i="2" s="1"/>
  <c r="P30" i="2"/>
  <c r="P29" i="2" s="1"/>
  <c r="P91" i="2"/>
  <c r="C289" i="2"/>
  <c r="D138" i="2"/>
  <c r="P138" i="2"/>
  <c r="G345" i="2"/>
  <c r="G344" i="2" s="1"/>
  <c r="G342" i="2" s="1"/>
  <c r="S345" i="2"/>
  <c r="S344" i="2" s="1"/>
  <c r="S342" i="2" s="1"/>
  <c r="L193" i="2"/>
  <c r="C241" i="2"/>
  <c r="S241" i="2"/>
  <c r="F289" i="2"/>
  <c r="F368" i="2"/>
  <c r="R368" i="2"/>
  <c r="I456" i="2"/>
  <c r="G456" i="2"/>
  <c r="S456" i="2"/>
  <c r="K456" i="2"/>
  <c r="J485" i="2"/>
  <c r="J484" i="2" s="1"/>
  <c r="S521" i="2"/>
  <c r="S520" i="2" s="1"/>
  <c r="S518" i="2" s="1"/>
  <c r="H138" i="2"/>
  <c r="G138" i="2"/>
  <c r="N176" i="2"/>
  <c r="N175" i="2" s="1"/>
  <c r="N173" i="2" s="1"/>
  <c r="O221" i="2"/>
  <c r="L129" i="2"/>
  <c r="L121" i="2" s="1"/>
  <c r="L221" i="2"/>
  <c r="K283" i="2"/>
  <c r="K282" i="2" s="1"/>
  <c r="K280" i="2" s="1"/>
  <c r="D283" i="2"/>
  <c r="D282" i="2" s="1"/>
  <c r="D280" i="2" s="1"/>
  <c r="G333" i="2"/>
  <c r="G332" i="2" s="1"/>
  <c r="G314" i="2" s="1"/>
  <c r="S333" i="2"/>
  <c r="S332" i="2" s="1"/>
  <c r="S314" i="2" s="1"/>
  <c r="L333" i="2"/>
  <c r="L332" i="2" s="1"/>
  <c r="L314" i="2" s="1"/>
  <c r="F345" i="2"/>
  <c r="F344" i="2" s="1"/>
  <c r="F342" i="2" s="1"/>
  <c r="R345" i="2"/>
  <c r="R344" i="2" s="1"/>
  <c r="R342" i="2" s="1"/>
  <c r="K345" i="2"/>
  <c r="K344" i="2" s="1"/>
  <c r="K342" i="2" s="1"/>
  <c r="K429" i="2"/>
  <c r="K428" i="2" s="1"/>
  <c r="I241" i="2"/>
  <c r="H241" i="2"/>
  <c r="L241" i="2"/>
  <c r="U333" i="2"/>
  <c r="U332" i="2" s="1"/>
  <c r="U314" i="2" s="1"/>
  <c r="H345" i="2"/>
  <c r="H344" i="2" s="1"/>
  <c r="H342" i="2" s="1"/>
  <c r="T345" i="2"/>
  <c r="T344" i="2" s="1"/>
  <c r="T342" i="2" s="1"/>
  <c r="D456" i="2"/>
  <c r="J494" i="2"/>
  <c r="J493" i="2" s="1"/>
  <c r="C494" i="2"/>
  <c r="C493" i="2" s="1"/>
  <c r="O494" i="2"/>
  <c r="O493" i="2" s="1"/>
  <c r="Q138" i="2"/>
  <c r="F176" i="2"/>
  <c r="F175" i="2" s="1"/>
  <c r="F173" i="2" s="1"/>
  <c r="R176" i="2"/>
  <c r="R175" i="2" s="1"/>
  <c r="R173" i="2" s="1"/>
  <c r="H193" i="2"/>
  <c r="T193" i="2"/>
  <c r="P193" i="2"/>
  <c r="P191" i="2" s="1"/>
  <c r="J241" i="2"/>
  <c r="J289" i="2"/>
  <c r="N429" i="2"/>
  <c r="N428" i="2" s="1"/>
  <c r="G429" i="2"/>
  <c r="G428" i="2" s="1"/>
  <c r="S429" i="2"/>
  <c r="S428" i="2" s="1"/>
  <c r="I438" i="2"/>
  <c r="I437" i="2" s="1"/>
  <c r="U438" i="2"/>
  <c r="U437" i="2" s="1"/>
  <c r="E456" i="2"/>
  <c r="K494" i="2"/>
  <c r="K493" i="2" s="1"/>
  <c r="M521" i="2"/>
  <c r="M520" i="2" s="1"/>
  <c r="M518" i="2" s="1"/>
  <c r="F521" i="2"/>
  <c r="F520" i="2" s="1"/>
  <c r="F518" i="2" s="1"/>
  <c r="C221" i="2"/>
  <c r="N289" i="2"/>
  <c r="U456" i="2"/>
  <c r="Q289" i="2"/>
  <c r="K289" i="2"/>
  <c r="C456" i="2"/>
  <c r="L289" i="2"/>
  <c r="M333" i="2"/>
  <c r="M332" i="2" s="1"/>
  <c r="M314" i="2" s="1"/>
  <c r="L345" i="2"/>
  <c r="L344" i="2" s="1"/>
  <c r="L342" i="2" s="1"/>
  <c r="E345" i="2"/>
  <c r="E344" i="2" s="1"/>
  <c r="E342" i="2" s="1"/>
  <c r="G438" i="2"/>
  <c r="G437" i="2" s="1"/>
  <c r="S438" i="2"/>
  <c r="S437" i="2" s="1"/>
  <c r="P521" i="2"/>
  <c r="P520" i="2" s="1"/>
  <c r="P518" i="2" s="1"/>
  <c r="I521" i="2"/>
  <c r="I520" i="2" s="1"/>
  <c r="I518" i="2" s="1"/>
  <c r="G7" i="2"/>
  <c r="E138" i="2"/>
  <c r="H7" i="2"/>
  <c r="S158" i="2"/>
  <c r="I7" i="2"/>
  <c r="C7" i="2"/>
  <c r="R221" i="2"/>
  <c r="J138" i="2"/>
  <c r="R7" i="2"/>
  <c r="K7" i="2"/>
  <c r="O7" i="2"/>
  <c r="S7" i="2"/>
  <c r="L7" i="2"/>
  <c r="M7" i="2"/>
  <c r="U7" i="2"/>
  <c r="O138" i="2"/>
  <c r="G91" i="2"/>
  <c r="C129" i="2"/>
  <c r="C121" i="2" s="1"/>
  <c r="C138" i="2"/>
  <c r="O107" i="2"/>
  <c r="E193" i="2"/>
  <c r="E191" i="2" s="1"/>
  <c r="F91" i="2"/>
  <c r="M129" i="2"/>
  <c r="M121" i="2" s="1"/>
  <c r="I138" i="2"/>
  <c r="Q221" i="2"/>
  <c r="K138" i="2"/>
  <c r="L138" i="2"/>
  <c r="O193" i="2"/>
  <c r="I221" i="2"/>
  <c r="O241" i="2"/>
  <c r="M138" i="2"/>
  <c r="I30" i="2"/>
  <c r="I29" i="2" s="1"/>
  <c r="I27" i="2" s="1"/>
  <c r="U30" i="2"/>
  <c r="U29" i="2" s="1"/>
  <c r="U27" i="2" s="1"/>
  <c r="H129" i="2"/>
  <c r="H121" i="2" s="1"/>
  <c r="R91" i="2"/>
  <c r="D107" i="2"/>
  <c r="N221" i="2"/>
  <c r="R241" i="2"/>
  <c r="S91" i="2"/>
  <c r="O129" i="2"/>
  <c r="O121" i="2" s="1"/>
  <c r="I107" i="2"/>
  <c r="U138" i="2"/>
  <c r="Q193" i="2"/>
  <c r="T289" i="2"/>
  <c r="R289" i="2"/>
  <c r="O289" i="2"/>
  <c r="S368" i="2"/>
  <c r="D241" i="2"/>
  <c r="F241" i="2"/>
  <c r="T241" i="2"/>
  <c r="C193" i="2"/>
  <c r="E289" i="2"/>
  <c r="H289" i="2"/>
  <c r="U221" i="2"/>
  <c r="M241" i="2"/>
  <c r="I289" i="2"/>
  <c r="U368" i="2"/>
  <c r="H283" i="2"/>
  <c r="H282" i="2" s="1"/>
  <c r="H280" i="2" s="1"/>
  <c r="T283" i="2"/>
  <c r="T282" i="2" s="1"/>
  <c r="T280" i="2" s="1"/>
  <c r="K368" i="2"/>
  <c r="H368" i="2"/>
  <c r="I368" i="2"/>
  <c r="Q368" i="2"/>
  <c r="N283" i="2"/>
  <c r="N282" i="2" s="1"/>
  <c r="N280" i="2" s="1"/>
  <c r="T368" i="2"/>
  <c r="C421" i="2"/>
  <c r="C419" i="2" s="1"/>
  <c r="F456" i="2"/>
  <c r="R456" i="2"/>
  <c r="T456" i="2"/>
  <c r="L456" i="2"/>
  <c r="J438" i="2"/>
  <c r="J437" i="2" s="1"/>
  <c r="N485" i="2"/>
  <c r="N484" i="2" s="1"/>
  <c r="G521" i="2"/>
  <c r="G520" i="2" s="1"/>
  <c r="G518" i="2" s="1"/>
  <c r="C485" i="2"/>
  <c r="C484" i="2" s="1"/>
  <c r="O485" i="2"/>
  <c r="O484" i="2" s="1"/>
  <c r="D494" i="2"/>
  <c r="D493" i="2" s="1"/>
  <c r="P494" i="2"/>
  <c r="P493" i="2" s="1"/>
  <c r="J521" i="2"/>
  <c r="J520" i="2" s="1"/>
  <c r="J518" i="2" s="1"/>
  <c r="H429" i="2"/>
  <c r="H428" i="2" s="1"/>
  <c r="T429" i="2"/>
  <c r="T428" i="2" s="1"/>
  <c r="D438" i="2"/>
  <c r="D437" i="2" s="1"/>
  <c r="P438" i="2"/>
  <c r="P437" i="2" s="1"/>
  <c r="H485" i="2"/>
  <c r="H484" i="2" s="1"/>
  <c r="T485" i="2"/>
  <c r="T484" i="2" s="1"/>
  <c r="G494" i="2"/>
  <c r="G493" i="2" s="1"/>
  <c r="S494" i="2"/>
  <c r="S493" i="2" s="1"/>
  <c r="F283" i="1"/>
  <c r="F282" i="1" s="1"/>
  <c r="H490" i="1"/>
  <c r="H479" i="1" s="1"/>
  <c r="G490" i="1"/>
  <c r="G479" i="1" s="1"/>
  <c r="G461" i="1"/>
  <c r="G460" i="1" s="1"/>
  <c r="H461" i="1"/>
  <c r="H460" i="1" s="1"/>
  <c r="F461" i="1"/>
  <c r="F460" i="1" s="1"/>
  <c r="F382" i="1"/>
  <c r="F380" i="1" s="1"/>
  <c r="F375" i="1" s="1"/>
  <c r="G738" i="1"/>
  <c r="G733" i="1" s="1"/>
  <c r="F322" i="1"/>
  <c r="F116" i="1"/>
  <c r="F570" i="1"/>
  <c r="F569" i="1" s="1"/>
  <c r="G297" i="1"/>
  <c r="G296" i="1" s="1"/>
  <c r="G295" i="1" s="1"/>
  <c r="G728" i="1"/>
  <c r="G322" i="1"/>
  <c r="H322" i="1"/>
  <c r="F595" i="1"/>
  <c r="F594" i="1" s="1"/>
  <c r="F593" i="1" s="1"/>
  <c r="F592" i="1" s="1"/>
  <c r="F591" i="1" s="1"/>
  <c r="F128" i="1"/>
  <c r="F125" i="1" s="1"/>
  <c r="F22" i="1" s="1"/>
  <c r="H256" i="1"/>
  <c r="H249" i="1" s="1"/>
  <c r="H297" i="1"/>
  <c r="H296" i="1" s="1"/>
  <c r="H295" i="1" s="1"/>
  <c r="F340" i="1"/>
  <c r="F113" i="1"/>
  <c r="F166" i="1"/>
  <c r="F165" i="1" s="1"/>
  <c r="G256" i="1"/>
  <c r="G249" i="1" s="1"/>
  <c r="F562" i="1"/>
  <c r="F561" i="1" s="1"/>
  <c r="F108" i="1"/>
  <c r="F538" i="1"/>
  <c r="H500" i="1"/>
  <c r="F297" i="1"/>
  <c r="F296" i="1" s="1"/>
  <c r="F295" i="1" s="1"/>
  <c r="G685" i="1"/>
  <c r="G616" i="1"/>
  <c r="G675" i="1"/>
  <c r="F104" i="1"/>
  <c r="F524" i="1"/>
  <c r="F523" i="1" s="1"/>
  <c r="F389" i="1"/>
  <c r="F388" i="1" s="1"/>
  <c r="F387" i="1" s="1"/>
  <c r="F516" i="1"/>
  <c r="F515" i="1" s="1"/>
  <c r="G415" i="1"/>
  <c r="G646" i="1"/>
  <c r="F47" i="1"/>
  <c r="F18" i="1" s="1"/>
  <c r="F17" i="1" s="1"/>
  <c r="G46" i="1"/>
  <c r="F430" i="1"/>
  <c r="F429" i="1" s="1"/>
  <c r="F415" i="1" s="1"/>
  <c r="F441" i="1"/>
  <c r="F440" i="1" s="1"/>
  <c r="F439" i="1" s="1"/>
  <c r="F256" i="1"/>
  <c r="F249" i="1" s="1"/>
  <c r="F121" i="1"/>
  <c r="G500" i="1"/>
  <c r="F507" i="1"/>
  <c r="F506" i="1" s="1"/>
  <c r="F500" i="1" s="1"/>
  <c r="H415" i="1"/>
  <c r="H394" i="1" s="1"/>
  <c r="G651" i="1"/>
  <c r="G17" i="1"/>
  <c r="F146" i="1"/>
  <c r="F145" i="1" s="1"/>
  <c r="F144" i="1" s="1"/>
  <c r="G644" i="1"/>
  <c r="G713" i="1"/>
  <c r="F356" i="1"/>
  <c r="F97" i="1"/>
  <c r="G717" i="1"/>
  <c r="G538" i="1"/>
  <c r="G628" i="1"/>
  <c r="G699" i="1"/>
  <c r="F311" i="1"/>
  <c r="H17" i="1"/>
  <c r="F223" i="1"/>
  <c r="G635" i="1"/>
  <c r="G667" i="1"/>
  <c r="G666" i="1" s="1"/>
  <c r="G640" i="1"/>
  <c r="G661" i="1"/>
  <c r="F395" i="1"/>
  <c r="F237" i="1"/>
  <c r="H538" i="1"/>
  <c r="G311" i="1"/>
  <c r="H46" i="1"/>
  <c r="H312" i="1"/>
  <c r="H311" i="1" s="1"/>
  <c r="G438" i="1" l="1"/>
  <c r="H310" i="1"/>
  <c r="H339" i="1"/>
  <c r="G339" i="1"/>
  <c r="P27" i="2"/>
  <c r="B531" i="2"/>
  <c r="H513" i="1"/>
  <c r="H512" i="1" s="1"/>
  <c r="G513" i="1"/>
  <c r="G512" i="1" s="1"/>
  <c r="H438" i="1"/>
  <c r="G394" i="1"/>
  <c r="G310" i="1"/>
  <c r="G236" i="1" s="1"/>
  <c r="H236" i="1"/>
  <c r="H162" i="1" s="1"/>
  <c r="H143" i="1" s="1"/>
  <c r="H103" i="1"/>
  <c r="H21" i="1" s="1"/>
  <c r="K27" i="2"/>
  <c r="R27" i="2"/>
  <c r="S27" i="2"/>
  <c r="S6" i="2" s="1"/>
  <c r="F607" i="1" s="1"/>
  <c r="T27" i="2"/>
  <c r="F27" i="2"/>
  <c r="M27" i="2"/>
  <c r="L27" i="2"/>
  <c r="Q27" i="2"/>
  <c r="C191" i="2"/>
  <c r="D27" i="2"/>
  <c r="G27" i="2"/>
  <c r="U191" i="2"/>
  <c r="U6" i="2" s="1"/>
  <c r="E27" i="2"/>
  <c r="N27" i="2"/>
  <c r="C437" i="2"/>
  <c r="C426" i="2" s="1"/>
  <c r="B530" i="2"/>
  <c r="G103" i="1"/>
  <c r="G102" i="1" s="1"/>
  <c r="F103" i="1"/>
  <c r="F21" i="1" s="1"/>
  <c r="F20" i="1" s="1"/>
  <c r="F23" i="1" s="1"/>
  <c r="F36" i="1" s="1"/>
  <c r="K191" i="2"/>
  <c r="T191" i="2"/>
  <c r="D191" i="2"/>
  <c r="O191" i="2"/>
  <c r="H191" i="2"/>
  <c r="H6" i="2" s="1"/>
  <c r="Q191" i="2"/>
  <c r="L191" i="2"/>
  <c r="S191" i="2"/>
  <c r="N191" i="2"/>
  <c r="G191" i="2"/>
  <c r="M191" i="2"/>
  <c r="F339" i="1"/>
  <c r="D426" i="2"/>
  <c r="K426" i="2"/>
  <c r="M482" i="2"/>
  <c r="E426" i="2"/>
  <c r="U426" i="2"/>
  <c r="I426" i="2"/>
  <c r="L426" i="2"/>
  <c r="E482" i="2"/>
  <c r="G426" i="2"/>
  <c r="O426" i="2"/>
  <c r="Q426" i="2"/>
  <c r="G482" i="2"/>
  <c r="Q482" i="2"/>
  <c r="S482" i="2"/>
  <c r="R482" i="2"/>
  <c r="C27" i="2"/>
  <c r="C482" i="2"/>
  <c r="P426" i="2"/>
  <c r="U482" i="2"/>
  <c r="M426" i="2"/>
  <c r="J482" i="2"/>
  <c r="I482" i="2"/>
  <c r="F426" i="2"/>
  <c r="T482" i="2"/>
  <c r="H482" i="2"/>
  <c r="T426" i="2"/>
  <c r="S426" i="2"/>
  <c r="H426" i="2"/>
  <c r="P482" i="2"/>
  <c r="P6" i="2" s="1"/>
  <c r="N426" i="2"/>
  <c r="D482" i="2"/>
  <c r="K482" i="2"/>
  <c r="R426" i="2"/>
  <c r="N482" i="2"/>
  <c r="L482" i="2"/>
  <c r="J426" i="2"/>
  <c r="F482" i="2"/>
  <c r="O482" i="2"/>
  <c r="F310" i="1"/>
  <c r="F236" i="1" s="1"/>
  <c r="G716" i="1"/>
  <c r="F514" i="1"/>
  <c r="F513" i="1" s="1"/>
  <c r="F512" i="1" s="1"/>
  <c r="F560" i="1"/>
  <c r="F559" i="1" s="1"/>
  <c r="F558" i="1" s="1"/>
  <c r="F164" i="1"/>
  <c r="F163" i="1" s="1"/>
  <c r="F46" i="1"/>
  <c r="H125" i="1"/>
  <c r="H22" i="1" s="1"/>
  <c r="F438" i="1"/>
  <c r="F374" i="1"/>
  <c r="G674" i="1"/>
  <c r="G615" i="1"/>
  <c r="G643" i="1"/>
  <c r="G694" i="1"/>
  <c r="G634" i="1"/>
  <c r="F394" i="1"/>
  <c r="G162" i="1" l="1"/>
  <c r="G143" i="1" s="1"/>
  <c r="B533" i="2"/>
  <c r="G6" i="2"/>
  <c r="Q6" i="2"/>
  <c r="L6" i="2"/>
  <c r="J6" i="2"/>
  <c r="K6" i="2"/>
  <c r="I6" i="2"/>
  <c r="T6" i="2"/>
  <c r="F608" i="1" s="1"/>
  <c r="M6" i="2"/>
  <c r="F6" i="2"/>
  <c r="N6" i="2"/>
  <c r="D6" i="2"/>
  <c r="F603" i="1" s="1"/>
  <c r="R6" i="2"/>
  <c r="O6" i="2"/>
  <c r="E6" i="2"/>
  <c r="F604" i="1" s="1"/>
  <c r="G21" i="1"/>
  <c r="G20" i="1" s="1"/>
  <c r="G23" i="1" s="1"/>
  <c r="G36" i="1" s="1"/>
  <c r="C6" i="2"/>
  <c r="H102" i="1"/>
  <c r="H20" i="1"/>
  <c r="H23" i="1" s="1"/>
  <c r="H36" i="1" s="1"/>
  <c r="F162" i="1"/>
  <c r="F143" i="1" s="1"/>
  <c r="F102" i="1"/>
  <c r="G745" i="1"/>
  <c r="F605" i="1" l="1"/>
  <c r="F606" i="1"/>
  <c r="F610" i="1" s="1"/>
  <c r="W6" i="2"/>
</calcChain>
</file>

<file path=xl/sharedStrings.xml><?xml version="1.0" encoding="utf-8"?>
<sst xmlns="http://schemas.openxmlformats.org/spreadsheetml/2006/main" count="1662" uniqueCount="877">
  <si>
    <t>PRORAČUN</t>
  </si>
  <si>
    <t>PRIHODI POSLOVANJA</t>
  </si>
  <si>
    <t>RASHODI POSLOVANJA</t>
  </si>
  <si>
    <t>Poz.</t>
  </si>
  <si>
    <t>Br.konta</t>
  </si>
  <si>
    <t xml:space="preserve">               Vrsta prihoda/primitaka</t>
  </si>
  <si>
    <t>P001</t>
  </si>
  <si>
    <t>P002</t>
  </si>
  <si>
    <t>P003</t>
  </si>
  <si>
    <t>P006</t>
  </si>
  <si>
    <t>P007</t>
  </si>
  <si>
    <t>P008</t>
  </si>
  <si>
    <t>P009</t>
  </si>
  <si>
    <t>P010</t>
  </si>
  <si>
    <t>P011</t>
  </si>
  <si>
    <t>P014</t>
  </si>
  <si>
    <t>P015</t>
  </si>
  <si>
    <t>P016</t>
  </si>
  <si>
    <t>P017</t>
  </si>
  <si>
    <t>P018</t>
  </si>
  <si>
    <t>P020</t>
  </si>
  <si>
    <t>P022</t>
  </si>
  <si>
    <t>P023</t>
  </si>
  <si>
    <t>P024</t>
  </si>
  <si>
    <t>P025</t>
  </si>
  <si>
    <t>P026</t>
  </si>
  <si>
    <t>P028</t>
  </si>
  <si>
    <t xml:space="preserve">             </t>
  </si>
  <si>
    <t>Prihodi od poreza</t>
  </si>
  <si>
    <t>Porez na dohodak od samostalnih djelatnosti</t>
  </si>
  <si>
    <t xml:space="preserve"> Prihodi poslovanja</t>
  </si>
  <si>
    <t>Porez na dohodak od nesamostalnog rada</t>
  </si>
  <si>
    <t>Povrat poreza na dohodak po godišnjoj prijavi</t>
  </si>
  <si>
    <t>Porez na kuće za odmor</t>
  </si>
  <si>
    <t>Porez na promet nekretnina</t>
  </si>
  <si>
    <t>Porez na potrošnju</t>
  </si>
  <si>
    <t>Porez na tvrtku</t>
  </si>
  <si>
    <t>Pomoći iz inozemstva (darovnice) i od subjekata unutar općeg proračuna</t>
  </si>
  <si>
    <t>Prihodi od prodaje nefinancijske imovine</t>
  </si>
  <si>
    <t>Prihod od prodaje neproizvedene dugotrajne imovine</t>
  </si>
  <si>
    <t>Prihod od prodaje zemljišta</t>
  </si>
  <si>
    <t xml:space="preserve"> Komunalna naknada</t>
  </si>
  <si>
    <t>Komunalni doprinos</t>
  </si>
  <si>
    <t>Ostali nespomenuti prihodi</t>
  </si>
  <si>
    <t xml:space="preserve"> Vodni doprinos</t>
  </si>
  <si>
    <t>Ostale naknade i pristojbe</t>
  </si>
  <si>
    <t>Boravišna pristojba</t>
  </si>
  <si>
    <t>Prihod od prodaje državnih biljega</t>
  </si>
  <si>
    <r>
      <t xml:space="preserve"> </t>
    </r>
    <r>
      <rPr>
        <b/>
        <sz val="10"/>
        <color indexed="8"/>
        <rFont val="Times New Roman"/>
        <family val="1"/>
        <charset val="238"/>
      </rPr>
      <t>Prihodi od upravnih i administrativnih pristojbi, pristojbi po posebnim propisima i naknada</t>
    </r>
  </si>
  <si>
    <t>Naknada za zadržavanje</t>
  </si>
  <si>
    <t xml:space="preserve"> Spomenička renta</t>
  </si>
  <si>
    <t>Prihodi od kamata</t>
  </si>
  <si>
    <t xml:space="preserve"> Prihodi od imovine</t>
  </si>
  <si>
    <t>Kapitalne pomoći iz proračuna</t>
  </si>
  <si>
    <t>Tekuće pomoći iz proračuna</t>
  </si>
  <si>
    <t xml:space="preserve">                   Vrsta rashoda/izdataka</t>
  </si>
  <si>
    <t xml:space="preserve">        </t>
  </si>
  <si>
    <t>R076</t>
  </si>
  <si>
    <t>R077</t>
  </si>
  <si>
    <t>R079</t>
  </si>
  <si>
    <t>R080</t>
  </si>
  <si>
    <t>R083</t>
  </si>
  <si>
    <t>R085</t>
  </si>
  <si>
    <t>R086</t>
  </si>
  <si>
    <t>R089</t>
  </si>
  <si>
    <t>R090</t>
  </si>
  <si>
    <t>Izvor</t>
  </si>
  <si>
    <t>Rashodi poslovanja</t>
  </si>
  <si>
    <t>Rashodi za zaposlene</t>
  </si>
  <si>
    <t>Plaće za redovni rad</t>
  </si>
  <si>
    <t>Ostali rashodi za zaposlene</t>
  </si>
  <si>
    <t>Doprinosi za zdravstveno osiguranje</t>
  </si>
  <si>
    <t>Materijalni rashodi</t>
  </si>
  <si>
    <t>Službena putovanja</t>
  </si>
  <si>
    <t>Naknade za prijevoz</t>
  </si>
  <si>
    <t>Seminari, savjetovanja</t>
  </si>
  <si>
    <t>Naknada za korištenje privatnog automobila u službene svrhe</t>
  </si>
  <si>
    <t>Uredski materijal</t>
  </si>
  <si>
    <t>Literatura</t>
  </si>
  <si>
    <t>Ostali materijal za redovito poslovanje</t>
  </si>
  <si>
    <t>Gorivo</t>
  </si>
  <si>
    <t>Sitni inventar</t>
  </si>
  <si>
    <t>Usluge tekućeg održavanja opreme</t>
  </si>
  <si>
    <t>Usluge promidžbe i informiranja</t>
  </si>
  <si>
    <t>Usluge odvjetnika i pravnika</t>
  </si>
  <si>
    <t>Računalne usluge</t>
  </si>
  <si>
    <t>Usluge rukovanja razglasom</t>
  </si>
  <si>
    <t>Reprezentacija</t>
  </si>
  <si>
    <t>Električna energija</t>
  </si>
  <si>
    <t>Financijski rashodi</t>
  </si>
  <si>
    <t>Usluge banaka i platnog prometa</t>
  </si>
  <si>
    <t>Subvencije</t>
  </si>
  <si>
    <t>Subvencije poljoprivrednicima</t>
  </si>
  <si>
    <t>Naknade građanima i kućanstvima</t>
  </si>
  <si>
    <t>Stipendije srednjoškolcima</t>
  </si>
  <si>
    <t>Stipendije studentima</t>
  </si>
  <si>
    <t>Pomoć i njega u kući</t>
  </si>
  <si>
    <t>Naknade za novorođenčad</t>
  </si>
  <si>
    <t>Nabava božićnih darova za djecu</t>
  </si>
  <si>
    <t>Pomoći osobama s invaliditetom</t>
  </si>
  <si>
    <t>Ostale pomoći</t>
  </si>
  <si>
    <t>Donacije za tiskanje knjiga</t>
  </si>
  <si>
    <t>Tekuće donacije sportskim klubovima i društvima</t>
  </si>
  <si>
    <t>Tekuće donacije vjerskim zajednicama</t>
  </si>
  <si>
    <t>Tekuće donacije udrugama u kulturi</t>
  </si>
  <si>
    <t>Tekuće donacije</t>
  </si>
  <si>
    <t>Financiranje programa za djecu</t>
  </si>
  <si>
    <t>Rashodi za nabavu nefinancijske imovine</t>
  </si>
  <si>
    <t>Rashodi za nabavu proizvedene dugotrajne imovine</t>
  </si>
  <si>
    <t>Nerazvrstane ceste i putovi</t>
  </si>
  <si>
    <t>Računala i računalna oprema</t>
  </si>
  <si>
    <t>Telefoni i telekomunikacijski uređaji</t>
  </si>
  <si>
    <t>Računalni programi</t>
  </si>
  <si>
    <t>Rashodi za dodatna ulaganja na nefinancijskoj imovini</t>
  </si>
  <si>
    <t>Naknada za ogrijev</t>
  </si>
  <si>
    <t>Ostali rashodi</t>
  </si>
  <si>
    <t>Subvencija za zbrinjavanje komunalnog otpada</t>
  </si>
  <si>
    <t>Rashodi za nabavu neproizvedene dugotrajne imovine</t>
  </si>
  <si>
    <t>Usluge tekućeg i investicijskog održavanja groblja</t>
  </si>
  <si>
    <t>Kapitalne pomoći trgovačkim društvima u javnom sektoru</t>
  </si>
  <si>
    <t>Materijal za tekuće i investicijsko održavanje cesta i putova</t>
  </si>
  <si>
    <t>Usluge tekućeg i investicijskog održavanja cesta i putova</t>
  </si>
  <si>
    <t>Subvencije za rad poštanskih ureda</t>
  </si>
  <si>
    <t>Zemljište za parking</t>
  </si>
  <si>
    <t>Izgradnja mrtvačnice</t>
  </si>
  <si>
    <t>Ostale intelektualne usluge</t>
  </si>
  <si>
    <t>Rashodi za materijal i energiju</t>
  </si>
  <si>
    <t>Rashodi za usluge</t>
  </si>
  <si>
    <t>Ostali nespomenuti rashodi</t>
  </si>
  <si>
    <t>Ostali financijski rashodi</t>
  </si>
  <si>
    <t>Kapitalne donacije</t>
  </si>
  <si>
    <t>Ukupno</t>
  </si>
  <si>
    <t>01</t>
  </si>
  <si>
    <t>03</t>
  </si>
  <si>
    <t>04</t>
  </si>
  <si>
    <t>05</t>
  </si>
  <si>
    <t>06</t>
  </si>
  <si>
    <t>07</t>
  </si>
  <si>
    <t>08</t>
  </si>
  <si>
    <t>10</t>
  </si>
  <si>
    <t>09</t>
  </si>
  <si>
    <t>Građevinski objekti</t>
  </si>
  <si>
    <t>Postrojenja i oprema</t>
  </si>
  <si>
    <t>Knjige</t>
  </si>
  <si>
    <t>Izdaci za otplatu glavnice kredita</t>
  </si>
  <si>
    <t>Rashodi za nabavu  nefinancijske imovine</t>
  </si>
  <si>
    <t xml:space="preserve">Rashodi za nabavu proizvedene dugotrajne imovine  </t>
  </si>
  <si>
    <t>Sportska dvorana</t>
  </si>
  <si>
    <t>Izdaci za otplatu glavnice primljenih kredita i zajmova</t>
  </si>
  <si>
    <t xml:space="preserve">   Ostali rashodi</t>
  </si>
  <si>
    <t xml:space="preserve"> Naknade građanima i kućanstvima</t>
  </si>
  <si>
    <t>Geodetsko-katastarske usluge</t>
  </si>
  <si>
    <t>Božićnica umirovljenicima</t>
  </si>
  <si>
    <t>Tekuće donacije – Crveni križ</t>
  </si>
  <si>
    <t xml:space="preserve">Rashodi protokola </t>
  </si>
  <si>
    <t xml:space="preserve">Ostali rashodi za zaposlene </t>
  </si>
  <si>
    <t>Naknada porezne uprave</t>
  </si>
  <si>
    <t xml:space="preserve">Uredski namještaj i oprema </t>
  </si>
  <si>
    <t>Električna energija – javna rasvjeta</t>
  </si>
  <si>
    <t>Usluge tekućeg i investicijskog održavanja javne rasvjete</t>
  </si>
  <si>
    <t>Tekuće donacije – zaštita i spašavanje</t>
  </si>
  <si>
    <t>Tekuće donacije za kulturne događaje</t>
  </si>
  <si>
    <t>Ostale naknade iz proračuna u novcu</t>
  </si>
  <si>
    <t>Članarine</t>
  </si>
  <si>
    <t>Zatezne kamate</t>
  </si>
  <si>
    <r>
      <t>Protupožarni putovi</t>
    </r>
    <r>
      <rPr>
        <b/>
        <sz val="9"/>
        <rFont val="Times New Roman"/>
        <family val="1"/>
        <charset val="238"/>
      </rPr>
      <t xml:space="preserve"> </t>
    </r>
  </si>
  <si>
    <r>
      <t xml:space="preserve"> </t>
    </r>
    <r>
      <rPr>
        <b/>
        <sz val="9"/>
        <rFont val="Times New Roman"/>
        <family val="1"/>
        <charset val="238"/>
      </rPr>
      <t>Rashodi poslovanja</t>
    </r>
  </si>
  <si>
    <t>Dodatna ulaganja na nefinancijskoj imovini</t>
  </si>
  <si>
    <t>Tekuće pomoći izvanproračunskih fondova</t>
  </si>
  <si>
    <t>P013</t>
  </si>
  <si>
    <t>P027</t>
  </si>
  <si>
    <t>P029</t>
  </si>
  <si>
    <t>P030</t>
  </si>
  <si>
    <t>R001</t>
  </si>
  <si>
    <t>R004</t>
  </si>
  <si>
    <t>R006</t>
  </si>
  <si>
    <t>R007</t>
  </si>
  <si>
    <t>R009</t>
  </si>
  <si>
    <t>R010</t>
  </si>
  <si>
    <t>R011</t>
  </si>
  <si>
    <t>R012</t>
  </si>
  <si>
    <t>R013</t>
  </si>
  <si>
    <t>R014</t>
  </si>
  <si>
    <t>R015</t>
  </si>
  <si>
    <t>R016</t>
  </si>
  <si>
    <t>R017</t>
  </si>
  <si>
    <t>R018</t>
  </si>
  <si>
    <t>R019</t>
  </si>
  <si>
    <t>R020</t>
  </si>
  <si>
    <t>R021</t>
  </si>
  <si>
    <t>R022</t>
  </si>
  <si>
    <t>R023</t>
  </si>
  <si>
    <t>R025</t>
  </si>
  <si>
    <t>R026</t>
  </si>
  <si>
    <t>R027</t>
  </si>
  <si>
    <t>R028</t>
  </si>
  <si>
    <t>R029</t>
  </si>
  <si>
    <t>R030</t>
  </si>
  <si>
    <t>R031</t>
  </si>
  <si>
    <t>R033</t>
  </si>
  <si>
    <t>R034</t>
  </si>
  <si>
    <t>R035</t>
  </si>
  <si>
    <t>R036</t>
  </si>
  <si>
    <t>R038</t>
  </si>
  <si>
    <t>R039</t>
  </si>
  <si>
    <t>R040</t>
  </si>
  <si>
    <t>R042</t>
  </si>
  <si>
    <t>R046</t>
  </si>
  <si>
    <t>R047</t>
  </si>
  <si>
    <t>R048</t>
  </si>
  <si>
    <t>R049</t>
  </si>
  <si>
    <t>R050</t>
  </si>
  <si>
    <t>R053</t>
  </si>
  <si>
    <t>R054</t>
  </si>
  <si>
    <t>R055</t>
  </si>
  <si>
    <t>R056</t>
  </si>
  <si>
    <t>R057</t>
  </si>
  <si>
    <t>R058</t>
  </si>
  <si>
    <t>R059</t>
  </si>
  <si>
    <t>R060</t>
  </si>
  <si>
    <t>R061</t>
  </si>
  <si>
    <t>R062</t>
  </si>
  <si>
    <t>R063</t>
  </si>
  <si>
    <t>R064</t>
  </si>
  <si>
    <t>R065</t>
  </si>
  <si>
    <t>R066</t>
  </si>
  <si>
    <t>R073</t>
  </si>
  <si>
    <t>R084</t>
  </si>
  <si>
    <t>R091</t>
  </si>
  <si>
    <t>R092</t>
  </si>
  <si>
    <t>R093</t>
  </si>
  <si>
    <t>R094</t>
  </si>
  <si>
    <t>R095</t>
  </si>
  <si>
    <t>R096</t>
  </si>
  <si>
    <t>R097</t>
  </si>
  <si>
    <t>R098</t>
  </si>
  <si>
    <t>R099</t>
  </si>
  <si>
    <t>R100</t>
  </si>
  <si>
    <t>R101</t>
  </si>
  <si>
    <t>R102</t>
  </si>
  <si>
    <t>R103</t>
  </si>
  <si>
    <t>R104</t>
  </si>
  <si>
    <t>R105</t>
  </si>
  <si>
    <t>R106</t>
  </si>
  <si>
    <t>R107</t>
  </si>
  <si>
    <t>R108</t>
  </si>
  <si>
    <t>R109</t>
  </si>
  <si>
    <t>R112</t>
  </si>
  <si>
    <t>R113</t>
  </si>
  <si>
    <t>R114</t>
  </si>
  <si>
    <t>R116</t>
  </si>
  <si>
    <t>R119</t>
  </si>
  <si>
    <t>R120</t>
  </si>
  <si>
    <t>R123</t>
  </si>
  <si>
    <t>R125</t>
  </si>
  <si>
    <t>R126</t>
  </si>
  <si>
    <t>R127</t>
  </si>
  <si>
    <t>Porez na dohodak od kapitala</t>
  </si>
  <si>
    <t>Naknade povjerenstvima</t>
  </si>
  <si>
    <t>Zemljište</t>
  </si>
  <si>
    <t xml:space="preserve">Sitni inventar </t>
  </si>
  <si>
    <t>P031</t>
  </si>
  <si>
    <t xml:space="preserve">Ostale usluge </t>
  </si>
  <si>
    <t>Prihodi od naknade za sufianc.katast.izmjere i obnove z.k.</t>
  </si>
  <si>
    <t>Električna energija - općinska zgrada</t>
  </si>
  <si>
    <t>Izgradnja parkinga</t>
  </si>
  <si>
    <t>PRIHODI UKUPNO</t>
  </si>
  <si>
    <t>PRIHODI OD PRODAJE NEFINANCIJSKE IMOVINE</t>
  </si>
  <si>
    <t>RASHODI UKUPNO</t>
  </si>
  <si>
    <t>RASHODI ZA NABAVU NEFINANCIJSKE IMOVINE</t>
  </si>
  <si>
    <t>RAZLIKA - VIŠAK/MANJAK</t>
  </si>
  <si>
    <t>UKUPAN DONOS VIŠKA/MANJKA IZ PRETHODNIH GODINA</t>
  </si>
  <si>
    <t>DIO VIŠKA/MANJKA IZ PRETHODNE/IH GODINE KOJI ĆE SE POKRITI /RASPOREDITI U RAZDOBLJU 2018.-2020.</t>
  </si>
  <si>
    <t>PRIMICI OD FINANCIJSKE IMOVINE I ZADUŽIVANJA</t>
  </si>
  <si>
    <t>IZDACI ZA FINANCIJSKU IMOVINU I OTPLATE ZAJMOVA</t>
  </si>
  <si>
    <t>VIŠAK/MANJAK + NETO FINANCIRANJE</t>
  </si>
  <si>
    <t>Vlastiti prihodi proračunskih korisnika</t>
  </si>
  <si>
    <t>Opći prihodi i primici</t>
  </si>
  <si>
    <t>Prihodi za posebne namjene</t>
  </si>
  <si>
    <t>Pomoći</t>
  </si>
  <si>
    <t>Donacije</t>
  </si>
  <si>
    <t>Prihodi od prodaje</t>
  </si>
  <si>
    <t>Namjenski primici</t>
  </si>
  <si>
    <t xml:space="preserve">                                UKUPNO RASHODI/IZDACI</t>
  </si>
  <si>
    <t>Funkcija</t>
  </si>
  <si>
    <t>Plaće zaposlenika</t>
  </si>
  <si>
    <t xml:space="preserve">Plaće zaposlenika </t>
  </si>
  <si>
    <t>Doprinosi na plaće</t>
  </si>
  <si>
    <t>Nabava knjiga</t>
  </si>
  <si>
    <t>Rekapitulacija rashoda po izvorima financiranja:</t>
  </si>
  <si>
    <t>0111</t>
  </si>
  <si>
    <t>Izvršna i zakonodavna tijela</t>
  </si>
  <si>
    <t>Ostali rashodi poslovanja</t>
  </si>
  <si>
    <t>OPĆE JAVNE USLUGE</t>
  </si>
  <si>
    <t>0112</t>
  </si>
  <si>
    <t>Financijski i fiskalni poslovi</t>
  </si>
  <si>
    <t>0133</t>
  </si>
  <si>
    <t>Plaće</t>
  </si>
  <si>
    <t>Doprinosi</t>
  </si>
  <si>
    <t>Ostale opće usluge</t>
  </si>
  <si>
    <t>Nematerijalna proizvedena imovina</t>
  </si>
  <si>
    <t>JAVNI RED I SIGURNOST</t>
  </si>
  <si>
    <t>0320</t>
  </si>
  <si>
    <t>Usluge protupožarne zaštite</t>
  </si>
  <si>
    <t>0360</t>
  </si>
  <si>
    <t>Rashodi za javni red i sigurnost - ostali</t>
  </si>
  <si>
    <t>EKONOMSKI POSLOVI</t>
  </si>
  <si>
    <t>0421</t>
  </si>
  <si>
    <t>Poljoprivreda</t>
  </si>
  <si>
    <t>0435</t>
  </si>
  <si>
    <t>0412</t>
  </si>
  <si>
    <t>Opći poslovi vezani uz rad</t>
  </si>
  <si>
    <t>Dodatna ulaganja na građevinskim objektima</t>
  </si>
  <si>
    <t>0451</t>
  </si>
  <si>
    <t>Cestovni promet</t>
  </si>
  <si>
    <t>0460</t>
  </si>
  <si>
    <t>Komunikacije</t>
  </si>
  <si>
    <t>ZAŠTITA OKOLIŠA</t>
  </si>
  <si>
    <t>0510</t>
  </si>
  <si>
    <t>Gospodarenje otpadom</t>
  </si>
  <si>
    <t>Subvencije trgovačkim društvima u javnom s.</t>
  </si>
  <si>
    <t>USLUGE UNAPRJEĐENJA STANOVANJA I ZAJEDNICE</t>
  </si>
  <si>
    <t>0620</t>
  </si>
  <si>
    <t>Razvoj zajednice</t>
  </si>
  <si>
    <t>Višenamjenski razvojni projekti</t>
  </si>
  <si>
    <t>0474</t>
  </si>
  <si>
    <t>Kapitalne pomoći</t>
  </si>
  <si>
    <t>0640</t>
  </si>
  <si>
    <t>Ulična rasvjeta</t>
  </si>
  <si>
    <t>0721</t>
  </si>
  <si>
    <t>Opće medicinske usluge</t>
  </si>
  <si>
    <t>ZDRAVSTVO</t>
  </si>
  <si>
    <t>REKREACIJA, KULTURA I RELIGIJA</t>
  </si>
  <si>
    <t>0810</t>
  </si>
  <si>
    <t>Službe rekreacije i sporta</t>
  </si>
  <si>
    <t>0820</t>
  </si>
  <si>
    <t>Službe kulture</t>
  </si>
  <si>
    <t>Ostali financijski rahodi</t>
  </si>
  <si>
    <t>Službe emitiranja i izdavanja</t>
  </si>
  <si>
    <t>0830</t>
  </si>
  <si>
    <t>0840</t>
  </si>
  <si>
    <t>Religijske i druge službe zajednice</t>
  </si>
  <si>
    <t>PREDŠKOLSKO I OSNOVNO OBRAZOVANJE</t>
  </si>
  <si>
    <t>0911</t>
  </si>
  <si>
    <t>Predškolsko obrazovanje</t>
  </si>
  <si>
    <t>Ostale naknade iz proračuna</t>
  </si>
  <si>
    <t>0912</t>
  </si>
  <si>
    <t>Osnovno obrazovanje</t>
  </si>
  <si>
    <t>0950</t>
  </si>
  <si>
    <t>Srednjoškolsko i visoko obrazovanje</t>
  </si>
  <si>
    <t>SOCIJALNA ZAŠTITA</t>
  </si>
  <si>
    <t>1012</t>
  </si>
  <si>
    <t>Invaliditet</t>
  </si>
  <si>
    <t>Starost</t>
  </si>
  <si>
    <t>Obitelj i djeca</t>
  </si>
  <si>
    <t>1020</t>
  </si>
  <si>
    <t>1040</t>
  </si>
  <si>
    <t>Stanovanje</t>
  </si>
  <si>
    <t>Aktivnosti socijalne zaštite koje nisu svrstane</t>
  </si>
  <si>
    <t>Ukupno izdaci po funkcijskoj klasifikaciji</t>
  </si>
  <si>
    <t>Kamate za primljen kredit</t>
  </si>
  <si>
    <t>Izdaci za otplatu glavnice primljenog kredita</t>
  </si>
  <si>
    <t>Otplata glavnice primljenog kredita</t>
  </si>
  <si>
    <t>NETO FINANCIRANJE</t>
  </si>
  <si>
    <t>Vlasitit prihodi proračunskih korisnika i prihodi od donacija</t>
  </si>
  <si>
    <t>R024</t>
  </si>
  <si>
    <t>R072</t>
  </si>
  <si>
    <t>R115</t>
  </si>
  <si>
    <t>R117</t>
  </si>
  <si>
    <t>R118</t>
  </si>
  <si>
    <t>R124</t>
  </si>
  <si>
    <t>R129</t>
  </si>
  <si>
    <t>R131</t>
  </si>
  <si>
    <t>R132</t>
  </si>
  <si>
    <t>R133</t>
  </si>
  <si>
    <t>R134</t>
  </si>
  <si>
    <t xml:space="preserve">Kapitalna donacija za obnovu crkvenih objekata </t>
  </si>
  <si>
    <t>1060</t>
  </si>
  <si>
    <t>1090</t>
  </si>
  <si>
    <t>Uskrsnice umirovljenicima</t>
  </si>
  <si>
    <t>Sufinanciranje rada ljekarne</t>
  </si>
  <si>
    <t>Nabava spremnika za odvojeno prikupljanje otpada</t>
  </si>
  <si>
    <t>Oprema</t>
  </si>
  <si>
    <t>Kapitalne pomoći temeljem prijenosa EU sredstava</t>
  </si>
  <si>
    <t xml:space="preserve">Kapitalne pomoći od izvanproračunskih korisnika </t>
  </si>
  <si>
    <t>Prostorni plan uređenja Općine Sali</t>
  </si>
  <si>
    <t>Pomoći zdravstvenim organizacijama</t>
  </si>
  <si>
    <t>Katastarska izmjera</t>
  </si>
  <si>
    <t>Izgradnja reciklažnog dvorišta</t>
  </si>
  <si>
    <t>Objekti</t>
  </si>
  <si>
    <t>R002</t>
  </si>
  <si>
    <t>R003</t>
  </si>
  <si>
    <t>R032</t>
  </si>
  <si>
    <t>R037</t>
  </si>
  <si>
    <t>R041</t>
  </si>
  <si>
    <t>R051</t>
  </si>
  <si>
    <t>R071</t>
  </si>
  <si>
    <t>R075</t>
  </si>
  <si>
    <t>R078</t>
  </si>
  <si>
    <t>Sufinanciranje rada DVD-a Sali</t>
  </si>
  <si>
    <t>Materijal za održavanje javne rasvjete</t>
  </si>
  <si>
    <t>Sanacija odlagališta otpada</t>
  </si>
  <si>
    <t>Očuvanje kulturne baštine</t>
  </si>
  <si>
    <t>Održavanje dječjih igrališta</t>
  </si>
  <si>
    <t>Opremanje vrtića</t>
  </si>
  <si>
    <t>Glava 00101        OPĆINSKO VIJEĆE</t>
  </si>
  <si>
    <t>Program 1000       REDOVNA DJELATNOST   OPĆINSKOG VIJEĆA</t>
  </si>
  <si>
    <t>Aktivnost A100010                  Financiranje rada Općinskog vijeća</t>
  </si>
  <si>
    <t>Financiranje političkih stranaka i članova izabranih sa liste grupe birača</t>
  </si>
  <si>
    <t>Rashodi poslovnja</t>
  </si>
  <si>
    <t>RAZDJEL 002  JEDINSTVENI UPRAVNI ODJEL</t>
  </si>
  <si>
    <t xml:space="preserve">RAZDJEL 001       OPĆINSKO VIJEĆE                    </t>
  </si>
  <si>
    <t>Glava 00201       POSLOVANJE JEDINSTVENOG UPRAVNOG ODJELA</t>
  </si>
  <si>
    <t>Program 2000      REDOVNA DJELATNOST JEDINSTVENOG UPRAVNOG ODJELA</t>
  </si>
  <si>
    <t>Glava 00202  KOMUNALNA INFRASTRUKTURA</t>
  </si>
  <si>
    <t xml:space="preserve">                Izgradnja javne rasvjete</t>
  </si>
  <si>
    <t>Aktivnost  A200010     Rashodi za zaposlene</t>
  </si>
  <si>
    <t xml:space="preserve"> A200020              Rashodi za materijal i energiju</t>
  </si>
  <si>
    <t>Aktivnost A100030 Financiranje političkih stranaka i članova izabranih sa liste grupe birača</t>
  </si>
  <si>
    <t>Aktivnost A200030              Rashodi za usluge</t>
  </si>
  <si>
    <t>Aktivnost A200040        Financijski rashodi</t>
  </si>
  <si>
    <t xml:space="preserve">Tekući projekt T200010  Nabava nefinancijske  imovine za rad </t>
  </si>
  <si>
    <t xml:space="preserve">Program 3000      RAZVOJ CIVILNOG DRUŠTVA </t>
  </si>
  <si>
    <t>Aktivnost A300010           Tekuće donacije udrugama i neprofitnim organizacijama</t>
  </si>
  <si>
    <t>Program 4000        JAVNA RASVJETA</t>
  </si>
  <si>
    <t>Aktivnost 400010     Potrošnja i održavanje javne rasvjete</t>
  </si>
  <si>
    <t xml:space="preserve">Kapitalni projekt   K400020     </t>
  </si>
  <si>
    <t>Program 4100  NERAZVRSTANE CESTE I PUTOVI</t>
  </si>
  <si>
    <t>Aktivnost A410010  Održavanje nerazvrstanih cesta i putova</t>
  </si>
  <si>
    <t xml:space="preserve">Kapitalni projekt K410010        </t>
  </si>
  <si>
    <t>Kapitalni projekt K420010</t>
  </si>
  <si>
    <t>Kapitalni projekt K430010</t>
  </si>
  <si>
    <t xml:space="preserve">                       Izgradnja mrtvačnice</t>
  </si>
  <si>
    <t>Program 4400   GOSPODARENJE OTPADOM</t>
  </si>
  <si>
    <t xml:space="preserve">Aktivnost A440010  Odvoz i zbrinjavanje otpada                                                         </t>
  </si>
  <si>
    <t>Tekući projekt</t>
  </si>
  <si>
    <t>Kapitalni projekt K450010     Luka Sali</t>
  </si>
  <si>
    <t>Kapitalni projekt K460010       Vodovod i odvodnja</t>
  </si>
  <si>
    <t>Program 5000     Prostorno planska dokumentacija</t>
  </si>
  <si>
    <t xml:space="preserve">           Prostorni plan uređenja Općine Sali</t>
  </si>
  <si>
    <t>Kapitalni projekt K500010</t>
  </si>
  <si>
    <t>Program 6000    PROTUPOŽARNA ZAŠTITA</t>
  </si>
  <si>
    <t>Aktivnost A600010   Protupožarna zaštita</t>
  </si>
  <si>
    <t>Program 6100       CIVILNA ZAŠTITA</t>
  </si>
  <si>
    <t>Aktivnost A610010     Civilna zaštita</t>
  </si>
  <si>
    <t>Program 7000   JAVNE POTREBE U OBRAZOVANJU</t>
  </si>
  <si>
    <t>Aktivnost A700010           Stipendije i školarine</t>
  </si>
  <si>
    <t>Aktivnost A700030    Unapređenje školstva</t>
  </si>
  <si>
    <t>Program 7100   JAVNE POTREBE U ZDRAVSTVU</t>
  </si>
  <si>
    <t>Tekući projekt T710010      Ljekarna Sali</t>
  </si>
  <si>
    <t>Program 7200              SOCIJALNA SKRB</t>
  </si>
  <si>
    <t>Aktivnost A720010   Pomoć i njega u kući</t>
  </si>
  <si>
    <t>Aktivnost A720020       Sufinanciranje troškova stanovanja</t>
  </si>
  <si>
    <t>Aktivnost A720030        Naknade za djecu</t>
  </si>
  <si>
    <t xml:space="preserve">Aktivnost A720040         Ostale pomoći </t>
  </si>
  <si>
    <t>Program 8000    JAVNE POTREBE U KULTURI</t>
  </si>
  <si>
    <t>Aktivnost A800010     Financiranje kulturnih događanja</t>
  </si>
  <si>
    <t>Aktivnost A800020   Očuvanje kulturne baštine</t>
  </si>
  <si>
    <t>Aktivnost A800030   Pomoć za tiskanje knjiga</t>
  </si>
  <si>
    <t>Program 8100  JAVNE POTREBE U SPORTU</t>
  </si>
  <si>
    <t>Aktivnost A810010        Financiranje potreba u sportu</t>
  </si>
  <si>
    <t>Kapitalni projekt K810010    Izgradnja sportske dvorane</t>
  </si>
  <si>
    <t>Program 8200           VJERSKE ZAJEDNICE</t>
  </si>
  <si>
    <t>Aktivnost A820010  Tekuće pomoći za crkvu</t>
  </si>
  <si>
    <t>Program 9000  SUBVENCIJE U POLJOPRIVREDI</t>
  </si>
  <si>
    <t>Aktivnost A900010    Subvencije poljoprivrednicima</t>
  </si>
  <si>
    <t>Program 9100     RAZVOJ POLJOPRIVREDE</t>
  </si>
  <si>
    <t>Program 9200          ZAŠTITA ŽIVOTINJA</t>
  </si>
  <si>
    <t>Glava  03001   DJEČJI VRTIĆ „ORKULICE „ SALI</t>
  </si>
  <si>
    <t>Program 7300        FINANCIRANJE RADA D.V.“ORKULICE“ SALI</t>
  </si>
  <si>
    <t xml:space="preserve">Aktivnost A730010    Rashodi za zaposlene   </t>
  </si>
  <si>
    <t>Program 7400       FINANCIRANJE PROGRAMA ZA DJECU I MLADE</t>
  </si>
  <si>
    <t>Program 7500    IZGRADNJA OBJEKTA DJEČJEG VRTIĆA</t>
  </si>
  <si>
    <t>Kapitalni projekt K750010      Izgradnja vrtića</t>
  </si>
  <si>
    <t>Aktivnost A760010    Sufinanciranje rada vrtića</t>
  </si>
  <si>
    <t>Glava 03002     DJEČJI VRTIĆ "LATICA"</t>
  </si>
  <si>
    <t>Sufinanciranje rada vrtića</t>
  </si>
  <si>
    <t>RAZDJEL 004                      KNJIŽNICA</t>
  </si>
  <si>
    <t>Glava 04001        HRVATSKA KNJIŽNICA I ČITAONICA SALI</t>
  </si>
  <si>
    <t xml:space="preserve">Aktivnost A830010    Rashodi za zaposlene  </t>
  </si>
  <si>
    <t>Kapitalni projekt K830010</t>
  </si>
  <si>
    <t>Glava 04002          GRADSKA KNJIŽNICA</t>
  </si>
  <si>
    <t>Program  8400        Bibliobus</t>
  </si>
  <si>
    <t>Aktivnost A840010     Sufinanciranje bibliobusa</t>
  </si>
  <si>
    <t>Usluga bibliobusa</t>
  </si>
  <si>
    <t>Program 4700       Interventni helidrom</t>
  </si>
  <si>
    <t>Aktivnost A470010  Rekonstrukcija interventnog helidroma</t>
  </si>
  <si>
    <t>Rekonstrukcija interventnog helidroma</t>
  </si>
  <si>
    <t>0454</t>
  </si>
  <si>
    <t>Program 4800           Subvencije i pomoći za rad trgovačkim društvima u javnom sektoru</t>
  </si>
  <si>
    <t>Aktivnost A480010   Subvencija za rad poštanskih ureda</t>
  </si>
  <si>
    <t>RAZDJEL 005               MJESNA SAMOUPRAVA</t>
  </si>
  <si>
    <t>Glava 05001               MJESNI ODBORI</t>
  </si>
  <si>
    <t>Program 9000       RAD MJESNIH ODBORA</t>
  </si>
  <si>
    <t>Program 5100   KATASTAR NEKRETNINA</t>
  </si>
  <si>
    <t>0660</t>
  </si>
  <si>
    <t>Zračni promet</t>
  </si>
  <si>
    <t>Rashodi vez.uz stanov.i kom.pogod.koji nisu drug.sv.</t>
  </si>
  <si>
    <t>P012</t>
  </si>
  <si>
    <t>R008</t>
  </si>
  <si>
    <t>R045</t>
  </si>
  <si>
    <t>R087</t>
  </si>
  <si>
    <t>R111</t>
  </si>
  <si>
    <t>R137</t>
  </si>
  <si>
    <t>R138</t>
  </si>
  <si>
    <t>R139</t>
  </si>
  <si>
    <t>R141</t>
  </si>
  <si>
    <t>R142</t>
  </si>
  <si>
    <t>R143</t>
  </si>
  <si>
    <t>R144</t>
  </si>
  <si>
    <t>R145</t>
  </si>
  <si>
    <t>R146</t>
  </si>
  <si>
    <t>Projekcija plana za 2023.</t>
  </si>
  <si>
    <t>OPĆI DIO</t>
  </si>
  <si>
    <t>RAČUN PRIHODA I RASHODA PREMA EKONOMSKOJ KLASIFIKACIJI</t>
  </si>
  <si>
    <t>Prihodi po ekonomskoj klasifikaciji</t>
  </si>
  <si>
    <t>Porez na dohodak od imovine i imovinskih prava</t>
  </si>
  <si>
    <t xml:space="preserve"> Naknada za koncesije i upotrebu pomorskog dobra</t>
  </si>
  <si>
    <t>Prihodi od zakupa i iznajmljivanja imovine</t>
  </si>
  <si>
    <t>Rashodi po ekonomskoj klasifikaciji</t>
  </si>
  <si>
    <t>Broj konta</t>
  </si>
  <si>
    <t xml:space="preserve">               Vrsta rashoda</t>
  </si>
  <si>
    <t>Projekcija za 2023.</t>
  </si>
  <si>
    <t>Aktivnost A100020      Izrada razvojnih planova</t>
  </si>
  <si>
    <t>Plan razvoja Općine Sali</t>
  </si>
  <si>
    <t>Zdravstveni pregledi djelatnika</t>
  </si>
  <si>
    <t>Usluga telefona, pošte i prijevoza</t>
  </si>
  <si>
    <t>Pristojbe i naknade</t>
  </si>
  <si>
    <t>Troškovi sudskih postupaka</t>
  </si>
  <si>
    <t>Kamate za primljene zajmove</t>
  </si>
  <si>
    <t>Ostale tekuće donacije</t>
  </si>
  <si>
    <t>Glava 00204     ZAŠTITA I SPAŠAVANJE</t>
  </si>
  <si>
    <t>Glava 00203   PROSTORNO UREĐENJE I ZAŠTITA OKOLIŠA</t>
  </si>
  <si>
    <t>Program 5300  ZAŠTITA OKOLIŠA</t>
  </si>
  <si>
    <t>Aktivnost A510010    Izrada katastra nekretnina</t>
  </si>
  <si>
    <t>Aktivnost A530010 Energetska obnova javnih zgrada</t>
  </si>
  <si>
    <t>Energetska obnova javnih zgrada</t>
  </si>
  <si>
    <t>Intelektualne usluge</t>
  </si>
  <si>
    <t>Aktivnost A440020 Izrada Plana gospodarenja otpadom</t>
  </si>
  <si>
    <t>Izrada Plana gospodarenja otpadom</t>
  </si>
  <si>
    <t>Naknade troškova zaposlenima</t>
  </si>
  <si>
    <t>Aktivnost A730020    Rashodi za troškove redovnog poslovanja</t>
  </si>
  <si>
    <t>Tekući projekt T730010 Održavanje prostora</t>
  </si>
  <si>
    <t>Tekući projekt T730020 Nabava opreme</t>
  </si>
  <si>
    <t>RAZDJEL 003                 PREDŠKOLSKI ODGOJ</t>
  </si>
  <si>
    <t>Program 8300   Redovna djelatnost knjižnice</t>
  </si>
  <si>
    <t>Aktivnost A830020     Rashodi za troškove redovnog poslovanja</t>
  </si>
  <si>
    <t>Tekući projekt T830010      Nabava knjižne građe</t>
  </si>
  <si>
    <t>Proširenje i opremanje knjižnice u Salima</t>
  </si>
  <si>
    <t xml:space="preserve">                  Proširenje i opremanje knjižnice u Salima </t>
  </si>
  <si>
    <t>Glava 00205   ŠKOLSTVO, ZDRAVSTVO I SOCIJALNA SKRB</t>
  </si>
  <si>
    <t>Izgradnja zavičajnog muzeja muzeja</t>
  </si>
  <si>
    <t>Kapitalni projekt K800010 Zavičajni muzej Dugi otok</t>
  </si>
  <si>
    <t xml:space="preserve">                                          UKUPNO PRIHODI </t>
  </si>
  <si>
    <t>UKUPNO RASHODI</t>
  </si>
  <si>
    <t>Plaće za zaposlene</t>
  </si>
  <si>
    <t>Ostali nespomenuti rashodi poslovanja</t>
  </si>
  <si>
    <t>Kamate za primljene kredite i zajmove</t>
  </si>
  <si>
    <t>Subvencije trgovačkim društvima u javnom sektoru</t>
  </si>
  <si>
    <t>Subvencije trg. društv., zadrugama, poljoprivred. i obrtn. izvan javnog sektora</t>
  </si>
  <si>
    <t>Naknade građanima i kućanstvima iz proračuna</t>
  </si>
  <si>
    <t>Rekapitulacija prihoda po izvorima financiranja:</t>
  </si>
  <si>
    <t>Glava 00206      KULTURA, SPORT, RELIGIJA</t>
  </si>
  <si>
    <t>Glava 00207    POLJOPRIVREDA</t>
  </si>
  <si>
    <t xml:space="preserve">Glava 00208        SUBVENCIJE I POMOĆI TRGOVAČKIM DRUŠTVIMA I UNUTAR OPĆEG PRORAČUNA </t>
  </si>
  <si>
    <t>Javna rasvjeta</t>
  </si>
  <si>
    <t>Aktivnost A740010     Naknada za podmirenje troškova boravka u vrtiću</t>
  </si>
  <si>
    <t>Aktivnost A740020     Financiranje programa za djecu i mlade</t>
  </si>
  <si>
    <t xml:space="preserve">Program 7600  SUFINANCIRANJE RADA VRTIĆA </t>
  </si>
  <si>
    <t>Aktivnost A900010  Financiranje troškova mjesnih odbora</t>
  </si>
  <si>
    <t>Članak 1.</t>
  </si>
  <si>
    <t>Članak 2.</t>
  </si>
  <si>
    <t>Opći dio Proračuna sastoji se od Računa prihoda i rashoda i Računa financiranja. Račun prihoda i rashoda proračuna sastoji se od prihoda i rashoda prema ekonomskoj klasifikaciji. U Računu financiranja iskazuju se primici od financijske imovine i zaduživanja i izdaci za financijsku imovinu i otplatu kredita i zajmova.</t>
  </si>
  <si>
    <t>Članak 3.</t>
  </si>
  <si>
    <t>POSEBNI DIO PRORAČUNA</t>
  </si>
  <si>
    <t>R067</t>
  </si>
  <si>
    <t>R069</t>
  </si>
  <si>
    <t>R070</t>
  </si>
  <si>
    <t>R081</t>
  </si>
  <si>
    <t>R110</t>
  </si>
  <si>
    <t>R121</t>
  </si>
  <si>
    <t>R128</t>
  </si>
  <si>
    <t>R140</t>
  </si>
  <si>
    <t>R147</t>
  </si>
  <si>
    <t>R148</t>
  </si>
  <si>
    <t>Članak 4.</t>
  </si>
  <si>
    <t>P004</t>
  </si>
  <si>
    <t>P005</t>
  </si>
  <si>
    <t>P019</t>
  </si>
  <si>
    <t>P021</t>
  </si>
  <si>
    <t>Općine Sali za 2022. godinu sa projekcijom za 2023. i 2024. godinu</t>
  </si>
  <si>
    <t xml:space="preserve">Proračun Općine Sali za 2022. godinu sa projekcijama za 2023. i 2024. godinu sastoji se od Općeg i Posebnog dijela </t>
  </si>
  <si>
    <t>Prijedlog plana za 2022.</t>
  </si>
  <si>
    <t>Projekcija plana za 2024.</t>
  </si>
  <si>
    <t>prijedlog plana za 2022</t>
  </si>
  <si>
    <t>Projekcija za 2024.</t>
  </si>
  <si>
    <t>Dodatna ulaganja na općinskim zgradama</t>
  </si>
  <si>
    <t xml:space="preserve"> Izgradnja, sanacija i rekonstrukcija nerazvrstanih cesta i                             putova</t>
  </si>
  <si>
    <t>Komunalne usluge, DDD</t>
  </si>
  <si>
    <t>Aktivnost 420010    Održavanje javnih i zelenih                                     površina</t>
  </si>
  <si>
    <t>Program  4200    JAVNE I ZELENE POVRŠINE</t>
  </si>
  <si>
    <t>Materijal za tekuće i investicijsko održavanje javnih i zelenih površina</t>
  </si>
  <si>
    <t>Usluge tekućeg i investicijskog održavanja javnih i zelenih površina</t>
  </si>
  <si>
    <t xml:space="preserve">              Javna parkirališta</t>
  </si>
  <si>
    <t>Aktivnost 420020        Dječja igrališta</t>
  </si>
  <si>
    <t xml:space="preserve">Program 4500   UREĐENJE LUKA   I  PRISTANIŠTA </t>
  </si>
  <si>
    <t>Tekuće i investicijsko održavanje turističke infrastrukture</t>
  </si>
  <si>
    <t>Tekuće i investicjsko održavanje dječjih igrališta</t>
  </si>
  <si>
    <t>Izgradnja turističke infrastrukture</t>
  </si>
  <si>
    <t xml:space="preserve">Tekući projekt T450020 Turistička infrastruktura </t>
  </si>
  <si>
    <t>Tekući projekt T450010   Uređenje riva i obale</t>
  </si>
  <si>
    <t>Tekuće i investicijsko i održavanje riva i obale</t>
  </si>
  <si>
    <t>Program 4900   PODUZETNIČKI INKUBATOR</t>
  </si>
  <si>
    <t>Aktivnost A200050     Proračunska zaliha</t>
  </si>
  <si>
    <t xml:space="preserve">Izvanredni rashodi </t>
  </si>
  <si>
    <t>Protupožarni centar Dugi otok</t>
  </si>
  <si>
    <t xml:space="preserve">Kapitalni projekt K600010 </t>
  </si>
  <si>
    <t>Rashodi za nabavu nefinanijske imovine</t>
  </si>
  <si>
    <t xml:space="preserve">Zemljište </t>
  </si>
  <si>
    <t>Program 4300                       GROBLJA</t>
  </si>
  <si>
    <t>Zemljište za groblja</t>
  </si>
  <si>
    <t>Aktivnost A430010     Izgradnja i održavanje groblja</t>
  </si>
  <si>
    <t xml:space="preserve">Kapitalni projekt K920010 </t>
  </si>
  <si>
    <t>Izgradnja i opremanje skloništa za životinje</t>
  </si>
  <si>
    <t>Aktivnost A920010    Održavanje skloništa za životinje</t>
  </si>
  <si>
    <t>Održavanje skloništa za životinje</t>
  </si>
  <si>
    <t>Program 5400  DIGITALNA INFRASTRUKTURA</t>
  </si>
  <si>
    <t>Aktivnost A540010    Digitalizacija</t>
  </si>
  <si>
    <t>Uređenje sportskih igrališta</t>
  </si>
  <si>
    <t>Tekuće donacije udrugama i neprofitnim organizacijama</t>
  </si>
  <si>
    <t xml:space="preserve">Program 4600     VODOVOD I ODVODNJA </t>
  </si>
  <si>
    <t>Aktivnost A530020     Energetska tranzicija</t>
  </si>
  <si>
    <t>Aktivnost A530030            Zaštita okoliša</t>
  </si>
  <si>
    <t>Materijalni troškovi za civilnu zaštitu</t>
  </si>
  <si>
    <t>Najam opreme</t>
  </si>
  <si>
    <t xml:space="preserve">Tekući projekt T200020  Održavanje zgrada i prostora </t>
  </si>
  <si>
    <t>Tekuće i investicijsko održavanje zgrada i prostora</t>
  </si>
  <si>
    <t>Kapitalni projekt K500020   Urbanistički plan uređenja poduzetničke zone Brbinj (dio)</t>
  </si>
  <si>
    <t>Izrada UPU-a poduzetničke zone Brbinj (dio)</t>
  </si>
  <si>
    <t>U Posebnom dijelu Proračuna za 2022. godinu i projekcijama za 2023. i 2024. godinu rashodi i izdaci iskazani su prema proračunskoj klasifikaciji i raspoređuju se po programima, aktivnostima, korisnicima i namjenama kako slijedi:</t>
  </si>
  <si>
    <t>PLAN RASHODA I IZDATAKA</t>
  </si>
  <si>
    <t>Šifra</t>
  </si>
  <si>
    <t>Naziv</t>
  </si>
  <si>
    <t>PRIJEDLOG PLANA ZA 2021.</t>
  </si>
  <si>
    <t>Vlastiti prihodi</t>
  </si>
  <si>
    <t>Namjenski primici od zaduživanja</t>
  </si>
  <si>
    <t>Prihodi od poreza, kamata, prodaje državnih biljega, pristojbi, izmjere i ostali nespomenuti prihodi</t>
  </si>
  <si>
    <t>UKUPNO RASHODI I IZDACI</t>
  </si>
  <si>
    <t>Program 1000</t>
  </si>
  <si>
    <t>Redovna djelatnost Općinskog vijeća</t>
  </si>
  <si>
    <t>A100010</t>
  </si>
  <si>
    <t>Financiranje rada Općinskog vijeća</t>
  </si>
  <si>
    <t>A100020</t>
  </si>
  <si>
    <t>Izrada razvojnih planova</t>
  </si>
  <si>
    <t>A100030</t>
  </si>
  <si>
    <t>Program 2000</t>
  </si>
  <si>
    <t>Redovna djelatnost Jedinstvenog upravnog odjela</t>
  </si>
  <si>
    <t>A20010</t>
  </si>
  <si>
    <t>A200020</t>
  </si>
  <si>
    <t>A200030</t>
  </si>
  <si>
    <t>Rshodi za usluge</t>
  </si>
  <si>
    <t>A200040</t>
  </si>
  <si>
    <t>T200010</t>
  </si>
  <si>
    <t>Nabava nefinancijske imovine za rad</t>
  </si>
  <si>
    <t>K200010</t>
  </si>
  <si>
    <t>Uređenje poslovnih zgrada i prostora</t>
  </si>
  <si>
    <t>Tekuće i investic.održavanje zgrada i prostora</t>
  </si>
  <si>
    <t>Program 3000</t>
  </si>
  <si>
    <t>Razvoj civilnog društva</t>
  </si>
  <si>
    <t>A300010</t>
  </si>
  <si>
    <t>Tekuće donacije neprofitnim organizacijama</t>
  </si>
  <si>
    <t>Program 4000</t>
  </si>
  <si>
    <t>A400010</t>
  </si>
  <si>
    <t>Potrošnja i održavanje javne rasvjete</t>
  </si>
  <si>
    <t>K400020</t>
  </si>
  <si>
    <t>Izgradnja javne rasvjete</t>
  </si>
  <si>
    <t>Program 4100</t>
  </si>
  <si>
    <t>A410010</t>
  </si>
  <si>
    <t>Održavanje nerazvrstanih cesta i putova</t>
  </si>
  <si>
    <t>K410010</t>
  </si>
  <si>
    <t>Izgradnja i sanacija nerazvrstanih cesta i putova</t>
  </si>
  <si>
    <t>Program 4200</t>
  </si>
  <si>
    <t>Javne površine</t>
  </si>
  <si>
    <t>A420010</t>
  </si>
  <si>
    <t>Održavanje javnih površina</t>
  </si>
  <si>
    <t>Materijal za tekuće i investicijsko održavanje javnih površina</t>
  </si>
  <si>
    <t>Usluge tekućeg i investicijskog održavanja javnih površina</t>
  </si>
  <si>
    <t>Komunalne usluge, deratizacija i dezinsekcija</t>
  </si>
  <si>
    <t>K420010</t>
  </si>
  <si>
    <t>A420020</t>
  </si>
  <si>
    <t>Program 4300</t>
  </si>
  <si>
    <t>A430010</t>
  </si>
  <si>
    <t>Održavanje groblja</t>
  </si>
  <si>
    <t>K430010</t>
  </si>
  <si>
    <t>Program 4400</t>
  </si>
  <si>
    <t>A440010</t>
  </si>
  <si>
    <t>Odvoz i zbrinjavanje otpada</t>
  </si>
  <si>
    <t>A440020</t>
  </si>
  <si>
    <t>Program 4500</t>
  </si>
  <si>
    <t>Uređenje luka, pristaništa i plaža</t>
  </si>
  <si>
    <t>K450010</t>
  </si>
  <si>
    <t>Luka Sali</t>
  </si>
  <si>
    <t>T450010</t>
  </si>
  <si>
    <t>Program 4600</t>
  </si>
  <si>
    <t>Izgradnja vodovoda i odvodnje</t>
  </si>
  <si>
    <t>K460010</t>
  </si>
  <si>
    <t>Vodovod i odvodnja</t>
  </si>
  <si>
    <t>Program 5000</t>
  </si>
  <si>
    <t>Prostorno-planska dokumentacija</t>
  </si>
  <si>
    <t>K500010</t>
  </si>
  <si>
    <t>K500020</t>
  </si>
  <si>
    <t>Urbanistički plan uređenja poduzetničke zone Brbinj</t>
  </si>
  <si>
    <t>Program 5100</t>
  </si>
  <si>
    <t>Katastar nekretnina</t>
  </si>
  <si>
    <t>A510010</t>
  </si>
  <si>
    <t>Izrada katastra nekretnina</t>
  </si>
  <si>
    <t>Program 5300</t>
  </si>
  <si>
    <t>Zaštita okoliša</t>
  </si>
  <si>
    <t>A530010</t>
  </si>
  <si>
    <t xml:space="preserve"> Energetska obnova javnih zgrada</t>
  </si>
  <si>
    <t>A530020</t>
  </si>
  <si>
    <t>A530030</t>
  </si>
  <si>
    <t>Program 6000</t>
  </si>
  <si>
    <t>Protupožarna zaštita</t>
  </si>
  <si>
    <t>A600010</t>
  </si>
  <si>
    <t>Program 6100</t>
  </si>
  <si>
    <t>Civilna zaštita</t>
  </si>
  <si>
    <t>A460010</t>
  </si>
  <si>
    <t>Program 7000</t>
  </si>
  <si>
    <t>Javne potrebe u obrazovanju</t>
  </si>
  <si>
    <t>A700010</t>
  </si>
  <si>
    <t>Stipendije i školarie</t>
  </si>
  <si>
    <t>A700020</t>
  </si>
  <si>
    <t>Pomoć u nabavi školskih knjiga</t>
  </si>
  <si>
    <t>A700030</t>
  </si>
  <si>
    <t>Unapređenje školstva</t>
  </si>
  <si>
    <t>Program 7100</t>
  </si>
  <si>
    <t>Javne potrebe u zdravstvu</t>
  </si>
  <si>
    <t>T710010</t>
  </si>
  <si>
    <t>Ljekarna Sali</t>
  </si>
  <si>
    <t>Program 7200</t>
  </si>
  <si>
    <t>Socijalna skrb</t>
  </si>
  <si>
    <t>A720010</t>
  </si>
  <si>
    <t>A720020</t>
  </si>
  <si>
    <t>Sufinanciranje troškova stanovanja</t>
  </si>
  <si>
    <t>A720030</t>
  </si>
  <si>
    <t>Naknade za djecu</t>
  </si>
  <si>
    <t>A720040</t>
  </si>
  <si>
    <t>Program 8000</t>
  </si>
  <si>
    <t>Javne potrebe u kulturi</t>
  </si>
  <si>
    <t>A800010</t>
  </si>
  <si>
    <t>Financiranje kulturnih događanja</t>
  </si>
  <si>
    <t>A800020</t>
  </si>
  <si>
    <t>A800030</t>
  </si>
  <si>
    <t>Pomoć za tiskanje knjiga</t>
  </si>
  <si>
    <t>K800010</t>
  </si>
  <si>
    <t>Zavičajni muzej Dugi otok</t>
  </si>
  <si>
    <t>Program 8100</t>
  </si>
  <si>
    <t>Javne potrebe u sportu</t>
  </si>
  <si>
    <t>A810010</t>
  </si>
  <si>
    <t>Financiranje potreba u sportu</t>
  </si>
  <si>
    <t>K810010</t>
  </si>
  <si>
    <t>Izgradnja sportske dvorane</t>
  </si>
  <si>
    <t>Program 8200</t>
  </si>
  <si>
    <t>Vjerske zajednice</t>
  </si>
  <si>
    <t>A820010</t>
  </si>
  <si>
    <t>Tekuće pomoći za crkvu</t>
  </si>
  <si>
    <t>Program 9000</t>
  </si>
  <si>
    <t>Subvencije u poljoprivredi</t>
  </si>
  <si>
    <t>A900010</t>
  </si>
  <si>
    <t>Program 9100</t>
  </si>
  <si>
    <t>Razvoj poljoprivrede</t>
  </si>
  <si>
    <t>Program 9200</t>
  </si>
  <si>
    <t>Zaštita životinja</t>
  </si>
  <si>
    <t>Program 4800</t>
  </si>
  <si>
    <t>Subvencije i pomoći za rad trgovačkim društvima u javnom sektoru</t>
  </si>
  <si>
    <t>A480010</t>
  </si>
  <si>
    <t>Subvencija za rad poštanskih ureda</t>
  </si>
  <si>
    <t>Program 4900</t>
  </si>
  <si>
    <t>K490010</t>
  </si>
  <si>
    <t>Program 7300</t>
  </si>
  <si>
    <t>Financiranje rada D.V.Orkulice Sali</t>
  </si>
  <si>
    <t>A730010</t>
  </si>
  <si>
    <t>A730020</t>
  </si>
  <si>
    <t>Rashodi za troškove redovnog poslovanja</t>
  </si>
  <si>
    <t>T730010</t>
  </si>
  <si>
    <t>Održavanje prostora</t>
  </si>
  <si>
    <t>T730020</t>
  </si>
  <si>
    <t>Nabava opreme</t>
  </si>
  <si>
    <t>Program 7400</t>
  </si>
  <si>
    <t>Financiranje programa za djecu i mlade</t>
  </si>
  <si>
    <t>A740010</t>
  </si>
  <si>
    <t>Naknada za podmirenje troškova boravka u vrtiću</t>
  </si>
  <si>
    <t>A740020</t>
  </si>
  <si>
    <t>Program 7500</t>
  </si>
  <si>
    <t>Izgradnja objekta dječjeg vrtića</t>
  </si>
  <si>
    <t>K750010</t>
  </si>
  <si>
    <t xml:space="preserve"> Izgradnja vrtića</t>
  </si>
  <si>
    <t>Program 7600</t>
  </si>
  <si>
    <t>Sufinanciranje rada vrtića "Latica"</t>
  </si>
  <si>
    <t>A760010</t>
  </si>
  <si>
    <t>Program 8300</t>
  </si>
  <si>
    <t>Redovna djelatnost knjižnice</t>
  </si>
  <si>
    <t>A830010</t>
  </si>
  <si>
    <t xml:space="preserve">Rashodi za zaposlene  </t>
  </si>
  <si>
    <t>A830020</t>
  </si>
  <si>
    <t>T830010</t>
  </si>
  <si>
    <t>Nabava knjižne građe</t>
  </si>
  <si>
    <t>K830010</t>
  </si>
  <si>
    <t xml:space="preserve">Proširenje i opremanje knjižnice u Salima </t>
  </si>
  <si>
    <t>Program 8400</t>
  </si>
  <si>
    <t>Bibliobus</t>
  </si>
  <si>
    <t>A840010</t>
  </si>
  <si>
    <t>Sufinanciranje bibliobusa</t>
  </si>
  <si>
    <t>Rad mjesnih odbora</t>
  </si>
  <si>
    <t>Financiranje troškova mjesnih odbora</t>
  </si>
  <si>
    <t>Tekuće donacije za rad mjesnih odbora</t>
  </si>
  <si>
    <t>A200050</t>
  </si>
  <si>
    <t>Proračunska zaliha</t>
  </si>
  <si>
    <t>Izvanredni rashodi</t>
  </si>
  <si>
    <r>
      <t>Dodatna ulaganja na  općinskim zgradama</t>
    </r>
    <r>
      <rPr>
        <b/>
        <sz val="9"/>
        <rFont val="Times New Roman"/>
        <family val="1"/>
        <charset val="238"/>
      </rPr>
      <t xml:space="preserve"> </t>
    </r>
  </si>
  <si>
    <t>Javna parkirališta</t>
  </si>
  <si>
    <t>Dječja igrališta</t>
  </si>
  <si>
    <t>Groblja</t>
  </si>
  <si>
    <t>Mrtvačnica</t>
  </si>
  <si>
    <t>Uređenje mrtvačnice</t>
  </si>
  <si>
    <t>Uređenje riva i obale</t>
  </si>
  <si>
    <t>Tekuće i investicijsko održavanje riva i obale</t>
  </si>
  <si>
    <t>T450020</t>
  </si>
  <si>
    <t>Turistička infrastruktura</t>
  </si>
  <si>
    <t>Energetska tranzicija</t>
  </si>
  <si>
    <t>Ostale usluge</t>
  </si>
  <si>
    <t>Program 5400</t>
  </si>
  <si>
    <t>Digitalna infrastruktura</t>
  </si>
  <si>
    <t>A540010</t>
  </si>
  <si>
    <t>Digitalizacija</t>
  </si>
  <si>
    <t>K600010</t>
  </si>
  <si>
    <t xml:space="preserve">Aktivnost A910010 Komasacija                                </t>
  </si>
  <si>
    <t>Kapitalni projekt K490010  Poduzetnički inkubator</t>
  </si>
  <si>
    <t>Poduzetnički inkubator</t>
  </si>
  <si>
    <t>Opremanje poduzetničkog inkubatora</t>
  </si>
  <si>
    <t>Nabava radnog materijala za učenike OŠ Petar Lorini</t>
  </si>
  <si>
    <t>T910010</t>
  </si>
  <si>
    <t>Komasacija</t>
  </si>
  <si>
    <t>K920010</t>
  </si>
  <si>
    <t>Sklonište za životinje</t>
  </si>
  <si>
    <t>1,4,5</t>
  </si>
  <si>
    <t>1,5,6</t>
  </si>
  <si>
    <t>Aktivnost A700020      Nabava radnog materijala za učenike O.Š. Petar Lorini Sali</t>
  </si>
  <si>
    <t>Nabava radnog materijala za učenike O.Š. Petar Lorini Sali</t>
  </si>
  <si>
    <t>Tekuće donacije za sport</t>
  </si>
  <si>
    <t>0560</t>
  </si>
  <si>
    <t>Proračun Općine Sali za 2022. godinu sa projekcijama za 2023. i 2024. godinu objaviti će se u "Službenom glasniku Općine Sali",  a stupa na snagu 1. siječnja 2022. godine.</t>
  </si>
  <si>
    <t>Predsjednica Općinskog vijeća</t>
  </si>
  <si>
    <t>Ivana Kirinić Frka</t>
  </si>
  <si>
    <t>Zaštita okoliša - koje nije svrstano</t>
  </si>
  <si>
    <t xml:space="preserve">Najam opreme </t>
  </si>
  <si>
    <t>Osobni automobil</t>
  </si>
  <si>
    <t>Osobni automobili</t>
  </si>
  <si>
    <t>R005</t>
  </si>
  <si>
    <t>R044</t>
  </si>
  <si>
    <t>R052</t>
  </si>
  <si>
    <t>R068</t>
  </si>
  <si>
    <t>R074</t>
  </si>
  <si>
    <t>R082</t>
  </si>
  <si>
    <t>R088</t>
  </si>
  <si>
    <t>R122</t>
  </si>
  <si>
    <t>R130</t>
  </si>
  <si>
    <t>R135</t>
  </si>
  <si>
    <t>R136</t>
  </si>
  <si>
    <t>PLAN PRORAČUNA PO FUNKCIJSKOJ KLASIFIKACIJI ZA 2022. GODINU</t>
  </si>
  <si>
    <t>Temeljem članka 39. Zakona o proračunu (NN 87/08) i članka 30. Statuta Općine Sali (Službeni glasnik Općine Sali" br. 2/2016 ), Općinsko vijeće Općine Sali na 4. sjednici održanoj dana      20. prosinca 2021.. godine donosi</t>
  </si>
  <si>
    <t>KLASA: 400-01/21-01/04</t>
  </si>
  <si>
    <t>URBROJ: 2198/15-01-21-1</t>
  </si>
  <si>
    <t>Sali, 20. prosinca 2021.</t>
  </si>
  <si>
    <t>R043</t>
  </si>
  <si>
    <t>R149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</si>
</sst>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n_-;\-* #,##0.00\ _k_n_-;_-* &quot;-&quot;??\ _k_n_-;_-@_-"/>
    <numFmt numFmtId="165" formatCode="0.00_ ;[Red]\-0.00&quot; &quot;"/>
    <numFmt numFmtId="166" formatCode="0.00;[Red]0.00"/>
    <numFmt numFmtId="167" formatCode="0.00_ ;[Red]\-0.00\ "/>
    <numFmt numFmtId="168" formatCode="#,##0.00_ ;[Red]\-#,##0.00\ "/>
  </numFmts>
  <fonts count="7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rgb="FF00B0F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8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9"/>
      <color theme="8"/>
      <name val="Times New Roman"/>
      <family val="1"/>
      <charset val="238"/>
    </font>
    <font>
      <sz val="9"/>
      <color theme="8"/>
      <name val="Times New Roman"/>
      <family val="1"/>
      <charset val="238"/>
    </font>
    <font>
      <sz val="11"/>
      <color theme="8"/>
      <name val="Calibri"/>
      <family val="2"/>
      <charset val="238"/>
      <scheme val="minor"/>
    </font>
    <font>
      <b/>
      <sz val="10"/>
      <color theme="8"/>
      <name val="Times New Roman"/>
      <family val="1"/>
      <charset val="238"/>
    </font>
    <font>
      <b/>
      <sz val="10"/>
      <color theme="8"/>
      <name val="Calibri"/>
      <family val="2"/>
      <charset val="238"/>
      <scheme val="minor"/>
    </font>
    <font>
      <sz val="10"/>
      <color theme="8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sz val="9"/>
      <color rgb="FF00B0F0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9"/>
      <color rgb="FF0000FF"/>
      <name val="Times New Roman"/>
      <family val="1"/>
      <charset val="238"/>
    </font>
    <font>
      <b/>
      <sz val="10"/>
      <color rgb="FF0000FF"/>
      <name val="Arial"/>
      <family val="2"/>
      <charset val="238"/>
    </font>
    <font>
      <sz val="9"/>
      <color theme="7" tint="-0.499984740745262"/>
      <name val="Times New Roman"/>
      <family val="1"/>
      <charset val="238"/>
    </font>
    <font>
      <sz val="9"/>
      <color rgb="FF0000FF"/>
      <name val="Times New Roman"/>
      <family val="1"/>
      <charset val="238"/>
    </font>
    <font>
      <i/>
      <sz val="9"/>
      <color rgb="FF0000FF"/>
      <name val="Times New Roman"/>
      <family val="1"/>
      <charset val="238"/>
    </font>
    <font>
      <i/>
      <sz val="10"/>
      <color rgb="FF0000FF"/>
      <name val="Arial"/>
      <family val="2"/>
      <charset val="238"/>
    </font>
    <font>
      <i/>
      <sz val="9"/>
      <color theme="7" tint="-0.499984740745262"/>
      <name val="Times New Roman"/>
      <family val="1"/>
      <charset val="238"/>
    </font>
    <font>
      <i/>
      <sz val="10"/>
      <color theme="7" tint="-0.499984740745262"/>
      <name val="Arial"/>
      <family val="2"/>
      <charset val="238"/>
    </font>
    <font>
      <b/>
      <i/>
      <sz val="9"/>
      <color rgb="FF0000FF"/>
      <name val="Times New Roman"/>
      <family val="1"/>
      <charset val="238"/>
    </font>
    <font>
      <b/>
      <i/>
      <sz val="10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rgb="FF0000FF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2" borderId="20" applyNumberFormat="0" applyAlignment="0" applyProtection="0"/>
    <xf numFmtId="0" fontId="9" fillId="2" borderId="21" applyNumberFormat="0" applyAlignment="0" applyProtection="0"/>
  </cellStyleXfs>
  <cellXfs count="1120">
    <xf numFmtId="0" fontId="0" fillId="0" borderId="0" xfId="0"/>
    <xf numFmtId="0" fontId="12" fillId="0" borderId="0" xfId="0" applyFont="1" applyAlignment="1"/>
    <xf numFmtId="0" fontId="13" fillId="0" borderId="0" xfId="0" applyFont="1" applyAlignment="1">
      <alignment horizontal="justify"/>
    </xf>
    <xf numFmtId="0" fontId="11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/>
    <xf numFmtId="0" fontId="14" fillId="3" borderId="1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0" fillId="0" borderId="0" xfId="0" applyBorder="1"/>
    <xf numFmtId="0" fontId="13" fillId="0" borderId="0" xfId="0" applyFont="1" applyBorder="1" applyAlignment="1">
      <alignment vertical="top" wrapText="1"/>
    </xf>
    <xf numFmtId="0" fontId="0" fillId="0" borderId="0" xfId="0" applyFill="1" applyBorder="1"/>
    <xf numFmtId="0" fontId="14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/>
    <xf numFmtId="0" fontId="0" fillId="0" borderId="0" xfId="0" applyBorder="1"/>
    <xf numFmtId="0" fontId="18" fillId="0" borderId="0" xfId="0" applyFont="1"/>
    <xf numFmtId="0" fontId="0" fillId="0" borderId="0" xfId="0" applyFill="1"/>
    <xf numFmtId="0" fontId="0" fillId="4" borderId="0" xfId="0" applyFill="1"/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4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0" fontId="2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166" fontId="16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164" fontId="16" fillId="0" borderId="0" xfId="0" applyNumberFormat="1" applyFont="1" applyFill="1" applyBorder="1" applyAlignment="1">
      <alignment vertical="top" wrapText="1"/>
    </xf>
    <xf numFmtId="167" fontId="0" fillId="0" borderId="0" xfId="0" applyNumberFormat="1"/>
    <xf numFmtId="166" fontId="0" fillId="0" borderId="0" xfId="0" applyNumberFormat="1" applyFill="1" applyBorder="1"/>
    <xf numFmtId="166" fontId="13" fillId="0" borderId="0" xfId="0" applyNumberFormat="1" applyFont="1" applyBorder="1" applyAlignment="1">
      <alignment vertical="top" wrapText="1"/>
    </xf>
    <xf numFmtId="0" fontId="11" fillId="0" borderId="0" xfId="0" applyFont="1" applyFill="1" applyBorder="1"/>
    <xf numFmtId="0" fontId="11" fillId="0" borderId="0" xfId="0" applyFont="1" applyFill="1"/>
    <xf numFmtId="0" fontId="2" fillId="0" borderId="3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9" fillId="0" borderId="0" xfId="0" applyFont="1" applyAlignment="1">
      <alignment horizontal="center"/>
    </xf>
    <xf numFmtId="0" fontId="15" fillId="0" borderId="0" xfId="0" applyFont="1" applyBorder="1" applyAlignment="1">
      <alignment wrapText="1" readingOrder="1"/>
    </xf>
    <xf numFmtId="0" fontId="15" fillId="0" borderId="8" xfId="0" applyFont="1" applyBorder="1" applyAlignment="1">
      <alignment wrapText="1" readingOrder="1"/>
    </xf>
    <xf numFmtId="0" fontId="13" fillId="0" borderId="9" xfId="0" applyFont="1" applyBorder="1" applyAlignment="1">
      <alignment vertical="top" wrapText="1"/>
    </xf>
    <xf numFmtId="166" fontId="13" fillId="0" borderId="22" xfId="0" applyNumberFormat="1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0" fillId="5" borderId="0" xfId="0" applyFill="1"/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13" fillId="0" borderId="9" xfId="0" applyNumberFormat="1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justify"/>
    </xf>
    <xf numFmtId="166" fontId="20" fillId="0" borderId="24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11" fillId="0" borderId="2" xfId="0" applyFont="1" applyBorder="1" applyAlignment="1"/>
    <xf numFmtId="0" fontId="15" fillId="0" borderId="0" xfId="0" applyFont="1" applyBorder="1" applyAlignment="1">
      <alignment horizontal="center" vertical="top" wrapText="1" readingOrder="1"/>
    </xf>
    <xf numFmtId="0" fontId="21" fillId="0" borderId="0" xfId="0" applyFont="1" applyBorder="1" applyAlignment="1">
      <alignment horizontal="center" vertical="top" wrapText="1"/>
    </xf>
    <xf numFmtId="166" fontId="21" fillId="0" borderId="0" xfId="0" applyNumberFormat="1" applyFont="1" applyBorder="1" applyAlignment="1">
      <alignment vertical="top" wrapText="1"/>
    </xf>
    <xf numFmtId="166" fontId="20" fillId="0" borderId="0" xfId="0" applyNumberFormat="1" applyFont="1" applyBorder="1" applyAlignment="1">
      <alignment horizontal="center" vertical="top" wrapText="1"/>
    </xf>
    <xf numFmtId="166" fontId="21" fillId="0" borderId="0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23" fillId="0" borderId="0" xfId="0" applyFont="1" applyBorder="1" applyAlignment="1">
      <alignment horizontal="right"/>
    </xf>
    <xf numFmtId="0" fontId="3" fillId="6" borderId="1" xfId="0" applyFont="1" applyFill="1" applyBorder="1" applyAlignment="1">
      <alignment vertical="top" wrapText="1"/>
    </xf>
    <xf numFmtId="0" fontId="24" fillId="3" borderId="10" xfId="0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right"/>
    </xf>
    <xf numFmtId="0" fontId="4" fillId="0" borderId="11" xfId="0" applyNumberFormat="1" applyFont="1" applyBorder="1" applyAlignment="1">
      <alignment vertical="top" wrapText="1"/>
    </xf>
    <xf numFmtId="0" fontId="4" fillId="0" borderId="8" xfId="0" applyNumberFormat="1" applyFont="1" applyBorder="1" applyAlignment="1">
      <alignment vertical="top" wrapText="1"/>
    </xf>
    <xf numFmtId="0" fontId="3" fillId="0" borderId="8" xfId="0" applyNumberFormat="1" applyFont="1" applyBorder="1" applyAlignment="1">
      <alignment vertical="top"/>
    </xf>
    <xf numFmtId="0" fontId="3" fillId="0" borderId="8" xfId="0" applyNumberFormat="1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2" fontId="15" fillId="0" borderId="0" xfId="0" applyNumberFormat="1" applyFont="1" applyBorder="1" applyAlignment="1">
      <alignment vertical="top" wrapText="1" readingOrder="1"/>
    </xf>
    <xf numFmtId="0" fontId="15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2" fontId="22" fillId="0" borderId="11" xfId="0" applyNumberFormat="1" applyFont="1" applyBorder="1" applyAlignment="1">
      <alignment vertical="top" wrapText="1"/>
    </xf>
    <xf numFmtId="2" fontId="22" fillId="0" borderId="8" xfId="0" applyNumberFormat="1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167" fontId="15" fillId="0" borderId="4" xfId="0" applyNumberFormat="1" applyFont="1" applyBorder="1" applyAlignment="1">
      <alignment horizontal="right" vertical="top" wrapText="1"/>
    </xf>
    <xf numFmtId="165" fontId="15" fillId="0" borderId="2" xfId="0" applyNumberFormat="1" applyFont="1" applyBorder="1" applyAlignment="1">
      <alignment horizontal="right" vertical="top" wrapText="1"/>
    </xf>
    <xf numFmtId="167" fontId="15" fillId="0" borderId="2" xfId="0" applyNumberFormat="1" applyFont="1" applyBorder="1" applyAlignment="1">
      <alignment horizontal="right" vertical="top" wrapText="1"/>
    </xf>
    <xf numFmtId="167" fontId="15" fillId="0" borderId="3" xfId="0" applyNumberFormat="1" applyFont="1" applyBorder="1" applyAlignment="1">
      <alignment horizontal="right" vertical="top" wrapText="1"/>
    </xf>
    <xf numFmtId="0" fontId="22" fillId="5" borderId="10" xfId="0" applyFont="1" applyFill="1" applyBorder="1" applyAlignment="1">
      <alignment vertical="top" wrapText="1"/>
    </xf>
    <xf numFmtId="0" fontId="22" fillId="5" borderId="1" xfId="0" applyFont="1" applyFill="1" applyBorder="1" applyAlignment="1">
      <alignment vertical="top" wrapText="1"/>
    </xf>
    <xf numFmtId="0" fontId="15" fillId="5" borderId="13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vertical="center" wrapText="1"/>
    </xf>
    <xf numFmtId="167" fontId="22" fillId="5" borderId="1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 wrapText="1"/>
    </xf>
    <xf numFmtId="0" fontId="2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166" fontId="26" fillId="0" borderId="0" xfId="0" applyNumberFormat="1" applyFont="1" applyFill="1" applyBorder="1"/>
    <xf numFmtId="166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/>
    </xf>
    <xf numFmtId="166" fontId="21" fillId="0" borderId="5" xfId="0" applyNumberFormat="1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3" fillId="6" borderId="1" xfId="0" applyNumberFormat="1" applyFont="1" applyFill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7" borderId="1" xfId="0" applyNumberFormat="1" applyFont="1" applyFill="1" applyBorder="1" applyAlignment="1">
      <alignment wrapText="1"/>
    </xf>
    <xf numFmtId="0" fontId="4" fillId="0" borderId="4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7" borderId="1" xfId="0" applyNumberFormat="1" applyFont="1" applyFill="1" applyBorder="1" applyAlignment="1">
      <alignment vertical="top" wrapText="1"/>
    </xf>
    <xf numFmtId="0" fontId="3" fillId="5" borderId="3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/>
    <xf numFmtId="0" fontId="1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49" fontId="3" fillId="7" borderId="1" xfId="0" applyNumberFormat="1" applyFont="1" applyFill="1" applyBorder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7" borderId="1" xfId="0" applyNumberFormat="1" applyFont="1" applyFill="1" applyBorder="1" applyAlignment="1">
      <alignment vertical="top" wrapText="1"/>
    </xf>
    <xf numFmtId="49" fontId="3" fillId="5" borderId="3" xfId="0" applyNumberFormat="1" applyFont="1" applyFill="1" applyBorder="1" applyAlignment="1">
      <alignment vertical="center" wrapText="1"/>
    </xf>
    <xf numFmtId="2" fontId="0" fillId="0" borderId="0" xfId="0" applyNumberFormat="1"/>
    <xf numFmtId="2" fontId="0" fillId="0" borderId="0" xfId="0" applyNumberFormat="1" applyFill="1" applyBorder="1"/>
    <xf numFmtId="2" fontId="16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1" fillId="4" borderId="0" xfId="0" applyFont="1" applyFill="1"/>
    <xf numFmtId="0" fontId="0" fillId="0" borderId="0" xfId="0" applyFont="1" applyFill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168" fontId="2" fillId="6" borderId="1" xfId="0" applyNumberFormat="1" applyFont="1" applyFill="1" applyBorder="1" applyAlignment="1">
      <alignment wrapText="1"/>
    </xf>
    <xf numFmtId="168" fontId="2" fillId="3" borderId="1" xfId="0" applyNumberFormat="1" applyFont="1" applyFill="1" applyBorder="1" applyAlignment="1">
      <alignment wrapText="1"/>
    </xf>
    <xf numFmtId="168" fontId="2" fillId="7" borderId="1" xfId="0" applyNumberFormat="1" applyFont="1" applyFill="1" applyBorder="1" applyAlignment="1">
      <alignment wrapText="1"/>
    </xf>
    <xf numFmtId="168" fontId="5" fillId="0" borderId="4" xfId="0" applyNumberFormat="1" applyFont="1" applyBorder="1" applyAlignment="1">
      <alignment vertical="center" wrapText="1"/>
    </xf>
    <xf numFmtId="168" fontId="5" fillId="0" borderId="2" xfId="0" applyNumberFormat="1" applyFont="1" applyBorder="1" applyAlignment="1">
      <alignment vertical="center" wrapText="1"/>
    </xf>
    <xf numFmtId="168" fontId="2" fillId="0" borderId="2" xfId="0" applyNumberFormat="1" applyFont="1" applyFill="1" applyBorder="1" applyAlignment="1">
      <alignment vertical="center" wrapText="1"/>
    </xf>
    <xf numFmtId="168" fontId="2" fillId="3" borderId="1" xfId="0" applyNumberFormat="1" applyFont="1" applyFill="1" applyBorder="1" applyAlignment="1">
      <alignment horizontal="right" wrapText="1"/>
    </xf>
    <xf numFmtId="168" fontId="2" fillId="7" borderId="1" xfId="0" applyNumberFormat="1" applyFont="1" applyFill="1" applyBorder="1" applyAlignment="1">
      <alignment horizontal="right" vertical="center" wrapText="1"/>
    </xf>
    <xf numFmtId="168" fontId="5" fillId="0" borderId="4" xfId="0" applyNumberFormat="1" applyFont="1" applyBorder="1" applyAlignment="1">
      <alignment horizontal="right" vertical="center" wrapText="1"/>
    </xf>
    <xf numFmtId="168" fontId="5" fillId="0" borderId="2" xfId="0" applyNumberFormat="1" applyFont="1" applyBorder="1" applyAlignment="1">
      <alignment horizontal="right" vertical="center" wrapText="1"/>
    </xf>
    <xf numFmtId="168" fontId="2" fillId="0" borderId="2" xfId="0" applyNumberFormat="1" applyFont="1" applyFill="1" applyBorder="1" applyAlignment="1">
      <alignment horizontal="right" vertical="center" wrapText="1"/>
    </xf>
    <xf numFmtId="168" fontId="2" fillId="7" borderId="1" xfId="0" applyNumberFormat="1" applyFont="1" applyFill="1" applyBorder="1" applyAlignment="1">
      <alignment vertical="center" wrapText="1"/>
    </xf>
    <xf numFmtId="168" fontId="5" fillId="0" borderId="4" xfId="0" applyNumberFormat="1" applyFont="1" applyFill="1" applyBorder="1" applyAlignment="1">
      <alignment vertical="center" wrapText="1"/>
    </xf>
    <xf numFmtId="168" fontId="5" fillId="0" borderId="2" xfId="0" applyNumberFormat="1" applyFont="1" applyFill="1" applyBorder="1" applyAlignment="1">
      <alignment vertical="center" wrapText="1"/>
    </xf>
    <xf numFmtId="168" fontId="2" fillId="7" borderId="4" xfId="0" applyNumberFormat="1" applyFont="1" applyFill="1" applyBorder="1" applyAlignment="1">
      <alignment vertical="center" wrapText="1"/>
    </xf>
    <xf numFmtId="168" fontId="2" fillId="7" borderId="3" xfId="0" applyNumberFormat="1" applyFont="1" applyFill="1" applyBorder="1" applyAlignment="1">
      <alignment vertical="center" wrapText="1"/>
    </xf>
    <xf numFmtId="168" fontId="3" fillId="0" borderId="2" xfId="0" applyNumberFormat="1" applyFont="1" applyFill="1" applyBorder="1" applyAlignment="1">
      <alignment vertical="center" wrapText="1"/>
    </xf>
    <xf numFmtId="168" fontId="2" fillId="3" borderId="1" xfId="0" applyNumberFormat="1" applyFont="1" applyFill="1" applyBorder="1" applyAlignment="1">
      <alignment vertical="center" wrapText="1"/>
    </xf>
    <xf numFmtId="168" fontId="5" fillId="0" borderId="4" xfId="0" applyNumberFormat="1" applyFont="1" applyBorder="1" applyAlignment="1">
      <alignment vertical="center"/>
    </xf>
    <xf numFmtId="168" fontId="5" fillId="0" borderId="2" xfId="0" applyNumberFormat="1" applyFont="1" applyBorder="1" applyAlignment="1">
      <alignment vertical="center"/>
    </xf>
    <xf numFmtId="168" fontId="2" fillId="5" borderId="3" xfId="0" applyNumberFormat="1" applyFont="1" applyFill="1" applyBorder="1" applyAlignment="1">
      <alignment vertical="center" wrapText="1"/>
    </xf>
    <xf numFmtId="168" fontId="2" fillId="0" borderId="2" xfId="0" applyNumberFormat="1" applyFont="1" applyBorder="1" applyAlignment="1">
      <alignment vertical="center" wrapText="1"/>
    </xf>
    <xf numFmtId="168" fontId="2" fillId="7" borderId="10" xfId="0" applyNumberFormat="1" applyFont="1" applyFill="1" applyBorder="1" applyAlignment="1">
      <alignment horizontal="right" vertical="center" wrapText="1"/>
    </xf>
    <xf numFmtId="168" fontId="3" fillId="7" borderId="1" xfId="0" applyNumberFormat="1" applyFont="1" applyFill="1" applyBorder="1" applyAlignment="1">
      <alignment vertical="center" wrapText="1"/>
    </xf>
    <xf numFmtId="168" fontId="15" fillId="0" borderId="4" xfId="0" applyNumberFormat="1" applyFont="1" applyFill="1" applyBorder="1" applyAlignment="1">
      <alignment vertical="top" wrapText="1"/>
    </xf>
    <xf numFmtId="168" fontId="15" fillId="0" borderId="2" xfId="0" applyNumberFormat="1" applyFont="1" applyFill="1" applyBorder="1" applyAlignment="1">
      <alignment vertical="top" wrapText="1"/>
    </xf>
    <xf numFmtId="168" fontId="22" fillId="5" borderId="1" xfId="0" applyNumberFormat="1" applyFont="1" applyFill="1" applyBorder="1" applyAlignment="1">
      <alignment vertical="center" wrapText="1"/>
    </xf>
    <xf numFmtId="168" fontId="21" fillId="5" borderId="1" xfId="0" applyNumberFormat="1" applyFont="1" applyFill="1" applyBorder="1" applyAlignment="1">
      <alignment vertical="top" wrapText="1"/>
    </xf>
    <xf numFmtId="168" fontId="21" fillId="5" borderId="25" xfId="0" applyNumberFormat="1" applyFont="1" applyFill="1" applyBorder="1" applyAlignment="1">
      <alignment vertical="top" wrapText="1"/>
    </xf>
    <xf numFmtId="168" fontId="20" fillId="5" borderId="1" xfId="0" applyNumberFormat="1" applyFont="1" applyFill="1" applyBorder="1" applyAlignment="1">
      <alignment vertical="top" wrapText="1"/>
    </xf>
    <xf numFmtId="168" fontId="20" fillId="5" borderId="26" xfId="0" applyNumberFormat="1" applyFont="1" applyFill="1" applyBorder="1" applyAlignment="1">
      <alignment vertical="top"/>
    </xf>
    <xf numFmtId="168" fontId="28" fillId="5" borderId="2" xfId="0" applyNumberFormat="1" applyFont="1" applyFill="1" applyBorder="1" applyAlignment="1">
      <alignment vertical="top"/>
    </xf>
    <xf numFmtId="168" fontId="20" fillId="5" borderId="25" xfId="0" applyNumberFormat="1" applyFont="1" applyFill="1" applyBorder="1" applyAlignment="1">
      <alignment vertical="top" wrapText="1"/>
    </xf>
    <xf numFmtId="168" fontId="29" fillId="0" borderId="1" xfId="0" applyNumberFormat="1" applyFont="1" applyBorder="1" applyAlignment="1">
      <alignment horizontal="right"/>
    </xf>
    <xf numFmtId="168" fontId="12" fillId="0" borderId="1" xfId="0" applyNumberFormat="1" applyFont="1" applyBorder="1" applyAlignment="1">
      <alignment horizontal="right"/>
    </xf>
    <xf numFmtId="168" fontId="10" fillId="0" borderId="1" xfId="0" applyNumberFormat="1" applyFont="1" applyBorder="1"/>
    <xf numFmtId="168" fontId="15" fillId="6" borderId="10" xfId="0" applyNumberFormat="1" applyFont="1" applyFill="1" applyBorder="1" applyAlignment="1">
      <alignment vertical="top" wrapText="1"/>
    </xf>
    <xf numFmtId="168" fontId="3" fillId="6" borderId="1" xfId="0" applyNumberFormat="1" applyFont="1" applyFill="1" applyBorder="1" applyAlignment="1">
      <alignment vertical="top" wrapText="1"/>
    </xf>
    <xf numFmtId="168" fontId="3" fillId="6" borderId="10" xfId="0" applyNumberFormat="1" applyFont="1" applyFill="1" applyBorder="1" applyAlignment="1">
      <alignment vertical="top" wrapText="1"/>
    </xf>
    <xf numFmtId="168" fontId="22" fillId="0" borderId="11" xfId="0" applyNumberFormat="1" applyFont="1" applyBorder="1" applyAlignment="1">
      <alignment vertical="top" wrapText="1" readingOrder="1"/>
    </xf>
    <xf numFmtId="168" fontId="22" fillId="0" borderId="8" xfId="0" applyNumberFormat="1" applyFont="1" applyBorder="1" applyAlignment="1">
      <alignment vertical="top" wrapText="1" readingOrder="1"/>
    </xf>
    <xf numFmtId="168" fontId="30" fillId="0" borderId="8" xfId="0" applyNumberFormat="1" applyFont="1" applyBorder="1" applyAlignment="1">
      <alignment vertical="top" wrapText="1" readingOrder="1"/>
    </xf>
    <xf numFmtId="168" fontId="15" fillId="0" borderId="8" xfId="0" applyNumberFormat="1" applyFont="1" applyBorder="1" applyAlignment="1">
      <alignment wrapText="1" readingOrder="1"/>
    </xf>
    <xf numFmtId="0" fontId="0" fillId="0" borderId="5" xfId="0" applyBorder="1"/>
    <xf numFmtId="49" fontId="11" fillId="0" borderId="5" xfId="0" applyNumberFormat="1" applyFont="1" applyBorder="1" applyAlignment="1">
      <alignment horizontal="left"/>
    </xf>
    <xf numFmtId="49" fontId="11" fillId="0" borderId="5" xfId="0" applyNumberFormat="1" applyFont="1" applyBorder="1"/>
    <xf numFmtId="49" fontId="0" fillId="0" borderId="5" xfId="0" applyNumberFormat="1" applyFont="1" applyBorder="1"/>
    <xf numFmtId="0" fontId="0" fillId="0" borderId="0" xfId="0" applyFont="1" applyBorder="1" applyAlignment="1">
      <alignment horizontal="right"/>
    </xf>
    <xf numFmtId="49" fontId="0" fillId="0" borderId="5" xfId="0" applyNumberFormat="1" applyBorder="1"/>
    <xf numFmtId="0" fontId="0" fillId="0" borderId="0" xfId="0" applyBorder="1" applyAlignment="1"/>
    <xf numFmtId="0" fontId="0" fillId="0" borderId="0" xfId="0" applyFont="1" applyBorder="1" applyAlignment="1">
      <alignment horizontal="left"/>
    </xf>
    <xf numFmtId="0" fontId="11" fillId="0" borderId="5" xfId="0" applyFont="1" applyBorder="1"/>
    <xf numFmtId="0" fontId="0" fillId="0" borderId="2" xfId="0" applyBorder="1"/>
    <xf numFmtId="168" fontId="11" fillId="0" borderId="2" xfId="0" applyNumberFormat="1" applyFont="1" applyBorder="1"/>
    <xf numFmtId="49" fontId="11" fillId="8" borderId="14" xfId="0" applyNumberFormat="1" applyFont="1" applyFill="1" applyBorder="1"/>
    <xf numFmtId="49" fontId="11" fillId="8" borderId="14" xfId="0" applyNumberFormat="1" applyFont="1" applyFill="1" applyBorder="1" applyAlignment="1">
      <alignment horizontal="left"/>
    </xf>
    <xf numFmtId="0" fontId="0" fillId="8" borderId="15" xfId="0" applyFill="1" applyBorder="1"/>
    <xf numFmtId="168" fontId="31" fillId="9" borderId="1" xfId="0" applyNumberFormat="1" applyFont="1" applyFill="1" applyBorder="1"/>
    <xf numFmtId="168" fontId="11" fillId="8" borderId="16" xfId="0" applyNumberFormat="1" applyFont="1" applyFill="1" applyBorder="1"/>
    <xf numFmtId="168" fontId="2" fillId="6" borderId="3" xfId="0" applyNumberFormat="1" applyFont="1" applyFill="1" applyBorder="1" applyAlignment="1">
      <alignment vertical="center" wrapText="1"/>
    </xf>
    <xf numFmtId="0" fontId="3" fillId="6" borderId="3" xfId="0" applyNumberFormat="1" applyFont="1" applyFill="1" applyBorder="1" applyAlignment="1">
      <alignment vertical="center" wrapText="1"/>
    </xf>
    <xf numFmtId="49" fontId="3" fillId="6" borderId="3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8" fontId="16" fillId="0" borderId="0" xfId="0" applyNumberFormat="1" applyFont="1" applyFill="1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165" fontId="3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right"/>
    </xf>
    <xf numFmtId="0" fontId="12" fillId="0" borderId="0" xfId="0" applyFont="1" applyAlignment="1">
      <alignment horizontal="left" vertical="center" wrapText="1"/>
    </xf>
    <xf numFmtId="168" fontId="0" fillId="0" borderId="0" xfId="0" applyNumberFormat="1"/>
    <xf numFmtId="168" fontId="11" fillId="0" borderId="0" xfId="0" applyNumberFormat="1" applyFont="1"/>
    <xf numFmtId="168" fontId="0" fillId="0" borderId="0" xfId="0" applyNumberFormat="1" applyFont="1"/>
    <xf numFmtId="168" fontId="0" fillId="0" borderId="2" xfId="0" applyNumberFormat="1" applyFont="1" applyFill="1" applyBorder="1"/>
    <xf numFmtId="168" fontId="0" fillId="0" borderId="2" xfId="0" applyNumberFormat="1" applyFill="1" applyBorder="1"/>
    <xf numFmtId="168" fontId="11" fillId="0" borderId="2" xfId="0" applyNumberFormat="1" applyFont="1" applyFill="1" applyBorder="1"/>
    <xf numFmtId="168" fontId="0" fillId="0" borderId="2" xfId="0" applyNumberFormat="1" applyFont="1" applyFill="1" applyBorder="1" applyAlignment="1">
      <alignment horizontal="right" vertical="center"/>
    </xf>
    <xf numFmtId="168" fontId="32" fillId="0" borderId="2" xfId="0" applyNumberFormat="1" applyFont="1" applyBorder="1" applyAlignment="1">
      <alignment vertical="top" wrapText="1"/>
    </xf>
    <xf numFmtId="168" fontId="32" fillId="0" borderId="3" xfId="0" applyNumberFormat="1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49" fontId="11" fillId="0" borderId="0" xfId="0" applyNumberFormat="1" applyFont="1" applyBorder="1"/>
    <xf numFmtId="168" fontId="34" fillId="0" borderId="8" xfId="0" applyNumberFormat="1" applyFont="1" applyBorder="1" applyAlignment="1">
      <alignment vertical="center" wrapText="1"/>
    </xf>
    <xf numFmtId="168" fontId="35" fillId="0" borderId="8" xfId="0" applyNumberFormat="1" applyFont="1" applyBorder="1" applyAlignment="1">
      <alignment horizontal="right" vertical="center" wrapText="1"/>
    </xf>
    <xf numFmtId="168" fontId="32" fillId="0" borderId="2" xfId="0" applyNumberFormat="1" applyFont="1" applyBorder="1" applyAlignment="1">
      <alignment vertical="center" wrapText="1"/>
    </xf>
    <xf numFmtId="168" fontId="35" fillId="0" borderId="8" xfId="0" applyNumberFormat="1" applyFont="1" applyBorder="1" applyAlignment="1">
      <alignment vertical="center" wrapText="1"/>
    </xf>
    <xf numFmtId="168" fontId="35" fillId="0" borderId="12" xfId="0" applyNumberFormat="1" applyFont="1" applyBorder="1" applyAlignment="1">
      <alignment vertical="center" wrapText="1"/>
    </xf>
    <xf numFmtId="168" fontId="32" fillId="0" borderId="3" xfId="0" applyNumberFormat="1" applyFont="1" applyBorder="1" applyAlignment="1">
      <alignment vertical="center" wrapText="1"/>
    </xf>
    <xf numFmtId="168" fontId="35" fillId="0" borderId="2" xfId="0" applyNumberFormat="1" applyFont="1" applyBorder="1" applyAlignment="1">
      <alignment vertical="center" wrapText="1"/>
    </xf>
    <xf numFmtId="168" fontId="35" fillId="0" borderId="3" xfId="0" applyNumberFormat="1" applyFont="1" applyBorder="1" applyAlignment="1">
      <alignment vertical="center" wrapText="1"/>
    </xf>
    <xf numFmtId="168" fontId="34" fillId="0" borderId="8" xfId="0" applyNumberFormat="1" applyFont="1" applyBorder="1" applyAlignment="1">
      <alignment horizontal="right" vertical="center" wrapText="1"/>
    </xf>
    <xf numFmtId="168" fontId="35" fillId="0" borderId="3" xfId="0" applyNumberFormat="1" applyFont="1" applyFill="1" applyBorder="1" applyAlignment="1">
      <alignment vertical="center" wrapText="1"/>
    </xf>
    <xf numFmtId="168" fontId="35" fillId="7" borderId="4" xfId="0" applyNumberFormat="1" applyFont="1" applyFill="1" applyBorder="1" applyAlignment="1">
      <alignment vertical="center" wrapText="1"/>
    </xf>
    <xf numFmtId="168" fontId="32" fillId="0" borderId="3" xfId="0" applyNumberFormat="1" applyFont="1" applyFill="1" applyBorder="1" applyAlignment="1">
      <alignment vertical="center" wrapText="1"/>
    </xf>
    <xf numFmtId="168" fontId="36" fillId="5" borderId="4" xfId="0" applyNumberFormat="1" applyFont="1" applyFill="1" applyBorder="1" applyAlignment="1">
      <alignment vertical="center"/>
    </xf>
    <xf numFmtId="168" fontId="35" fillId="0" borderId="3" xfId="0" applyNumberFormat="1" applyFont="1" applyFill="1" applyBorder="1" applyAlignment="1">
      <alignment vertical="top" wrapText="1"/>
    </xf>
    <xf numFmtId="0" fontId="36" fillId="0" borderId="0" xfId="0" applyFont="1"/>
    <xf numFmtId="0" fontId="37" fillId="0" borderId="4" xfId="0" applyNumberFormat="1" applyFont="1" applyBorder="1" applyAlignment="1">
      <alignment vertical="center" wrapText="1"/>
    </xf>
    <xf numFmtId="49" fontId="37" fillId="0" borderId="4" xfId="0" applyNumberFormat="1" applyFont="1" applyBorder="1" applyAlignment="1">
      <alignment vertical="center" wrapText="1"/>
    </xf>
    <xf numFmtId="0" fontId="36" fillId="0" borderId="0" xfId="0" applyFont="1" applyFill="1" applyBorder="1"/>
    <xf numFmtId="0" fontId="37" fillId="0" borderId="2" xfId="0" applyNumberFormat="1" applyFont="1" applyBorder="1" applyAlignment="1">
      <alignment vertical="center" wrapText="1"/>
    </xf>
    <xf numFmtId="49" fontId="37" fillId="0" borderId="2" xfId="0" applyNumberFormat="1" applyFont="1" applyBorder="1" applyAlignment="1">
      <alignment vertical="center" wrapText="1"/>
    </xf>
    <xf numFmtId="0" fontId="32" fillId="0" borderId="2" xfId="0" applyNumberFormat="1" applyFont="1" applyBorder="1" applyAlignment="1">
      <alignment vertical="center" wrapText="1"/>
    </xf>
    <xf numFmtId="49" fontId="32" fillId="0" borderId="2" xfId="0" applyNumberFormat="1" applyFont="1" applyBorder="1" applyAlignment="1">
      <alignment vertical="center" wrapText="1"/>
    </xf>
    <xf numFmtId="0" fontId="32" fillId="7" borderId="1" xfId="0" applyNumberFormat="1" applyFont="1" applyFill="1" applyBorder="1" applyAlignment="1">
      <alignment vertical="top" wrapText="1"/>
    </xf>
    <xf numFmtId="49" fontId="32" fillId="7" borderId="1" xfId="0" applyNumberFormat="1" applyFont="1" applyFill="1" applyBorder="1" applyAlignment="1">
      <alignment vertical="top" wrapText="1"/>
    </xf>
    <xf numFmtId="0" fontId="35" fillId="0" borderId="0" xfId="0" applyFont="1" applyFill="1" applyBorder="1" applyAlignment="1">
      <alignment vertical="top" wrapText="1"/>
    </xf>
    <xf numFmtId="0" fontId="38" fillId="0" borderId="4" xfId="0" applyNumberFormat="1" applyFont="1" applyBorder="1"/>
    <xf numFmtId="49" fontId="38" fillId="0" borderId="4" xfId="0" applyNumberFormat="1" applyFont="1" applyBorder="1"/>
    <xf numFmtId="0" fontId="38" fillId="0" borderId="2" xfId="0" applyNumberFormat="1" applyFont="1" applyBorder="1"/>
    <xf numFmtId="49" fontId="38" fillId="0" borderId="2" xfId="0" applyNumberFormat="1" applyFont="1" applyBorder="1"/>
    <xf numFmtId="168" fontId="39" fillId="0" borderId="2" xfId="0" applyNumberFormat="1" applyFont="1" applyBorder="1" applyAlignment="1">
      <alignment vertical="center"/>
    </xf>
    <xf numFmtId="168" fontId="35" fillId="0" borderId="8" xfId="0" applyNumberFormat="1" applyFont="1" applyFill="1" applyBorder="1" applyAlignment="1">
      <alignment vertical="center" wrapText="1"/>
    </xf>
    <xf numFmtId="0" fontId="32" fillId="7" borderId="1" xfId="0" applyNumberFormat="1" applyFont="1" applyFill="1" applyBorder="1" applyAlignment="1">
      <alignment vertical="center" wrapText="1"/>
    </xf>
    <xf numFmtId="49" fontId="32" fillId="7" borderId="1" xfId="0" applyNumberFormat="1" applyFont="1" applyFill="1" applyBorder="1" applyAlignment="1">
      <alignment vertical="center" wrapText="1"/>
    </xf>
    <xf numFmtId="0" fontId="38" fillId="0" borderId="4" xfId="0" applyNumberFormat="1" applyFont="1" applyBorder="1" applyAlignment="1">
      <alignment vertical="center"/>
    </xf>
    <xf numFmtId="49" fontId="38" fillId="0" borderId="4" xfId="0" applyNumberFormat="1" applyFont="1" applyBorder="1" applyAlignment="1">
      <alignment vertical="center"/>
    </xf>
    <xf numFmtId="0" fontId="36" fillId="0" borderId="0" xfId="0" applyFont="1" applyFill="1" applyBorder="1" applyAlignment="1"/>
    <xf numFmtId="0" fontId="38" fillId="0" borderId="2" xfId="0" applyNumberFormat="1" applyFont="1" applyBorder="1" applyAlignment="1">
      <alignment vertical="center"/>
    </xf>
    <xf numFmtId="49" fontId="38" fillId="0" borderId="2" xfId="0" applyNumberFormat="1" applyFont="1" applyBorder="1" applyAlignment="1">
      <alignment vertical="center"/>
    </xf>
    <xf numFmtId="168" fontId="39" fillId="0" borderId="3" xfId="0" applyNumberFormat="1" applyFont="1" applyBorder="1" applyAlignment="1">
      <alignment vertical="center"/>
    </xf>
    <xf numFmtId="0" fontId="34" fillId="0" borderId="0" xfId="0" applyFont="1" applyFill="1" applyBorder="1" applyAlignment="1">
      <alignment vertical="top" wrapText="1"/>
    </xf>
    <xf numFmtId="168" fontId="39" fillId="0" borderId="8" xfId="0" applyNumberFormat="1" applyFont="1" applyBorder="1" applyAlignment="1">
      <alignment vertical="center"/>
    </xf>
    <xf numFmtId="168" fontId="35" fillId="7" borderId="11" xfId="0" applyNumberFormat="1" applyFont="1" applyFill="1" applyBorder="1" applyAlignment="1">
      <alignment vertical="center" wrapText="1"/>
    </xf>
    <xf numFmtId="168" fontId="32" fillId="7" borderId="4" xfId="0" applyNumberFormat="1" applyFont="1" applyFill="1" applyBorder="1" applyAlignment="1">
      <alignment vertical="center" wrapText="1"/>
    </xf>
    <xf numFmtId="0" fontId="32" fillId="7" borderId="4" xfId="0" applyNumberFormat="1" applyFont="1" applyFill="1" applyBorder="1" applyAlignment="1">
      <alignment vertical="center" wrapText="1"/>
    </xf>
    <xf numFmtId="49" fontId="32" fillId="7" borderId="4" xfId="0" applyNumberFormat="1" applyFont="1" applyFill="1" applyBorder="1" applyAlignment="1">
      <alignment vertical="center" wrapText="1"/>
    </xf>
    <xf numFmtId="0" fontId="32" fillId="7" borderId="3" xfId="0" applyNumberFormat="1" applyFont="1" applyFill="1" applyBorder="1" applyAlignment="1">
      <alignment vertical="center" wrapText="1"/>
    </xf>
    <xf numFmtId="49" fontId="32" fillId="7" borderId="3" xfId="0" applyNumberFormat="1" applyFont="1" applyFill="1" applyBorder="1" applyAlignment="1">
      <alignment vertical="center" wrapText="1"/>
    </xf>
    <xf numFmtId="0" fontId="37" fillId="0" borderId="4" xfId="0" applyNumberFormat="1" applyFont="1" applyFill="1" applyBorder="1" applyAlignment="1">
      <alignment vertical="center" wrapText="1"/>
    </xf>
    <xf numFmtId="49" fontId="37" fillId="0" borderId="4" xfId="0" applyNumberFormat="1" applyFont="1" applyFill="1" applyBorder="1" applyAlignment="1">
      <alignment vertical="center" wrapText="1"/>
    </xf>
    <xf numFmtId="0" fontId="37" fillId="0" borderId="2" xfId="0" applyNumberFormat="1" applyFont="1" applyFill="1" applyBorder="1" applyAlignment="1">
      <alignment vertical="center" wrapText="1"/>
    </xf>
    <xf numFmtId="49" fontId="37" fillId="0" borderId="2" xfId="0" applyNumberFormat="1" applyFont="1" applyFill="1" applyBorder="1" applyAlignment="1">
      <alignment vertical="center" wrapText="1"/>
    </xf>
    <xf numFmtId="0" fontId="36" fillId="0" borderId="0" xfId="0" applyFont="1" applyFill="1" applyBorder="1" applyAlignment="1">
      <alignment wrapText="1"/>
    </xf>
    <xf numFmtId="168" fontId="35" fillId="0" borderId="12" xfId="0" applyNumberFormat="1" applyFont="1" applyFill="1" applyBorder="1" applyAlignment="1">
      <alignment vertical="center" wrapText="1"/>
    </xf>
    <xf numFmtId="0" fontId="32" fillId="3" borderId="1" xfId="0" applyNumberFormat="1" applyFont="1" applyFill="1" applyBorder="1" applyAlignment="1">
      <alignment vertical="center" wrapText="1"/>
    </xf>
    <xf numFmtId="49" fontId="32" fillId="3" borderId="1" xfId="0" applyNumberFormat="1" applyFont="1" applyFill="1" applyBorder="1" applyAlignment="1">
      <alignment vertical="center" wrapText="1"/>
    </xf>
    <xf numFmtId="168" fontId="35" fillId="0" borderId="8" xfId="0" applyNumberFormat="1" applyFont="1" applyFill="1" applyBorder="1" applyAlignment="1">
      <alignment vertical="center"/>
    </xf>
    <xf numFmtId="168" fontId="32" fillId="7" borderId="2" xfId="0" applyNumberFormat="1" applyFont="1" applyFill="1" applyBorder="1" applyAlignment="1">
      <alignment vertical="center" wrapText="1"/>
    </xf>
    <xf numFmtId="0" fontId="32" fillId="7" borderId="4" xfId="0" applyNumberFormat="1" applyFont="1" applyFill="1" applyBorder="1" applyAlignment="1">
      <alignment horizontal="right" vertical="center" wrapText="1"/>
    </xf>
    <xf numFmtId="49" fontId="32" fillId="7" borderId="4" xfId="0" applyNumberFormat="1" applyFont="1" applyFill="1" applyBorder="1" applyAlignment="1">
      <alignment horizontal="right" vertical="center" wrapText="1"/>
    </xf>
    <xf numFmtId="0" fontId="32" fillId="7" borderId="3" xfId="0" applyNumberFormat="1" applyFont="1" applyFill="1" applyBorder="1" applyAlignment="1">
      <alignment horizontal="right" vertical="center" wrapText="1"/>
    </xf>
    <xf numFmtId="49" fontId="32" fillId="7" borderId="3" xfId="0" applyNumberFormat="1" applyFont="1" applyFill="1" applyBorder="1" applyAlignment="1">
      <alignment horizontal="right" vertical="center" wrapText="1"/>
    </xf>
    <xf numFmtId="0" fontId="37" fillId="0" borderId="4" xfId="0" applyNumberFormat="1" applyFont="1" applyBorder="1" applyAlignment="1">
      <alignment horizontal="right" vertical="center" wrapText="1"/>
    </xf>
    <xf numFmtId="49" fontId="37" fillId="0" borderId="4" xfId="0" applyNumberFormat="1" applyFont="1" applyBorder="1" applyAlignment="1">
      <alignment horizontal="right" vertical="center" wrapText="1"/>
    </xf>
    <xf numFmtId="168" fontId="35" fillId="5" borderId="11" xfId="0" applyNumberFormat="1" applyFont="1" applyFill="1" applyBorder="1" applyAlignment="1">
      <alignment vertical="center" wrapText="1"/>
    </xf>
    <xf numFmtId="168" fontId="32" fillId="5" borderId="4" xfId="0" applyNumberFormat="1" applyFont="1" applyFill="1" applyBorder="1" applyAlignment="1">
      <alignment vertical="center" wrapText="1"/>
    </xf>
    <xf numFmtId="0" fontId="32" fillId="5" borderId="4" xfId="0" applyNumberFormat="1" applyFont="1" applyFill="1" applyBorder="1" applyAlignment="1">
      <alignment vertical="center" wrapText="1"/>
    </xf>
    <xf numFmtId="49" fontId="32" fillId="5" borderId="4" xfId="0" applyNumberFormat="1" applyFont="1" applyFill="1" applyBorder="1" applyAlignment="1">
      <alignment vertical="center" wrapText="1"/>
    </xf>
    <xf numFmtId="0" fontId="32" fillId="5" borderId="3" xfId="0" applyNumberFormat="1" applyFont="1" applyFill="1" applyBorder="1" applyAlignment="1">
      <alignment vertical="center" wrapText="1"/>
    </xf>
    <xf numFmtId="49" fontId="32" fillId="5" borderId="3" xfId="0" applyNumberFormat="1" applyFont="1" applyFill="1" applyBorder="1" applyAlignment="1">
      <alignment vertical="center" wrapText="1"/>
    </xf>
    <xf numFmtId="0" fontId="40" fillId="0" borderId="0" xfId="0" applyFont="1" applyFill="1" applyBorder="1"/>
    <xf numFmtId="0" fontId="37" fillId="0" borderId="4" xfId="0" applyNumberFormat="1" applyFont="1" applyBorder="1" applyAlignment="1">
      <alignment vertical="top" wrapText="1"/>
    </xf>
    <xf numFmtId="49" fontId="37" fillId="0" borderId="4" xfId="0" applyNumberFormat="1" applyFont="1" applyBorder="1" applyAlignment="1">
      <alignment vertical="top" wrapText="1"/>
    </xf>
    <xf numFmtId="0" fontId="37" fillId="0" borderId="2" xfId="0" applyNumberFormat="1" applyFont="1" applyBorder="1" applyAlignment="1">
      <alignment vertical="top" wrapText="1"/>
    </xf>
    <xf numFmtId="49" fontId="37" fillId="0" borderId="2" xfId="0" applyNumberFormat="1" applyFont="1" applyBorder="1" applyAlignment="1">
      <alignment vertical="top" wrapText="1"/>
    </xf>
    <xf numFmtId="0" fontId="32" fillId="9" borderId="1" xfId="0" applyNumberFormat="1" applyFont="1" applyFill="1" applyBorder="1" applyAlignment="1">
      <alignment vertical="center" wrapText="1"/>
    </xf>
    <xf numFmtId="49" fontId="32" fillId="9" borderId="1" xfId="0" applyNumberFormat="1" applyFont="1" applyFill="1" applyBorder="1" applyAlignment="1">
      <alignment vertical="center" wrapText="1"/>
    </xf>
    <xf numFmtId="0" fontId="32" fillId="5" borderId="1" xfId="0" applyNumberFormat="1" applyFont="1" applyFill="1" applyBorder="1" applyAlignment="1">
      <alignment vertical="center" wrapText="1"/>
    </xf>
    <xf numFmtId="49" fontId="32" fillId="5" borderId="1" xfId="0" applyNumberFormat="1" applyFont="1" applyFill="1" applyBorder="1" applyAlignment="1">
      <alignment vertical="center" wrapText="1"/>
    </xf>
    <xf numFmtId="0" fontId="32" fillId="5" borderId="4" xfId="0" applyNumberFormat="1" applyFont="1" applyFill="1" applyBorder="1" applyAlignment="1">
      <alignment vertical="top" wrapText="1"/>
    </xf>
    <xf numFmtId="49" fontId="32" fillId="5" borderId="4" xfId="0" applyNumberFormat="1" applyFont="1" applyFill="1" applyBorder="1" applyAlignment="1">
      <alignment vertical="top" wrapText="1"/>
    </xf>
    <xf numFmtId="0" fontId="32" fillId="5" borderId="3" xfId="0" applyNumberFormat="1" applyFont="1" applyFill="1" applyBorder="1" applyAlignment="1">
      <alignment vertical="top" wrapText="1"/>
    </xf>
    <xf numFmtId="49" fontId="32" fillId="5" borderId="3" xfId="0" applyNumberFormat="1" applyFont="1" applyFill="1" applyBorder="1" applyAlignment="1">
      <alignment vertical="top" wrapText="1"/>
    </xf>
    <xf numFmtId="0" fontId="37" fillId="0" borderId="4" xfId="0" applyNumberFormat="1" applyFont="1" applyFill="1" applyBorder="1" applyAlignment="1">
      <alignment horizontal="right" vertical="top" wrapText="1"/>
    </xf>
    <xf numFmtId="49" fontId="37" fillId="0" borderId="4" xfId="0" applyNumberFormat="1" applyFont="1" applyFill="1" applyBorder="1" applyAlignment="1">
      <alignment horizontal="right" vertical="top" wrapText="1"/>
    </xf>
    <xf numFmtId="49" fontId="37" fillId="0" borderId="2" xfId="0" applyNumberFormat="1" applyFont="1" applyFill="1" applyBorder="1" applyAlignment="1">
      <alignment horizontal="right" vertical="top" wrapText="1"/>
    </xf>
    <xf numFmtId="168" fontId="35" fillId="0" borderId="12" xfId="0" applyNumberFormat="1" applyFont="1" applyFill="1" applyBorder="1" applyAlignment="1">
      <alignment vertical="top" wrapText="1"/>
    </xf>
    <xf numFmtId="168" fontId="32" fillId="0" borderId="3" xfId="0" applyNumberFormat="1" applyFont="1" applyFill="1" applyBorder="1" applyAlignment="1">
      <alignment horizontal="right" vertical="top" wrapText="1"/>
    </xf>
    <xf numFmtId="168" fontId="32" fillId="0" borderId="2" xfId="0" applyNumberFormat="1" applyFont="1" applyBorder="1" applyAlignment="1">
      <alignment horizontal="right" vertical="center" wrapText="1"/>
    </xf>
    <xf numFmtId="0" fontId="32" fillId="3" borderId="1" xfId="0" applyNumberFormat="1" applyFont="1" applyFill="1" applyBorder="1" applyAlignment="1">
      <alignment vertical="top" wrapText="1"/>
    </xf>
    <xf numFmtId="49" fontId="32" fillId="3" borderId="1" xfId="0" applyNumberFormat="1" applyFont="1" applyFill="1" applyBorder="1" applyAlignment="1">
      <alignment vertical="top" wrapText="1"/>
    </xf>
    <xf numFmtId="168" fontId="35" fillId="0" borderId="8" xfId="0" applyNumberFormat="1" applyFont="1" applyBorder="1" applyAlignment="1">
      <alignment vertical="top" wrapText="1"/>
    </xf>
    <xf numFmtId="49" fontId="32" fillId="9" borderId="3" xfId="0" applyNumberFormat="1" applyFont="1" applyFill="1" applyBorder="1" applyAlignment="1">
      <alignment vertical="top" wrapText="1"/>
    </xf>
    <xf numFmtId="168" fontId="32" fillId="0" borderId="12" xfId="0" applyNumberFormat="1" applyFont="1" applyFill="1" applyBorder="1" applyAlignment="1">
      <alignment vertical="center"/>
    </xf>
    <xf numFmtId="0" fontId="37" fillId="0" borderId="0" xfId="0" applyNumberFormat="1" applyFont="1" applyBorder="1" applyAlignment="1">
      <alignment vertical="center" wrapText="1"/>
    </xf>
    <xf numFmtId="0" fontId="32" fillId="7" borderId="0" xfId="0" applyNumberFormat="1" applyFont="1" applyFill="1" applyBorder="1" applyAlignment="1">
      <alignment vertical="center" wrapText="1"/>
    </xf>
    <xf numFmtId="49" fontId="32" fillId="9" borderId="3" xfId="0" applyNumberFormat="1" applyFont="1" applyFill="1" applyBorder="1" applyAlignment="1">
      <alignment vertical="center" wrapText="1"/>
    </xf>
    <xf numFmtId="168" fontId="34" fillId="0" borderId="3" xfId="0" applyNumberFormat="1" applyFont="1" applyBorder="1" applyAlignment="1">
      <alignment vertical="center" wrapText="1"/>
    </xf>
    <xf numFmtId="0" fontId="37" fillId="0" borderId="5" xfId="0" applyNumberFormat="1" applyFont="1" applyBorder="1" applyAlignment="1">
      <alignment vertical="center" wrapText="1"/>
    </xf>
    <xf numFmtId="0" fontId="32" fillId="6" borderId="4" xfId="0" applyNumberFormat="1" applyFont="1" applyFill="1" applyBorder="1" applyAlignment="1">
      <alignment vertical="center" wrapText="1"/>
    </xf>
    <xf numFmtId="49" fontId="32" fillId="6" borderId="4" xfId="0" applyNumberFormat="1" applyFont="1" applyFill="1" applyBorder="1" applyAlignment="1">
      <alignment vertical="center" wrapText="1"/>
    </xf>
    <xf numFmtId="0" fontId="32" fillId="3" borderId="2" xfId="0" applyNumberFormat="1" applyFont="1" applyFill="1" applyBorder="1" applyAlignment="1">
      <alignment vertical="center" wrapText="1"/>
    </xf>
    <xf numFmtId="49" fontId="32" fillId="3" borderId="2" xfId="0" applyNumberFormat="1" applyFont="1" applyFill="1" applyBorder="1" applyAlignment="1">
      <alignment vertical="center" wrapText="1"/>
    </xf>
    <xf numFmtId="0" fontId="32" fillId="7" borderId="13" xfId="0" applyNumberFormat="1" applyFont="1" applyFill="1" applyBorder="1" applyAlignment="1">
      <alignment vertical="center" wrapText="1"/>
    </xf>
    <xf numFmtId="49" fontId="32" fillId="3" borderId="4" xfId="0" applyNumberFormat="1" applyFont="1" applyFill="1" applyBorder="1" applyAlignment="1">
      <alignment vertical="center" wrapText="1"/>
    </xf>
    <xf numFmtId="49" fontId="32" fillId="9" borderId="2" xfId="0" applyNumberFormat="1" applyFont="1" applyFill="1" applyBorder="1" applyAlignment="1">
      <alignment vertical="center" wrapText="1"/>
    </xf>
    <xf numFmtId="49" fontId="40" fillId="4" borderId="2" xfId="1" applyNumberFormat="1" applyFont="1" applyFill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168" fontId="5" fillId="10" borderId="1" xfId="0" applyNumberFormat="1" applyFont="1" applyFill="1" applyBorder="1" applyAlignment="1">
      <alignment wrapText="1"/>
    </xf>
    <xf numFmtId="0" fontId="4" fillId="10" borderId="1" xfId="0" applyNumberFormat="1" applyFont="1" applyFill="1" applyBorder="1" applyAlignment="1">
      <alignment wrapText="1"/>
    </xf>
    <xf numFmtId="49" fontId="4" fillId="10" borderId="1" xfId="0" applyNumberFormat="1" applyFont="1" applyFill="1" applyBorder="1" applyAlignment="1">
      <alignment wrapText="1"/>
    </xf>
    <xf numFmtId="168" fontId="5" fillId="10" borderId="1" xfId="0" applyNumberFormat="1" applyFont="1" applyFill="1" applyBorder="1" applyAlignment="1">
      <alignment horizontal="right" wrapText="1"/>
    </xf>
    <xf numFmtId="168" fontId="5" fillId="10" borderId="1" xfId="0" applyNumberFormat="1" applyFont="1" applyFill="1" applyBorder="1" applyAlignment="1">
      <alignment vertical="center" wrapText="1"/>
    </xf>
    <xf numFmtId="0" fontId="37" fillId="10" borderId="1" xfId="0" applyNumberFormat="1" applyFont="1" applyFill="1" applyBorder="1" applyAlignment="1">
      <alignment vertical="center" wrapText="1"/>
    </xf>
    <xf numFmtId="49" fontId="37" fillId="10" borderId="1" xfId="0" applyNumberFormat="1" applyFont="1" applyFill="1" applyBorder="1" applyAlignment="1">
      <alignment vertical="center" wrapText="1"/>
    </xf>
    <xf numFmtId="168" fontId="3" fillId="5" borderId="3" xfId="0" applyNumberFormat="1" applyFont="1" applyFill="1" applyBorder="1" applyAlignment="1">
      <alignment vertical="center" wrapText="1"/>
    </xf>
    <xf numFmtId="168" fontId="4" fillId="0" borderId="2" xfId="0" applyNumberFormat="1" applyFont="1" applyFill="1" applyBorder="1" applyAlignment="1">
      <alignment vertical="center" wrapText="1"/>
    </xf>
    <xf numFmtId="168" fontId="2" fillId="7" borderId="12" xfId="0" applyNumberFormat="1" applyFont="1" applyFill="1" applyBorder="1" applyAlignment="1">
      <alignment vertical="center" wrapText="1"/>
    </xf>
    <xf numFmtId="168" fontId="5" fillId="0" borderId="11" xfId="0" applyNumberFormat="1" applyFont="1" applyBorder="1" applyAlignment="1">
      <alignment vertical="center" wrapText="1"/>
    </xf>
    <xf numFmtId="168" fontId="5" fillId="0" borderId="8" xfId="0" applyNumberFormat="1" applyFont="1" applyBorder="1" applyAlignment="1">
      <alignment vertical="center" wrapText="1"/>
    </xf>
    <xf numFmtId="168" fontId="2" fillId="0" borderId="12" xfId="0" applyNumberFormat="1" applyFont="1" applyFill="1" applyBorder="1" applyAlignment="1">
      <alignment vertical="center" wrapText="1"/>
    </xf>
    <xf numFmtId="168" fontId="3" fillId="7" borderId="3" xfId="0" applyNumberFormat="1" applyFont="1" applyFill="1" applyBorder="1" applyAlignment="1">
      <alignment vertical="center" wrapText="1"/>
    </xf>
    <xf numFmtId="168" fontId="4" fillId="0" borderId="4" xfId="0" applyNumberFormat="1" applyFont="1" applyBorder="1" applyAlignment="1">
      <alignment vertical="center" wrapText="1"/>
    </xf>
    <xf numFmtId="168" fontId="4" fillId="0" borderId="2" xfId="0" applyNumberFormat="1" applyFont="1" applyBorder="1" applyAlignment="1">
      <alignment vertical="center" wrapText="1"/>
    </xf>
    <xf numFmtId="168" fontId="3" fillId="0" borderId="3" xfId="0" applyNumberFormat="1" applyFont="1" applyBorder="1" applyAlignment="1">
      <alignment vertical="center" wrapText="1"/>
    </xf>
    <xf numFmtId="168" fontId="3" fillId="3" borderId="1" xfId="0" applyNumberFormat="1" applyFont="1" applyFill="1" applyBorder="1" applyAlignment="1">
      <alignment vertical="center" wrapText="1"/>
    </xf>
    <xf numFmtId="168" fontId="3" fillId="0" borderId="2" xfId="0" applyNumberFormat="1" applyFont="1" applyBorder="1" applyAlignment="1">
      <alignment vertical="center" wrapText="1"/>
    </xf>
    <xf numFmtId="168" fontId="5" fillId="0" borderId="8" xfId="0" applyNumberFormat="1" applyFont="1" applyFill="1" applyBorder="1" applyAlignment="1">
      <alignment vertical="center" wrapText="1"/>
    </xf>
    <xf numFmtId="168" fontId="2" fillId="0" borderId="8" xfId="0" applyNumberFormat="1" applyFont="1" applyFill="1" applyBorder="1" applyAlignment="1">
      <alignment vertical="center" wrapText="1"/>
    </xf>
    <xf numFmtId="168" fontId="2" fillId="3" borderId="10" xfId="0" applyNumberFormat="1" applyFont="1" applyFill="1" applyBorder="1" applyAlignment="1">
      <alignment vertical="center" wrapText="1"/>
    </xf>
    <xf numFmtId="168" fontId="2" fillId="0" borderId="8" xfId="0" applyNumberFormat="1" applyFont="1" applyBorder="1" applyAlignment="1">
      <alignment vertical="center" wrapText="1"/>
    </xf>
    <xf numFmtId="168" fontId="3" fillId="9" borderId="1" xfId="0" applyNumberFormat="1" applyFont="1" applyFill="1" applyBorder="1" applyAlignment="1">
      <alignment vertical="center" wrapText="1"/>
    </xf>
    <xf numFmtId="168" fontId="3" fillId="5" borderId="1" xfId="0" applyNumberFormat="1" applyFont="1" applyFill="1" applyBorder="1" applyAlignment="1">
      <alignment vertical="center" wrapText="1"/>
    </xf>
    <xf numFmtId="168" fontId="2" fillId="9" borderId="1" xfId="0" applyNumberFormat="1" applyFont="1" applyFill="1" applyBorder="1" applyAlignment="1">
      <alignment vertical="center" wrapText="1"/>
    </xf>
    <xf numFmtId="168" fontId="2" fillId="5" borderId="4" xfId="0" applyNumberFormat="1" applyFont="1" applyFill="1" applyBorder="1" applyAlignment="1">
      <alignment vertical="top" wrapText="1"/>
    </xf>
    <xf numFmtId="168" fontId="2" fillId="5" borderId="3" xfId="0" applyNumberFormat="1" applyFont="1" applyFill="1" applyBorder="1" applyAlignment="1">
      <alignment vertical="top" wrapText="1"/>
    </xf>
    <xf numFmtId="168" fontId="5" fillId="0" borderId="4" xfId="0" applyNumberFormat="1" applyFont="1" applyFill="1" applyBorder="1" applyAlignment="1">
      <alignment vertical="top" wrapText="1"/>
    </xf>
    <xf numFmtId="168" fontId="5" fillId="0" borderId="2" xfId="0" applyNumberFormat="1" applyFont="1" applyFill="1" applyBorder="1" applyAlignment="1">
      <alignment vertical="top" wrapText="1"/>
    </xf>
    <xf numFmtId="168" fontId="2" fillId="5" borderId="1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vertical="top" wrapText="1"/>
    </xf>
    <xf numFmtId="168" fontId="35" fillId="0" borderId="8" xfId="0" applyNumberFormat="1" applyFont="1" applyFill="1" applyBorder="1" applyAlignment="1">
      <alignment vertical="top" wrapText="1"/>
    </xf>
    <xf numFmtId="168" fontId="3" fillId="5" borderId="1" xfId="0" applyNumberFormat="1" applyFont="1" applyFill="1" applyBorder="1" applyAlignment="1">
      <alignment vertical="top" wrapText="1"/>
    </xf>
    <xf numFmtId="168" fontId="3" fillId="9" borderId="3" xfId="0" applyNumberFormat="1" applyFont="1" applyFill="1" applyBorder="1" applyAlignment="1">
      <alignment vertical="top" wrapText="1"/>
    </xf>
    <xf numFmtId="168" fontId="3" fillId="5" borderId="3" xfId="0" applyNumberFormat="1" applyFont="1" applyFill="1" applyBorder="1" applyAlignment="1">
      <alignment vertical="top" wrapText="1"/>
    </xf>
    <xf numFmtId="168" fontId="2" fillId="3" borderId="1" xfId="0" applyNumberFormat="1" applyFont="1" applyFill="1" applyBorder="1" applyAlignment="1">
      <alignment vertical="top" wrapText="1"/>
    </xf>
    <xf numFmtId="168" fontId="2" fillId="7" borderId="1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3" fillId="5" borderId="1" xfId="0" applyNumberFormat="1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vertical="center" wrapText="1"/>
    </xf>
    <xf numFmtId="168" fontId="2" fillId="5" borderId="4" xfId="0" applyNumberFormat="1" applyFont="1" applyFill="1" applyBorder="1" applyAlignment="1">
      <alignment vertical="center" wrapText="1"/>
    </xf>
    <xf numFmtId="168" fontId="5" fillId="0" borderId="4" xfId="0" applyNumberFormat="1" applyFont="1" applyBorder="1" applyAlignment="1">
      <alignment vertical="top" wrapText="1"/>
    </xf>
    <xf numFmtId="168" fontId="5" fillId="0" borderId="2" xfId="0" applyNumberFormat="1" applyFont="1" applyBorder="1" applyAlignment="1">
      <alignment vertical="top" wrapText="1"/>
    </xf>
    <xf numFmtId="168" fontId="3" fillId="0" borderId="3" xfId="0" applyNumberFormat="1" applyFont="1" applyFill="1" applyBorder="1" applyAlignment="1">
      <alignment vertical="top" wrapText="1"/>
    </xf>
    <xf numFmtId="168" fontId="4" fillId="0" borderId="2" xfId="0" applyNumberFormat="1" applyFont="1" applyFill="1" applyBorder="1" applyAlignment="1">
      <alignment vertical="top" wrapText="1"/>
    </xf>
    <xf numFmtId="168" fontId="3" fillId="0" borderId="2" xfId="0" applyNumberFormat="1" applyFont="1" applyFill="1" applyBorder="1" applyAlignment="1">
      <alignment vertical="top" wrapText="1"/>
    </xf>
    <xf numFmtId="168" fontId="3" fillId="9" borderId="1" xfId="0" applyNumberFormat="1" applyFont="1" applyFill="1" applyBorder="1" applyAlignment="1">
      <alignment vertical="center"/>
    </xf>
    <xf numFmtId="168" fontId="3" fillId="5" borderId="1" xfId="0" applyNumberFormat="1" applyFont="1" applyFill="1" applyBorder="1" applyAlignment="1">
      <alignment vertical="center"/>
    </xf>
    <xf numFmtId="168" fontId="4" fillId="0" borderId="4" xfId="0" applyNumberFormat="1" applyFont="1" applyBorder="1" applyAlignment="1">
      <alignment vertical="center"/>
    </xf>
    <xf numFmtId="168" fontId="4" fillId="0" borderId="2" xfId="0" applyNumberFormat="1" applyFont="1" applyBorder="1" applyAlignment="1">
      <alignment vertical="center"/>
    </xf>
    <xf numFmtId="168" fontId="4" fillId="0" borderId="2" xfId="0" applyNumberFormat="1" applyFont="1" applyFill="1" applyBorder="1" applyAlignment="1">
      <alignment vertical="center"/>
    </xf>
    <xf numFmtId="168" fontId="4" fillId="0" borderId="4" xfId="0" applyNumberFormat="1" applyFont="1" applyFill="1" applyBorder="1" applyAlignment="1">
      <alignment vertical="center" wrapText="1"/>
    </xf>
    <xf numFmtId="168" fontId="3" fillId="9" borderId="3" xfId="0" applyNumberFormat="1" applyFont="1" applyFill="1" applyBorder="1" applyAlignment="1">
      <alignment vertical="center" wrapText="1"/>
    </xf>
    <xf numFmtId="168" fontId="2" fillId="9" borderId="1" xfId="0" applyNumberFormat="1" applyFont="1" applyFill="1" applyBorder="1" applyAlignment="1">
      <alignment horizontal="right" vertical="center" wrapText="1"/>
    </xf>
    <xf numFmtId="168" fontId="2" fillId="5" borderId="1" xfId="0" applyNumberFormat="1" applyFont="1" applyFill="1" applyBorder="1" applyAlignment="1">
      <alignment horizontal="right" vertical="center" wrapText="1"/>
    </xf>
    <xf numFmtId="168" fontId="5" fillId="0" borderId="2" xfId="0" applyNumberFormat="1" applyFont="1" applyFill="1" applyBorder="1" applyAlignment="1">
      <alignment horizontal="right" vertical="center" wrapText="1"/>
    </xf>
    <xf numFmtId="168" fontId="2" fillId="6" borderId="1" xfId="0" applyNumberFormat="1" applyFont="1" applyFill="1" applyBorder="1" applyAlignment="1">
      <alignment vertical="center" wrapText="1"/>
    </xf>
    <xf numFmtId="168" fontId="5" fillId="0" borderId="2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 wrapText="1"/>
    </xf>
    <xf numFmtId="168" fontId="22" fillId="0" borderId="0" xfId="0" applyNumberFormat="1" applyFont="1" applyFill="1" applyBorder="1" applyAlignment="1">
      <alignment vertical="center" wrapText="1"/>
    </xf>
    <xf numFmtId="167" fontId="22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11" borderId="13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4" fontId="24" fillId="11" borderId="1" xfId="0" applyNumberFormat="1" applyFont="1" applyFill="1" applyBorder="1" applyAlignment="1">
      <alignment horizontal="right" vertical="center" wrapText="1"/>
    </xf>
    <xf numFmtId="4" fontId="22" fillId="0" borderId="4" xfId="0" applyNumberFormat="1" applyFont="1" applyFill="1" applyBorder="1" applyAlignment="1">
      <alignment horizontal="right"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168" fontId="0" fillId="0" borderId="0" xfId="0" applyNumberFormat="1" applyFill="1"/>
    <xf numFmtId="168" fontId="0" fillId="0" borderId="0" xfId="0" applyNumberFormat="1" applyFill="1" applyBorder="1"/>
    <xf numFmtId="0" fontId="5" fillId="0" borderId="4" xfId="0" applyFont="1" applyFill="1" applyBorder="1" applyAlignment="1">
      <alignment horizontal="left" vertical="center" wrapText="1"/>
    </xf>
    <xf numFmtId="168" fontId="21" fillId="0" borderId="5" xfId="0" applyNumberFormat="1" applyFont="1" applyBorder="1" applyAlignment="1">
      <alignment horizontal="right" vertical="top" wrapText="1"/>
    </xf>
    <xf numFmtId="168" fontId="7" fillId="5" borderId="26" xfId="0" applyNumberFormat="1" applyFont="1" applyFill="1" applyBorder="1" applyAlignment="1">
      <alignment vertical="top"/>
    </xf>
    <xf numFmtId="168" fontId="23" fillId="0" borderId="1" xfId="0" applyNumberFormat="1" applyFont="1" applyBorder="1" applyAlignment="1">
      <alignment horizontal="right"/>
    </xf>
    <xf numFmtId="49" fontId="3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right" vertical="top" wrapText="1"/>
    </xf>
    <xf numFmtId="49" fontId="3" fillId="5" borderId="1" xfId="0" applyNumberFormat="1" applyFont="1" applyFill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3" fillId="5" borderId="3" xfId="0" applyNumberFormat="1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7" borderId="4" xfId="0" applyNumberFormat="1" applyFont="1" applyFill="1" applyBorder="1" applyAlignment="1">
      <alignment vertical="center" wrapText="1"/>
    </xf>
    <xf numFmtId="49" fontId="3" fillId="7" borderId="3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 wrapText="1"/>
    </xf>
    <xf numFmtId="168" fontId="5" fillId="12" borderId="1" xfId="0" applyNumberFormat="1" applyFont="1" applyFill="1" applyBorder="1" applyAlignment="1">
      <alignment wrapText="1"/>
    </xf>
    <xf numFmtId="0" fontId="4" fillId="12" borderId="1" xfId="0" applyNumberFormat="1" applyFont="1" applyFill="1" applyBorder="1" applyAlignment="1">
      <alignment wrapText="1"/>
    </xf>
    <xf numFmtId="49" fontId="4" fillId="12" borderId="1" xfId="0" applyNumberFormat="1" applyFont="1" applyFill="1" applyBorder="1" applyAlignment="1">
      <alignment wrapText="1"/>
    </xf>
    <xf numFmtId="168" fontId="5" fillId="13" borderId="1" xfId="0" applyNumberFormat="1" applyFont="1" applyFill="1" applyBorder="1" applyAlignment="1">
      <alignment vertical="top" wrapText="1"/>
    </xf>
    <xf numFmtId="0" fontId="37" fillId="13" borderId="1" xfId="0" applyNumberFormat="1" applyFont="1" applyFill="1" applyBorder="1" applyAlignment="1">
      <alignment vertical="top" wrapText="1"/>
    </xf>
    <xf numFmtId="49" fontId="37" fillId="13" borderId="1" xfId="0" applyNumberFormat="1" applyFont="1" applyFill="1" applyBorder="1" applyAlignment="1">
      <alignment vertical="top" wrapText="1"/>
    </xf>
    <xf numFmtId="49" fontId="4" fillId="10" borderId="1" xfId="0" applyNumberFormat="1" applyFont="1" applyFill="1" applyBorder="1" applyAlignment="1">
      <alignment vertical="center" wrapText="1"/>
    </xf>
    <xf numFmtId="168" fontId="4" fillId="13" borderId="3" xfId="0" applyNumberFormat="1" applyFont="1" applyFill="1" applyBorder="1" applyAlignment="1">
      <alignment vertical="center" wrapText="1"/>
    </xf>
    <xf numFmtId="49" fontId="37" fillId="13" borderId="1" xfId="0" applyNumberFormat="1" applyFont="1" applyFill="1" applyBorder="1" applyAlignment="1">
      <alignment vertical="center" wrapText="1"/>
    </xf>
    <xf numFmtId="49" fontId="37" fillId="13" borderId="2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168" fontId="4" fillId="0" borderId="4" xfId="0" applyNumberFormat="1" applyFont="1" applyFill="1" applyBorder="1" applyAlignment="1">
      <alignment vertical="top" wrapText="1"/>
    </xf>
    <xf numFmtId="49" fontId="4" fillId="0" borderId="4" xfId="0" applyNumberFormat="1" applyFont="1" applyBorder="1" applyAlignment="1">
      <alignment vertical="top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168" fontId="2" fillId="5" borderId="12" xfId="0" applyNumberFormat="1" applyFont="1" applyFill="1" applyBorder="1" applyAlignment="1">
      <alignment vertical="center" wrapText="1"/>
    </xf>
    <xf numFmtId="168" fontId="2" fillId="5" borderId="10" xfId="0" applyNumberFormat="1" applyFont="1" applyFill="1" applyBorder="1" applyAlignment="1">
      <alignment vertical="center" wrapText="1"/>
    </xf>
    <xf numFmtId="168" fontId="5" fillId="0" borderId="11" xfId="0" applyNumberFormat="1" applyFont="1" applyBorder="1" applyAlignment="1">
      <alignment horizontal="right" vertical="center" wrapText="1"/>
    </xf>
    <xf numFmtId="168" fontId="5" fillId="0" borderId="8" xfId="0" applyNumberFormat="1" applyFont="1" applyBorder="1" applyAlignment="1">
      <alignment horizontal="right" vertical="center" wrapText="1"/>
    </xf>
    <xf numFmtId="168" fontId="2" fillId="7" borderId="10" xfId="0" applyNumberFormat="1" applyFont="1" applyFill="1" applyBorder="1" applyAlignment="1">
      <alignment vertical="center" wrapText="1"/>
    </xf>
    <xf numFmtId="168" fontId="42" fillId="0" borderId="2" xfId="0" applyNumberFormat="1" applyFont="1" applyBorder="1" applyAlignment="1">
      <alignment vertical="center"/>
    </xf>
    <xf numFmtId="168" fontId="42" fillId="0" borderId="4" xfId="0" applyNumberFormat="1" applyFont="1" applyBorder="1" applyAlignment="1">
      <alignment vertical="center"/>
    </xf>
    <xf numFmtId="168" fontId="42" fillId="0" borderId="8" xfId="0" applyNumberFormat="1" applyFont="1" applyBorder="1" applyAlignment="1">
      <alignment vertical="center"/>
    </xf>
    <xf numFmtId="168" fontId="2" fillId="7" borderId="12" xfId="0" applyNumberFormat="1" applyFont="1" applyFill="1" applyBorder="1" applyAlignment="1">
      <alignment horizontal="right" vertical="center" wrapText="1"/>
    </xf>
    <xf numFmtId="168" fontId="5" fillId="0" borderId="11" xfId="0" applyNumberFormat="1" applyFont="1" applyFill="1" applyBorder="1" applyAlignment="1">
      <alignment vertical="center" wrapText="1"/>
    </xf>
    <xf numFmtId="168" fontId="5" fillId="10" borderId="10" xfId="0" applyNumberFormat="1" applyFont="1" applyFill="1" applyBorder="1" applyAlignment="1">
      <alignment vertical="center" wrapText="1"/>
    </xf>
    <xf numFmtId="168" fontId="4" fillId="10" borderId="1" xfId="0" applyNumberFormat="1" applyFont="1" applyFill="1" applyBorder="1" applyAlignment="1">
      <alignment vertical="center" wrapText="1"/>
    </xf>
    <xf numFmtId="168" fontId="5" fillId="0" borderId="8" xfId="0" applyNumberFormat="1" applyFont="1" applyBorder="1" applyAlignment="1">
      <alignment vertical="center"/>
    </xf>
    <xf numFmtId="168" fontId="2" fillId="7" borderId="11" xfId="0" applyNumberFormat="1" applyFont="1" applyFill="1" applyBorder="1" applyAlignment="1">
      <alignment vertical="center" wrapText="1"/>
    </xf>
    <xf numFmtId="168" fontId="3" fillId="7" borderId="4" xfId="0" applyNumberFormat="1" applyFont="1" applyFill="1" applyBorder="1" applyAlignment="1">
      <alignment wrapText="1"/>
    </xf>
    <xf numFmtId="168" fontId="4" fillId="0" borderId="4" xfId="0" applyNumberFormat="1" applyFont="1" applyBorder="1" applyAlignment="1">
      <alignment horizontal="right" vertical="center" wrapText="1"/>
    </xf>
    <xf numFmtId="168" fontId="2" fillId="5" borderId="11" xfId="0" applyNumberFormat="1" applyFont="1" applyFill="1" applyBorder="1" applyAlignment="1">
      <alignment vertical="top" wrapText="1"/>
    </xf>
    <xf numFmtId="168" fontId="3" fillId="5" borderId="2" xfId="0" applyNumberFormat="1" applyFont="1" applyFill="1" applyBorder="1" applyAlignment="1">
      <alignment vertical="top" wrapText="1"/>
    </xf>
    <xf numFmtId="168" fontId="2" fillId="5" borderId="12" xfId="0" applyNumberFormat="1" applyFont="1" applyFill="1" applyBorder="1" applyAlignment="1">
      <alignment vertical="top" wrapText="1"/>
    </xf>
    <xf numFmtId="168" fontId="5" fillId="0" borderId="11" xfId="0" applyNumberFormat="1" applyFont="1" applyFill="1" applyBorder="1" applyAlignment="1">
      <alignment vertical="top" wrapText="1"/>
    </xf>
    <xf numFmtId="168" fontId="4" fillId="0" borderId="4" xfId="0" applyNumberFormat="1" applyFont="1" applyFill="1" applyBorder="1" applyAlignment="1">
      <alignment horizontal="right" vertical="top" wrapText="1"/>
    </xf>
    <xf numFmtId="168" fontId="5" fillId="0" borderId="8" xfId="0" applyNumberFormat="1" applyFont="1" applyFill="1" applyBorder="1" applyAlignment="1">
      <alignment vertical="top" wrapText="1"/>
    </xf>
    <xf numFmtId="168" fontId="4" fillId="0" borderId="2" xfId="0" applyNumberFormat="1" applyFont="1" applyFill="1" applyBorder="1" applyAlignment="1">
      <alignment horizontal="right" vertical="top" wrapText="1"/>
    </xf>
    <xf numFmtId="168" fontId="5" fillId="0" borderId="0" xfId="0" applyNumberFormat="1" applyFont="1" applyBorder="1" applyAlignment="1">
      <alignment vertical="center" wrapText="1"/>
    </xf>
    <xf numFmtId="168" fontId="2" fillId="3" borderId="10" xfId="0" applyNumberFormat="1" applyFont="1" applyFill="1" applyBorder="1" applyAlignment="1">
      <alignment vertical="top" wrapText="1"/>
    </xf>
    <xf numFmtId="168" fontId="3" fillId="3" borderId="1" xfId="0" applyNumberFormat="1" applyFont="1" applyFill="1" applyBorder="1" applyAlignment="1">
      <alignment vertical="top" wrapText="1"/>
    </xf>
    <xf numFmtId="168" fontId="2" fillId="7" borderId="10" xfId="0" applyNumberFormat="1" applyFont="1" applyFill="1" applyBorder="1" applyAlignment="1">
      <alignment vertical="top" wrapText="1"/>
    </xf>
    <xf numFmtId="168" fontId="3" fillId="7" borderId="1" xfId="0" applyNumberFormat="1" applyFont="1" applyFill="1" applyBorder="1" applyAlignment="1">
      <alignment vertical="top" wrapText="1"/>
    </xf>
    <xf numFmtId="168" fontId="5" fillId="0" borderId="11" xfId="0" applyNumberFormat="1" applyFont="1" applyBorder="1" applyAlignment="1">
      <alignment vertical="top" wrapText="1"/>
    </xf>
    <xf numFmtId="168" fontId="4" fillId="0" borderId="4" xfId="0" applyNumberFormat="1" applyFont="1" applyBorder="1" applyAlignment="1">
      <alignment vertical="top" wrapText="1"/>
    </xf>
    <xf numFmtId="168" fontId="5" fillId="0" borderId="8" xfId="0" applyNumberFormat="1" applyFont="1" applyBorder="1" applyAlignment="1">
      <alignment vertical="top" wrapText="1"/>
    </xf>
    <xf numFmtId="168" fontId="4" fillId="0" borderId="2" xfId="0" applyNumberFormat="1" applyFont="1" applyBorder="1" applyAlignment="1">
      <alignment vertical="top" wrapText="1"/>
    </xf>
    <xf numFmtId="168" fontId="2" fillId="0" borderId="12" xfId="0" applyNumberFormat="1" applyFont="1" applyFill="1" applyBorder="1" applyAlignment="1">
      <alignment vertical="top" wrapText="1"/>
    </xf>
    <xf numFmtId="168" fontId="3" fillId="0" borderId="3" xfId="0" applyNumberFormat="1" applyFont="1" applyBorder="1" applyAlignment="1">
      <alignment vertical="top" wrapText="1"/>
    </xf>
    <xf numFmtId="168" fontId="3" fillId="9" borderId="10" xfId="0" applyNumberFormat="1" applyFont="1" applyFill="1" applyBorder="1" applyAlignment="1">
      <alignment vertical="center"/>
    </xf>
    <xf numFmtId="168" fontId="3" fillId="5" borderId="10" xfId="0" applyNumberFormat="1" applyFont="1" applyFill="1" applyBorder="1" applyAlignment="1">
      <alignment vertical="center"/>
    </xf>
    <xf numFmtId="168" fontId="4" fillId="0" borderId="11" xfId="0" applyNumberFormat="1" applyFont="1" applyBorder="1" applyAlignment="1">
      <alignment vertical="center"/>
    </xf>
    <xf numFmtId="168" fontId="4" fillId="0" borderId="8" xfId="0" applyNumberFormat="1" applyFont="1" applyFill="1" applyBorder="1" applyAlignment="1">
      <alignment vertical="center"/>
    </xf>
    <xf numFmtId="168" fontId="3" fillId="0" borderId="8" xfId="0" applyNumberFormat="1" applyFont="1" applyFill="1" applyBorder="1" applyAlignment="1">
      <alignment vertical="center"/>
    </xf>
    <xf numFmtId="168" fontId="3" fillId="7" borderId="4" xfId="0" applyNumberFormat="1" applyFont="1" applyFill="1" applyBorder="1" applyAlignment="1">
      <alignment vertical="center" wrapText="1"/>
    </xf>
    <xf numFmtId="168" fontId="2" fillId="0" borderId="12" xfId="0" applyNumberFormat="1" applyFont="1" applyBorder="1" applyAlignment="1">
      <alignment vertical="center" wrapText="1"/>
    </xf>
    <xf numFmtId="168" fontId="3" fillId="3" borderId="3" xfId="0" applyNumberFormat="1" applyFont="1" applyFill="1" applyBorder="1" applyAlignment="1">
      <alignment vertical="center" wrapText="1"/>
    </xf>
    <xf numFmtId="168" fontId="5" fillId="0" borderId="12" xfId="0" applyNumberFormat="1" applyFont="1" applyBorder="1" applyAlignment="1">
      <alignment vertical="center" wrapText="1"/>
    </xf>
    <xf numFmtId="168" fontId="5" fillId="9" borderId="12" xfId="0" applyNumberFormat="1" applyFont="1" applyFill="1" applyBorder="1" applyAlignment="1">
      <alignment vertical="center" wrapText="1"/>
    </xf>
    <xf numFmtId="168" fontId="5" fillId="5" borderId="12" xfId="0" applyNumberFormat="1" applyFont="1" applyFill="1" applyBorder="1" applyAlignment="1">
      <alignment vertical="center" wrapText="1"/>
    </xf>
    <xf numFmtId="168" fontId="3" fillId="9" borderId="1" xfId="0" applyNumberFormat="1" applyFont="1" applyFill="1" applyBorder="1" applyAlignment="1">
      <alignment horizontal="right" vertical="center" wrapText="1"/>
    </xf>
    <xf numFmtId="168" fontId="3" fillId="5" borderId="1" xfId="0" applyNumberFormat="1" applyFont="1" applyFill="1" applyBorder="1" applyAlignment="1">
      <alignment horizontal="right" vertical="center" wrapText="1"/>
    </xf>
    <xf numFmtId="168" fontId="4" fillId="0" borderId="2" xfId="0" applyNumberFormat="1" applyFont="1" applyBorder="1" applyAlignment="1">
      <alignment horizontal="right" vertical="center" wrapText="1"/>
    </xf>
    <xf numFmtId="168" fontId="3" fillId="0" borderId="2" xfId="0" applyNumberFormat="1" applyFont="1" applyBorder="1" applyAlignment="1">
      <alignment horizontal="right" vertical="center" wrapText="1"/>
    </xf>
    <xf numFmtId="168" fontId="2" fillId="6" borderId="10" xfId="0" applyNumberFormat="1" applyFont="1" applyFill="1" applyBorder="1" applyAlignment="1">
      <alignment vertical="center" wrapText="1"/>
    </xf>
    <xf numFmtId="168" fontId="3" fillId="7" borderId="1" xfId="0" applyNumberFormat="1" applyFont="1" applyFill="1" applyBorder="1" applyAlignment="1">
      <alignment horizontal="right" vertical="center" wrapText="1"/>
    </xf>
    <xf numFmtId="168" fontId="2" fillId="0" borderId="8" xfId="0" applyNumberFormat="1" applyFont="1" applyBorder="1" applyAlignment="1">
      <alignment horizontal="right" vertical="center" wrapText="1"/>
    </xf>
    <xf numFmtId="168" fontId="2" fillId="0" borderId="11" xfId="0" applyNumberFormat="1" applyFont="1" applyBorder="1" applyAlignment="1">
      <alignment vertical="center" wrapText="1"/>
    </xf>
    <xf numFmtId="168" fontId="5" fillId="13" borderId="12" xfId="0" applyNumberFormat="1" applyFont="1" applyFill="1" applyBorder="1" applyAlignment="1">
      <alignment vertical="center" wrapText="1"/>
    </xf>
    <xf numFmtId="168" fontId="2" fillId="9" borderId="12" xfId="0" applyNumberFormat="1" applyFont="1" applyFill="1" applyBorder="1" applyAlignment="1">
      <alignment vertical="center" wrapText="1"/>
    </xf>
    <xf numFmtId="168" fontId="3" fillId="6" borderId="1" xfId="0" applyNumberFormat="1" applyFont="1" applyFill="1" applyBorder="1" applyAlignment="1">
      <alignment vertical="center" wrapText="1"/>
    </xf>
    <xf numFmtId="168" fontId="5" fillId="0" borderId="9" xfId="0" applyNumberFormat="1" applyFont="1" applyBorder="1" applyAlignment="1">
      <alignment vertical="center" wrapText="1"/>
    </xf>
    <xf numFmtId="168" fontId="43" fillId="4" borderId="4" xfId="1" applyNumberFormat="1" applyFont="1" applyFill="1" applyBorder="1" applyAlignment="1">
      <alignment vertical="center" wrapText="1"/>
    </xf>
    <xf numFmtId="168" fontId="5" fillId="0" borderId="0" xfId="0" applyNumberFormat="1" applyFont="1" applyBorder="1" applyAlignment="1">
      <alignment vertical="center"/>
    </xf>
    <xf numFmtId="168" fontId="2" fillId="0" borderId="0" xfId="0" applyNumberFormat="1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right" vertical="top" wrapText="1"/>
    </xf>
    <xf numFmtId="2" fontId="41" fillId="0" borderId="1" xfId="0" applyNumberFormat="1" applyFont="1" applyBorder="1"/>
    <xf numFmtId="168" fontId="3" fillId="0" borderId="4" xfId="0" applyNumberFormat="1" applyFont="1" applyFill="1" applyBorder="1" applyAlignment="1">
      <alignment vertical="top" wrapText="1"/>
    </xf>
    <xf numFmtId="0" fontId="27" fillId="0" borderId="2" xfId="0" applyNumberFormat="1" applyFont="1" applyBorder="1"/>
    <xf numFmtId="0" fontId="27" fillId="0" borderId="3" xfId="0" applyNumberFormat="1" applyFont="1" applyBorder="1"/>
    <xf numFmtId="0" fontId="3" fillId="7" borderId="1" xfId="0" applyNumberFormat="1" applyFont="1" applyFill="1" applyBorder="1" applyAlignment="1">
      <alignment vertical="center" wrapText="1"/>
    </xf>
    <xf numFmtId="0" fontId="27" fillId="0" borderId="2" xfId="0" applyNumberFormat="1" applyFont="1" applyBorder="1" applyAlignment="1">
      <alignment vertical="center"/>
    </xf>
    <xf numFmtId="0" fontId="27" fillId="0" borderId="3" xfId="0" applyNumberFormat="1" applyFont="1" applyBorder="1" applyAlignment="1">
      <alignment vertical="center"/>
    </xf>
    <xf numFmtId="0" fontId="42" fillId="0" borderId="4" xfId="0" applyNumberFormat="1" applyFont="1" applyBorder="1" applyAlignment="1">
      <alignment vertical="center"/>
    </xf>
    <xf numFmtId="0" fontId="42" fillId="0" borderId="2" xfId="0" applyNumberFormat="1" applyFont="1" applyBorder="1" applyAlignment="1">
      <alignment vertical="center"/>
    </xf>
    <xf numFmtId="0" fontId="3" fillId="7" borderId="4" xfId="0" applyNumberFormat="1" applyFont="1" applyFill="1" applyBorder="1" applyAlignment="1">
      <alignment vertical="center" wrapText="1"/>
    </xf>
    <xf numFmtId="0" fontId="3" fillId="7" borderId="3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4" fillId="10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right" vertical="top" wrapText="1"/>
    </xf>
    <xf numFmtId="0" fontId="3" fillId="0" borderId="3" xfId="0" applyNumberFormat="1" applyFont="1" applyFill="1" applyBorder="1" applyAlignment="1">
      <alignment horizontal="right" vertical="top" wrapText="1"/>
    </xf>
    <xf numFmtId="0" fontId="4" fillId="0" borderId="2" xfId="0" applyNumberFormat="1" applyFont="1" applyBorder="1" applyAlignment="1">
      <alignment vertical="top" wrapText="1"/>
    </xf>
    <xf numFmtId="0" fontId="3" fillId="0" borderId="2" xfId="0" applyNumberFormat="1" applyFont="1" applyBorder="1" applyAlignment="1">
      <alignment vertical="top" wrapText="1"/>
    </xf>
    <xf numFmtId="0" fontId="3" fillId="5" borderId="1" xfId="0" applyNumberFormat="1" applyFont="1" applyFill="1" applyBorder="1" applyAlignment="1">
      <alignment vertical="top" wrapText="1"/>
    </xf>
    <xf numFmtId="0" fontId="4" fillId="0" borderId="0" xfId="0" applyNumberFormat="1" applyFont="1" applyBorder="1" applyAlignment="1">
      <alignment vertical="center" wrapText="1"/>
    </xf>
    <xf numFmtId="0" fontId="3" fillId="5" borderId="17" xfId="0" applyNumberFormat="1" applyFont="1" applyFill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10" borderId="0" xfId="0" applyNumberFormat="1" applyFont="1" applyFill="1" applyBorder="1" applyAlignment="1">
      <alignment vertical="center" wrapText="1"/>
    </xf>
    <xf numFmtId="0" fontId="3" fillId="7" borderId="0" xfId="0" applyNumberFormat="1" applyFont="1" applyFill="1" applyBorder="1" applyAlignment="1">
      <alignment vertical="center" wrapText="1"/>
    </xf>
    <xf numFmtId="0" fontId="3" fillId="9" borderId="1" xfId="0" applyNumberFormat="1" applyFont="1" applyFill="1" applyBorder="1" applyAlignment="1">
      <alignment vertical="center" wrapText="1"/>
    </xf>
    <xf numFmtId="0" fontId="3" fillId="5" borderId="0" xfId="0" applyNumberFormat="1" applyFont="1" applyFill="1" applyBorder="1" applyAlignment="1">
      <alignment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3" borderId="13" xfId="0" applyNumberFormat="1" applyFont="1" applyFill="1" applyBorder="1" applyAlignment="1">
      <alignment vertical="center" wrapText="1"/>
    </xf>
    <xf numFmtId="0" fontId="3" fillId="7" borderId="13" xfId="0" applyNumberFormat="1" applyFont="1" applyFill="1" applyBorder="1" applyAlignment="1">
      <alignment vertical="center" wrapText="1"/>
    </xf>
    <xf numFmtId="0" fontId="3" fillId="3" borderId="0" xfId="0" applyNumberFormat="1" applyFont="1" applyFill="1" applyBorder="1" applyAlignment="1">
      <alignment vertical="center" wrapText="1"/>
    </xf>
    <xf numFmtId="0" fontId="4" fillId="13" borderId="1" xfId="0" applyNumberFormat="1" applyFont="1" applyFill="1" applyBorder="1" applyAlignment="1">
      <alignment vertical="center" wrapText="1"/>
    </xf>
    <xf numFmtId="0" fontId="3" fillId="9" borderId="5" xfId="0" applyNumberFormat="1" applyFont="1" applyFill="1" applyBorder="1" applyAlignment="1">
      <alignment vertical="center" wrapText="1"/>
    </xf>
    <xf numFmtId="0" fontId="43" fillId="4" borderId="2" xfId="1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4" fillId="13" borderId="2" xfId="0" applyNumberFormat="1" applyFont="1" applyFill="1" applyBorder="1" applyAlignment="1">
      <alignment vertical="center" wrapText="1"/>
    </xf>
    <xf numFmtId="0" fontId="3" fillId="6" borderId="4" xfId="0" applyNumberFormat="1" applyFont="1" applyFill="1" applyBorder="1" applyAlignment="1">
      <alignment vertical="center" wrapText="1"/>
    </xf>
    <xf numFmtId="0" fontId="3" fillId="3" borderId="2" xfId="0" applyNumberFormat="1" applyFont="1" applyFill="1" applyBorder="1" applyAlignment="1">
      <alignment vertical="center" wrapText="1"/>
    </xf>
    <xf numFmtId="0" fontId="3" fillId="9" borderId="3" xfId="0" applyNumberFormat="1" applyFont="1" applyFill="1" applyBorder="1" applyAlignment="1">
      <alignment vertical="top" wrapText="1"/>
    </xf>
    <xf numFmtId="168" fontId="3" fillId="0" borderId="2" xfId="0" applyNumberFormat="1" applyFont="1" applyBorder="1" applyAlignment="1">
      <alignment vertical="top"/>
    </xf>
    <xf numFmtId="168" fontId="3" fillId="0" borderId="2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2" fontId="43" fillId="2" borderId="1" xfId="2" applyNumberFormat="1" applyFont="1" applyBorder="1" applyAlignment="1">
      <alignment vertical="top" wrapText="1"/>
    </xf>
    <xf numFmtId="2" fontId="43" fillId="2" borderId="28" xfId="2" applyNumberFormat="1" applyFont="1" applyBorder="1" applyAlignment="1">
      <alignment vertical="top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49" fontId="42" fillId="0" borderId="2" xfId="0" applyNumberFormat="1" applyFont="1" applyBorder="1" applyAlignment="1">
      <alignment vertical="center"/>
    </xf>
    <xf numFmtId="0" fontId="3" fillId="5" borderId="4" xfId="0" applyNumberFormat="1" applyFont="1" applyFill="1" applyBorder="1" applyAlignment="1">
      <alignment vertical="center" wrapText="1"/>
    </xf>
    <xf numFmtId="49" fontId="3" fillId="5" borderId="4" xfId="0" applyNumberFormat="1" applyFont="1" applyFill="1" applyBorder="1" applyAlignment="1">
      <alignment vertical="center" wrapText="1"/>
    </xf>
    <xf numFmtId="168" fontId="3" fillId="0" borderId="3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vertical="center" wrapText="1"/>
    </xf>
    <xf numFmtId="168" fontId="5" fillId="0" borderId="3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168" fontId="4" fillId="0" borderId="2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0" fontId="3" fillId="9" borderId="1" xfId="0" applyNumberFormat="1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vertical="top" wrapText="1"/>
    </xf>
    <xf numFmtId="0" fontId="16" fillId="0" borderId="0" xfId="0" applyFont="1"/>
    <xf numFmtId="168" fontId="2" fillId="0" borderId="3" xfId="0" applyNumberFormat="1" applyFont="1" applyFill="1" applyBorder="1" applyAlignment="1">
      <alignment vertical="top" wrapText="1"/>
    </xf>
    <xf numFmtId="0" fontId="10" fillId="0" borderId="0" xfId="0" applyFont="1" applyFill="1" applyBorder="1"/>
    <xf numFmtId="168" fontId="42" fillId="0" borderId="2" xfId="0" applyNumberFormat="1" applyFont="1" applyFill="1" applyBorder="1" applyAlignment="1">
      <alignment vertical="center"/>
    </xf>
    <xf numFmtId="168" fontId="27" fillId="0" borderId="2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right" vertical="center" wrapText="1"/>
    </xf>
    <xf numFmtId="168" fontId="2" fillId="13" borderId="1" xfId="0" applyNumberFormat="1" applyFont="1" applyFill="1" applyBorder="1" applyAlignment="1">
      <alignment vertical="center" wrapText="1"/>
    </xf>
    <xf numFmtId="168" fontId="2" fillId="0" borderId="3" xfId="0" applyNumberFormat="1" applyFont="1" applyFill="1" applyBorder="1" applyAlignment="1">
      <alignment vertical="center" wrapText="1"/>
    </xf>
    <xf numFmtId="168" fontId="27" fillId="0" borderId="3" xfId="0" applyNumberFormat="1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top" wrapText="1"/>
    </xf>
    <xf numFmtId="168" fontId="11" fillId="0" borderId="0" xfId="0" applyNumberFormat="1" applyFont="1" applyFill="1"/>
    <xf numFmtId="4" fontId="3" fillId="0" borderId="3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1" fillId="14" borderId="4" xfId="0" applyFont="1" applyFill="1" applyBorder="1" applyAlignment="1">
      <alignment horizontal="center" vertical="center" wrapText="1"/>
    </xf>
    <xf numFmtId="0" fontId="50" fillId="14" borderId="4" xfId="0" applyFont="1" applyFill="1" applyBorder="1" applyAlignment="1">
      <alignment horizontal="center" vertical="center" wrapText="1"/>
    </xf>
    <xf numFmtId="0" fontId="51" fillId="0" borderId="13" xfId="0" applyFont="1" applyBorder="1" applyAlignment="1">
      <alignment horizontal="center"/>
    </xf>
    <xf numFmtId="0" fontId="52" fillId="0" borderId="1" xfId="0" applyFont="1" applyBorder="1" applyAlignment="1">
      <alignment wrapText="1"/>
    </xf>
    <xf numFmtId="164" fontId="52" fillId="0" borderId="4" xfId="0" applyNumberFormat="1" applyFont="1" applyBorder="1"/>
    <xf numFmtId="0" fontId="16" fillId="0" borderId="13" xfId="0" applyFont="1" applyBorder="1" applyAlignment="1">
      <alignment vertical="top" wrapText="1" readingOrder="1"/>
    </xf>
    <xf numFmtId="0" fontId="16" fillId="0" borderId="29" xfId="0" applyFont="1" applyBorder="1" applyAlignment="1">
      <alignment vertical="top" wrapText="1" readingOrder="1"/>
    </xf>
    <xf numFmtId="0" fontId="16" fillId="0" borderId="30" xfId="0" applyFont="1" applyBorder="1" applyAlignment="1">
      <alignment vertical="top" wrapText="1" readingOrder="1"/>
    </xf>
    <xf numFmtId="0" fontId="16" fillId="0" borderId="17" xfId="0" applyFont="1" applyBorder="1" applyAlignment="1">
      <alignment vertical="top" wrapText="1" readingOrder="1"/>
    </xf>
    <xf numFmtId="0" fontId="16" fillId="0" borderId="31" xfId="0" applyFont="1" applyBorder="1" applyAlignment="1">
      <alignment vertical="top" wrapText="1" readingOrder="1"/>
    </xf>
    <xf numFmtId="0" fontId="52" fillId="0" borderId="10" xfId="0" applyFont="1" applyBorder="1" applyAlignment="1">
      <alignment wrapText="1"/>
    </xf>
    <xf numFmtId="164" fontId="52" fillId="0" borderId="4" xfId="0" applyNumberFormat="1" applyFont="1" applyBorder="1" applyAlignment="1">
      <alignment horizontal="right"/>
    </xf>
    <xf numFmtId="168" fontId="52" fillId="0" borderId="1" xfId="0" applyNumberFormat="1" applyFont="1" applyBorder="1" applyAlignment="1">
      <alignment horizontal="right" wrapText="1"/>
    </xf>
    <xf numFmtId="168" fontId="16" fillId="0" borderId="13" xfId="0" applyNumberFormat="1" applyFont="1" applyBorder="1" applyAlignment="1">
      <alignment vertical="top" wrapText="1" readingOrder="1"/>
    </xf>
    <xf numFmtId="168" fontId="16" fillId="0" borderId="17" xfId="0" applyNumberFormat="1" applyFont="1" applyBorder="1" applyAlignment="1">
      <alignment vertical="top" wrapText="1" readingOrder="1"/>
    </xf>
    <xf numFmtId="168" fontId="15" fillId="0" borderId="1" xfId="0" applyNumberFormat="1" applyFont="1" applyBorder="1" applyAlignment="1">
      <alignment vertical="top" wrapText="1" readingOrder="1"/>
    </xf>
    <xf numFmtId="168" fontId="53" fillId="0" borderId="1" xfId="0" applyNumberFormat="1" applyFont="1" applyBorder="1"/>
    <xf numFmtId="168" fontId="53" fillId="0" borderId="10" xfId="0" applyNumberFormat="1" applyFont="1" applyBorder="1"/>
    <xf numFmtId="0" fontId="2" fillId="3" borderId="13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0" fontId="54" fillId="0" borderId="32" xfId="0" applyFont="1" applyBorder="1" applyAlignment="1">
      <alignment horizontal="left"/>
    </xf>
    <xf numFmtId="0" fontId="54" fillId="0" borderId="32" xfId="0" applyFont="1" applyBorder="1" applyAlignment="1">
      <alignment wrapText="1"/>
    </xf>
    <xf numFmtId="164" fontId="51" fillId="0" borderId="33" xfId="0" applyNumberFormat="1" applyFont="1" applyBorder="1"/>
    <xf numFmtId="168" fontId="51" fillId="0" borderId="33" xfId="0" applyNumberFormat="1" applyFont="1" applyBorder="1"/>
    <xf numFmtId="168" fontId="50" fillId="0" borderId="33" xfId="0" applyNumberFormat="1" applyFont="1" applyBorder="1"/>
    <xf numFmtId="164" fontId="54" fillId="0" borderId="34" xfId="0" applyNumberFormat="1" applyFont="1" applyBorder="1" applyAlignment="1">
      <alignment horizontal="right" wrapText="1"/>
    </xf>
    <xf numFmtId="168" fontId="54" fillId="0" borderId="34" xfId="0" applyNumberFormat="1" applyFont="1" applyBorder="1" applyAlignment="1">
      <alignment horizontal="right" wrapText="1"/>
    </xf>
    <xf numFmtId="168" fontId="55" fillId="0" borderId="34" xfId="0" applyNumberFormat="1" applyFont="1" applyBorder="1" applyAlignment="1">
      <alignment horizontal="right" wrapText="1"/>
    </xf>
    <xf numFmtId="0" fontId="51" fillId="0" borderId="32" xfId="0" applyFont="1" applyBorder="1" applyAlignment="1">
      <alignment horizontal="center"/>
    </xf>
    <xf numFmtId="0" fontId="51" fillId="0" borderId="35" xfId="0" applyFont="1" applyBorder="1" applyAlignment="1">
      <alignment wrapText="1"/>
    </xf>
    <xf numFmtId="168" fontId="5" fillId="0" borderId="0" xfId="0" applyNumberFormat="1" applyFont="1" applyAlignment="1">
      <alignment vertical="center" wrapText="1"/>
    </xf>
    <xf numFmtId="0" fontId="51" fillId="0" borderId="34" xfId="0" applyFont="1" applyBorder="1" applyAlignment="1">
      <alignment horizontal="center"/>
    </xf>
    <xf numFmtId="0" fontId="51" fillId="0" borderId="34" xfId="0" applyFont="1" applyBorder="1" applyAlignment="1">
      <alignment wrapText="1"/>
    </xf>
    <xf numFmtId="164" fontId="51" fillId="0" borderId="36" xfId="0" applyNumberFormat="1" applyFont="1" applyBorder="1" applyAlignment="1">
      <alignment horizontal="right" wrapText="1"/>
    </xf>
    <xf numFmtId="168" fontId="51" fillId="0" borderId="36" xfId="0" applyNumberFormat="1" applyFont="1" applyBorder="1" applyAlignment="1">
      <alignment horizontal="right" wrapText="1"/>
    </xf>
    <xf numFmtId="168" fontId="50" fillId="0" borderId="36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right" vertical="center" wrapText="1"/>
    </xf>
    <xf numFmtId="168" fontId="52" fillId="0" borderId="37" xfId="0" applyNumberFormat="1" applyFont="1" applyBorder="1" applyAlignment="1">
      <alignment horizontal="right"/>
    </xf>
    <xf numFmtId="168" fontId="52" fillId="0" borderId="32" xfId="0" applyNumberFormat="1" applyFont="1" applyBorder="1" applyAlignment="1">
      <alignment horizontal="right"/>
    </xf>
    <xf numFmtId="168" fontId="51" fillId="0" borderId="37" xfId="0" applyNumberFormat="1" applyFont="1" applyBorder="1" applyAlignment="1">
      <alignment horizontal="right"/>
    </xf>
    <xf numFmtId="168" fontId="51" fillId="0" borderId="32" xfId="0" applyNumberFormat="1" applyFont="1" applyBorder="1" applyAlignment="1">
      <alignment horizontal="right"/>
    </xf>
    <xf numFmtId="0" fontId="52" fillId="0" borderId="33" xfId="0" applyFont="1" applyBorder="1" applyAlignment="1">
      <alignment horizontal="center"/>
    </xf>
    <xf numFmtId="0" fontId="52" fillId="0" borderId="38" xfId="0" applyFont="1" applyBorder="1" applyAlignment="1">
      <alignment wrapText="1"/>
    </xf>
    <xf numFmtId="164" fontId="52" fillId="0" borderId="0" xfId="0" applyNumberFormat="1" applyFont="1"/>
    <xf numFmtId="168" fontId="52" fillId="0" borderId="39" xfId="0" applyNumberFormat="1" applyFont="1" applyBorder="1"/>
    <xf numFmtId="168" fontId="52" fillId="0" borderId="32" xfId="0" applyNumberFormat="1" applyFont="1" applyBorder="1"/>
    <xf numFmtId="168" fontId="53" fillId="0" borderId="32" xfId="0" applyNumberFormat="1" applyFont="1" applyBorder="1"/>
    <xf numFmtId="0" fontId="54" fillId="0" borderId="34" xfId="0" applyFont="1" applyBorder="1" applyAlignment="1">
      <alignment horizontal="left"/>
    </xf>
    <xf numFmtId="0" fontId="54" fillId="0" borderId="34" xfId="0" applyFont="1" applyBorder="1" applyAlignment="1">
      <alignment wrapText="1"/>
    </xf>
    <xf numFmtId="164" fontId="54" fillId="0" borderId="36" xfId="0" applyNumberFormat="1" applyFont="1" applyBorder="1" applyAlignment="1">
      <alignment horizontal="right" wrapText="1"/>
    </xf>
    <xf numFmtId="168" fontId="54" fillId="0" borderId="36" xfId="0" applyNumberFormat="1" applyFont="1" applyBorder="1" applyAlignment="1">
      <alignment horizontal="right" wrapText="1"/>
    </xf>
    <xf numFmtId="168" fontId="55" fillId="0" borderId="36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8" fontId="2" fillId="0" borderId="0" xfId="0" applyNumberFormat="1" applyFont="1" applyAlignment="1">
      <alignment vertical="center" wrapText="1"/>
    </xf>
    <xf numFmtId="168" fontId="57" fillId="0" borderId="37" xfId="0" applyNumberFormat="1" applyFont="1" applyBorder="1"/>
    <xf numFmtId="168" fontId="57" fillId="0" borderId="32" xfId="0" applyNumberFormat="1" applyFont="1" applyBorder="1"/>
    <xf numFmtId="168" fontId="2" fillId="0" borderId="32" xfId="0" applyNumberFormat="1" applyFont="1" applyBorder="1" applyAlignment="1">
      <alignment horizontal="right" wrapText="1"/>
    </xf>
    <xf numFmtId="168" fontId="58" fillId="0" borderId="40" xfId="0" applyNumberFormat="1" applyFont="1" applyBorder="1" applyAlignment="1">
      <alignment horizontal="left"/>
    </xf>
    <xf numFmtId="168" fontId="58" fillId="0" borderId="34" xfId="0" applyNumberFormat="1" applyFont="1" applyBorder="1" applyAlignment="1">
      <alignment horizontal="left"/>
    </xf>
    <xf numFmtId="168" fontId="58" fillId="0" borderId="32" xfId="0" applyNumberFormat="1" applyFont="1" applyBorder="1" applyAlignment="1">
      <alignment horizontal="left"/>
    </xf>
    <xf numFmtId="168" fontId="59" fillId="0" borderId="32" xfId="0" applyNumberFormat="1" applyFont="1" applyBorder="1" applyAlignment="1">
      <alignment horizontal="left"/>
    </xf>
    <xf numFmtId="0" fontId="54" fillId="0" borderId="0" xfId="0" applyFont="1" applyAlignment="1">
      <alignment horizontal="left"/>
    </xf>
    <xf numFmtId="0" fontId="54" fillId="0" borderId="0" xfId="0" applyFont="1" applyAlignment="1">
      <alignment vertical="center" wrapText="1"/>
    </xf>
    <xf numFmtId="168" fontId="54" fillId="0" borderId="0" xfId="0" applyNumberFormat="1" applyFont="1" applyAlignment="1">
      <alignment vertical="center" wrapText="1"/>
    </xf>
    <xf numFmtId="168" fontId="52" fillId="0" borderId="37" xfId="0" applyNumberFormat="1" applyFont="1" applyBorder="1"/>
    <xf numFmtId="0" fontId="60" fillId="0" borderId="0" xfId="0" applyFont="1" applyAlignment="1">
      <alignment horizontal="right"/>
    </xf>
    <xf numFmtId="0" fontId="60" fillId="0" borderId="0" xfId="0" applyFont="1" applyAlignment="1">
      <alignment wrapText="1"/>
    </xf>
    <xf numFmtId="164" fontId="60" fillId="0" borderId="0" xfId="0" applyNumberFormat="1" applyFont="1" applyAlignment="1">
      <alignment horizontal="left"/>
    </xf>
    <xf numFmtId="168" fontId="60" fillId="0" borderId="0" xfId="0" applyNumberFormat="1" applyFont="1"/>
    <xf numFmtId="168" fontId="60" fillId="0" borderId="40" xfId="0" applyNumberFormat="1" applyFont="1" applyBorder="1" applyAlignment="1">
      <alignment horizontal="left"/>
    </xf>
    <xf numFmtId="168" fontId="60" fillId="0" borderId="34" xfId="0" applyNumberFormat="1" applyFont="1" applyBorder="1"/>
    <xf numFmtId="168" fontId="60" fillId="0" borderId="32" xfId="0" applyNumberFormat="1" applyFont="1" applyBorder="1"/>
    <xf numFmtId="168" fontId="61" fillId="0" borderId="32" xfId="0" applyNumberFormat="1" applyFont="1" applyBorder="1"/>
    <xf numFmtId="0" fontId="56" fillId="5" borderId="29" xfId="0" applyFont="1" applyFill="1" applyBorder="1" applyAlignment="1">
      <alignment horizontal="left" vertical="top" wrapText="1"/>
    </xf>
    <xf numFmtId="0" fontId="16" fillId="5" borderId="17" xfId="0" applyFont="1" applyFill="1" applyBorder="1" applyAlignment="1">
      <alignment vertical="top" wrapText="1"/>
    </xf>
    <xf numFmtId="168" fontId="2" fillId="5" borderId="1" xfId="0" applyNumberFormat="1" applyFont="1" applyFill="1" applyBorder="1" applyAlignment="1">
      <alignment vertical="top" wrapText="1"/>
    </xf>
    <xf numFmtId="0" fontId="60" fillId="0" borderId="36" xfId="0" applyFont="1" applyBorder="1" applyAlignment="1">
      <alignment horizontal="right"/>
    </xf>
    <xf numFmtId="0" fontId="60" fillId="0" borderId="36" xfId="0" applyFont="1" applyBorder="1" applyAlignment="1">
      <alignment wrapText="1"/>
    </xf>
    <xf numFmtId="164" fontId="60" fillId="0" borderId="36" xfId="0" applyNumberFormat="1" applyFont="1" applyBorder="1" applyAlignment="1">
      <alignment horizontal="left"/>
    </xf>
    <xf numFmtId="168" fontId="60" fillId="0" borderId="36" xfId="0" applyNumberFormat="1" applyFont="1" applyBorder="1"/>
    <xf numFmtId="168" fontId="60" fillId="0" borderId="33" xfId="0" applyNumberFormat="1" applyFont="1" applyBorder="1" applyAlignment="1">
      <alignment horizontal="left"/>
    </xf>
    <xf numFmtId="168" fontId="60" fillId="0" borderId="33" xfId="0" applyNumberFormat="1" applyFont="1" applyBorder="1"/>
    <xf numFmtId="168" fontId="61" fillId="0" borderId="33" xfId="0" applyNumberFormat="1" applyFont="1" applyBorder="1"/>
    <xf numFmtId="0" fontId="54" fillId="0" borderId="0" xfId="0" applyFont="1" applyAlignment="1">
      <alignment wrapText="1"/>
    </xf>
    <xf numFmtId="168" fontId="54" fillId="0" borderId="0" xfId="0" applyNumberFormat="1" applyFont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 wrapText="1"/>
    </xf>
    <xf numFmtId="168" fontId="60" fillId="0" borderId="37" xfId="0" applyNumberFormat="1" applyFont="1" applyBorder="1" applyAlignment="1">
      <alignment horizontal="left"/>
    </xf>
    <xf numFmtId="168" fontId="51" fillId="0" borderId="37" xfId="0" applyNumberFormat="1" applyFont="1" applyBorder="1"/>
    <xf numFmtId="168" fontId="51" fillId="0" borderId="32" xfId="0" applyNumberFormat="1" applyFont="1" applyBorder="1"/>
    <xf numFmtId="168" fontId="50" fillId="0" borderId="32" xfId="0" applyNumberFormat="1" applyFont="1" applyBorder="1"/>
    <xf numFmtId="168" fontId="58" fillId="0" borderId="37" xfId="0" applyNumberFormat="1" applyFont="1" applyBorder="1"/>
    <xf numFmtId="168" fontId="54" fillId="0" borderId="37" xfId="0" applyNumberFormat="1" applyFont="1" applyBorder="1"/>
    <xf numFmtId="168" fontId="54" fillId="0" borderId="32" xfId="0" applyNumberFormat="1" applyFont="1" applyBorder="1"/>
    <xf numFmtId="168" fontId="55" fillId="0" borderId="32" xfId="0" applyNumberFormat="1" applyFont="1" applyBorder="1"/>
    <xf numFmtId="0" fontId="52" fillId="0" borderId="0" xfId="0" applyFont="1" applyAlignment="1">
      <alignment horizontal="center"/>
    </xf>
    <xf numFmtId="0" fontId="52" fillId="0" borderId="0" xfId="0" applyFont="1" applyAlignment="1">
      <alignment wrapText="1"/>
    </xf>
    <xf numFmtId="164" fontId="51" fillId="0" borderId="0" xfId="0" applyNumberFormat="1" applyFont="1"/>
    <xf numFmtId="168" fontId="51" fillId="0" borderId="0" xfId="0" applyNumberFormat="1" applyFont="1"/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8" fontId="58" fillId="0" borderId="32" xfId="0" applyNumberFormat="1" applyFont="1" applyBorder="1"/>
    <xf numFmtId="168" fontId="59" fillId="0" borderId="32" xfId="0" applyNumberFormat="1" applyFont="1" applyBorder="1"/>
    <xf numFmtId="164" fontId="60" fillId="0" borderId="0" xfId="0" applyNumberFormat="1" applyFont="1"/>
    <xf numFmtId="168" fontId="60" fillId="0" borderId="37" xfId="0" applyNumberFormat="1" applyFont="1" applyBorder="1"/>
    <xf numFmtId="168" fontId="2" fillId="0" borderId="0" xfId="0" applyNumberFormat="1" applyFont="1" applyAlignment="1">
      <alignment vertical="center"/>
    </xf>
    <xf numFmtId="168" fontId="62" fillId="0" borderId="37" xfId="0" applyNumberFormat="1" applyFont="1" applyBorder="1"/>
    <xf numFmtId="168" fontId="62" fillId="0" borderId="32" xfId="0" applyNumberFormat="1" applyFont="1" applyBorder="1"/>
    <xf numFmtId="168" fontId="63" fillId="0" borderId="32" xfId="0" applyNumberFormat="1" applyFont="1" applyBorder="1"/>
    <xf numFmtId="168" fontId="52" fillId="0" borderId="0" xfId="0" applyNumberFormat="1" applyFont="1"/>
    <xf numFmtId="168" fontId="53" fillId="0" borderId="0" xfId="0" applyNumberFormat="1" applyFont="1"/>
    <xf numFmtId="168" fontId="51" fillId="0" borderId="0" xfId="0" applyNumberFormat="1" applyFont="1" applyAlignment="1">
      <alignment horizontal="center" vertical="center" wrapText="1"/>
    </xf>
    <xf numFmtId="168" fontId="50" fillId="0" borderId="0" xfId="0" applyNumberFormat="1" applyFont="1" applyAlignment="1">
      <alignment horizontal="center" vertical="center" wrapText="1"/>
    </xf>
    <xf numFmtId="168" fontId="52" fillId="0" borderId="41" xfId="0" applyNumberFormat="1" applyFont="1" applyBorder="1"/>
    <xf numFmtId="168" fontId="52" fillId="0" borderId="36" xfId="0" applyNumberFormat="1" applyFont="1" applyBorder="1"/>
    <xf numFmtId="168" fontId="53" fillId="0" borderId="36" xfId="0" applyNumberFormat="1" applyFont="1" applyBorder="1"/>
    <xf numFmtId="168" fontId="57" fillId="0" borderId="39" xfId="0" applyNumberFormat="1" applyFont="1" applyBorder="1"/>
    <xf numFmtId="168" fontId="57" fillId="0" borderId="33" xfId="0" applyNumberFormat="1" applyFont="1" applyBorder="1"/>
    <xf numFmtId="168" fontId="64" fillId="0" borderId="33" xfId="0" applyNumberFormat="1" applyFont="1" applyBorder="1"/>
    <xf numFmtId="168" fontId="65" fillId="0" borderId="32" xfId="0" applyNumberFormat="1" applyFont="1" applyBorder="1"/>
    <xf numFmtId="0" fontId="51" fillId="0" borderId="0" xfId="0" applyFont="1" applyAlignment="1">
      <alignment horizontal="center"/>
    </xf>
    <xf numFmtId="0" fontId="51" fillId="0" borderId="0" xfId="0" applyFont="1" applyAlignment="1">
      <alignment wrapText="1"/>
    </xf>
    <xf numFmtId="168" fontId="52" fillId="0" borderId="42" xfId="0" applyNumberFormat="1" applyFont="1" applyBorder="1"/>
    <xf numFmtId="168" fontId="53" fillId="0" borderId="42" xfId="0" applyNumberFormat="1" applyFont="1" applyBorder="1"/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8" fontId="2" fillId="0" borderId="32" xfId="0" applyNumberFormat="1" applyFont="1" applyBorder="1"/>
    <xf numFmtId="168" fontId="52" fillId="0" borderId="40" xfId="0" applyNumberFormat="1" applyFont="1" applyBorder="1"/>
    <xf numFmtId="168" fontId="52" fillId="0" borderId="34" xfId="0" applyNumberFormat="1" applyFont="1" applyBorder="1"/>
    <xf numFmtId="168" fontId="53" fillId="0" borderId="34" xfId="0" applyNumberFormat="1" applyFont="1" applyBorder="1"/>
    <xf numFmtId="0" fontId="2" fillId="9" borderId="43" xfId="0" applyFont="1" applyFill="1" applyBorder="1" applyAlignment="1">
      <alignment horizontal="left" wrapText="1"/>
    </xf>
    <xf numFmtId="0" fontId="2" fillId="9" borderId="44" xfId="0" applyFont="1" applyFill="1" applyBorder="1" applyAlignment="1">
      <alignment wrapText="1"/>
    </xf>
    <xf numFmtId="164" fontId="2" fillId="9" borderId="13" xfId="0" applyNumberFormat="1" applyFont="1" applyFill="1" applyBorder="1" applyAlignment="1">
      <alignment horizontal="right" wrapText="1"/>
    </xf>
    <xf numFmtId="168" fontId="55" fillId="9" borderId="1" xfId="0" applyNumberFormat="1" applyFont="1" applyFill="1" applyBorder="1"/>
    <xf numFmtId="0" fontId="51" fillId="0" borderId="36" xfId="0" applyFont="1" applyBorder="1" applyAlignment="1">
      <alignment horizontal="center"/>
    </xf>
    <xf numFmtId="0" fontId="51" fillId="0" borderId="36" xfId="0" applyFont="1" applyBorder="1" applyAlignment="1">
      <alignment wrapText="1"/>
    </xf>
    <xf numFmtId="164" fontId="52" fillId="0" borderId="36" xfId="0" applyNumberFormat="1" applyFont="1" applyBorder="1"/>
    <xf numFmtId="168" fontId="52" fillId="0" borderId="33" xfId="0" applyNumberFormat="1" applyFont="1" applyBorder="1"/>
    <xf numFmtId="168" fontId="53" fillId="0" borderId="33" xfId="0" applyNumberFormat="1" applyFont="1" applyBorder="1"/>
    <xf numFmtId="0" fontId="52" fillId="9" borderId="43" xfId="0" applyFont="1" applyFill="1" applyBorder="1" applyAlignment="1">
      <alignment horizontal="center" wrapText="1"/>
    </xf>
    <xf numFmtId="0" fontId="52" fillId="9" borderId="45" xfId="0" applyFont="1" applyFill="1" applyBorder="1" applyAlignment="1">
      <alignment wrapText="1"/>
    </xf>
    <xf numFmtId="164" fontId="52" fillId="9" borderId="1" xfId="0" applyNumberFormat="1" applyFont="1" applyFill="1" applyBorder="1" applyAlignment="1">
      <alignment horizontal="right" wrapText="1"/>
    </xf>
    <xf numFmtId="168" fontId="52" fillId="9" borderId="1" xfId="0" applyNumberFormat="1" applyFont="1" applyFill="1" applyBorder="1"/>
    <xf numFmtId="168" fontId="53" fillId="9" borderId="1" xfId="0" applyNumberFormat="1" applyFont="1" applyFill="1" applyBorder="1"/>
    <xf numFmtId="0" fontId="54" fillId="0" borderId="36" xfId="0" applyFont="1" applyBorder="1" applyAlignment="1">
      <alignment horizontal="left"/>
    </xf>
    <xf numFmtId="0" fontId="54" fillId="0" borderId="36" xfId="0" applyFont="1" applyBorder="1" applyAlignment="1">
      <alignment wrapText="1"/>
    </xf>
    <xf numFmtId="164" fontId="54" fillId="0" borderId="36" xfId="0" applyNumberFormat="1" applyFont="1" applyBorder="1"/>
    <xf numFmtId="168" fontId="54" fillId="0" borderId="36" xfId="0" applyNumberFormat="1" applyFont="1" applyBorder="1"/>
    <xf numFmtId="168" fontId="54" fillId="0" borderId="33" xfId="0" applyNumberFormat="1" applyFont="1" applyBorder="1"/>
    <xf numFmtId="168" fontId="55" fillId="0" borderId="33" xfId="0" applyNumberFormat="1" applyFont="1" applyBorder="1"/>
    <xf numFmtId="0" fontId="5" fillId="0" borderId="0" xfId="0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8" fontId="52" fillId="0" borderId="0" xfId="0" applyNumberFormat="1" applyFont="1" applyAlignment="1">
      <alignment horizontal="right" wrapText="1"/>
    </xf>
    <xf numFmtId="168" fontId="66" fillId="0" borderId="0" xfId="0" applyNumberFormat="1" applyFont="1"/>
    <xf numFmtId="0" fontId="52" fillId="0" borderId="0" xfId="0" applyFont="1"/>
    <xf numFmtId="0" fontId="52" fillId="9" borderId="13" xfId="0" applyFont="1" applyFill="1" applyBorder="1" applyAlignment="1">
      <alignment horizontal="left" wrapText="1"/>
    </xf>
    <xf numFmtId="0" fontId="52" fillId="9" borderId="17" xfId="0" applyFont="1" applyFill="1" applyBorder="1" applyAlignment="1">
      <alignment wrapText="1"/>
    </xf>
    <xf numFmtId="168" fontId="66" fillId="9" borderId="1" xfId="0" applyNumberFormat="1" applyFont="1" applyFill="1" applyBorder="1"/>
    <xf numFmtId="0" fontId="54" fillId="0" borderId="0" xfId="0" applyFont="1" applyAlignment="1">
      <alignment horizontal="left" wrapText="1"/>
    </xf>
    <xf numFmtId="168" fontId="67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vertical="center" wrapText="1"/>
    </xf>
    <xf numFmtId="0" fontId="2" fillId="9" borderId="13" xfId="0" applyFont="1" applyFill="1" applyBorder="1" applyAlignment="1">
      <alignment horizontal="left" wrapText="1"/>
    </xf>
    <xf numFmtId="0" fontId="2" fillId="9" borderId="17" xfId="0" applyFont="1" applyFill="1" applyBorder="1" applyAlignment="1">
      <alignment horizontal="left" wrapText="1"/>
    </xf>
    <xf numFmtId="168" fontId="2" fillId="0" borderId="0" xfId="0" applyNumberFormat="1" applyFont="1" applyAlignment="1">
      <alignment vertical="top" wrapText="1"/>
    </xf>
    <xf numFmtId="168" fontId="54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168" fontId="5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168" fontId="67" fillId="0" borderId="0" xfId="0" applyNumberFormat="1" applyFont="1" applyAlignment="1">
      <alignment vertical="top" wrapText="1"/>
    </xf>
    <xf numFmtId="168" fontId="4" fillId="0" borderId="0" xfId="0" applyNumberFormat="1" applyFont="1" applyAlignment="1">
      <alignment vertical="top" wrapText="1"/>
    </xf>
    <xf numFmtId="0" fontId="54" fillId="0" borderId="0" xfId="0" applyFont="1" applyAlignment="1">
      <alignment horizontal="left" vertical="center" wrapText="1"/>
    </xf>
    <xf numFmtId="168" fontId="54" fillId="0" borderId="0" xfId="0" applyNumberFormat="1" applyFont="1" applyAlignment="1">
      <alignment vertical="center"/>
    </xf>
    <xf numFmtId="168" fontId="67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0" fontId="2" fillId="9" borderId="17" xfId="0" applyFont="1" applyFill="1" applyBorder="1" applyAlignment="1">
      <alignment vertical="center" wrapText="1"/>
    </xf>
    <xf numFmtId="164" fontId="52" fillId="0" borderId="32" xfId="0" applyNumberFormat="1" applyFont="1" applyBorder="1" applyAlignment="1">
      <alignment horizontal="right" wrapText="1"/>
    </xf>
    <xf numFmtId="168" fontId="68" fillId="9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8" fontId="16" fillId="0" borderId="0" xfId="0" applyNumberFormat="1" applyFont="1" applyAlignment="1">
      <alignment vertical="center"/>
    </xf>
    <xf numFmtId="0" fontId="66" fillId="0" borderId="0" xfId="0" applyFont="1"/>
    <xf numFmtId="164" fontId="52" fillId="0" borderId="1" xfId="0" applyNumberFormat="1" applyFont="1" applyBorder="1" applyAlignment="1">
      <alignment vertical="top" wrapText="1"/>
    </xf>
    <xf numFmtId="168" fontId="2" fillId="0" borderId="37" xfId="0" applyNumberFormat="1" applyFont="1" applyBorder="1"/>
    <xf numFmtId="168" fontId="69" fillId="0" borderId="32" xfId="0" applyNumberFormat="1" applyFont="1" applyBorder="1"/>
    <xf numFmtId="0" fontId="54" fillId="0" borderId="0" xfId="0" applyFont="1" applyAlignment="1">
      <alignment vertical="top" wrapText="1"/>
    </xf>
    <xf numFmtId="0" fontId="2" fillId="13" borderId="13" xfId="0" applyFont="1" applyFill="1" applyBorder="1" applyAlignment="1">
      <alignment vertical="top" wrapText="1"/>
    </xf>
    <xf numFmtId="0" fontId="2" fillId="13" borderId="17" xfId="0" applyFont="1" applyFill="1" applyBorder="1" applyAlignment="1">
      <alignment vertical="top" wrapText="1"/>
    </xf>
    <xf numFmtId="168" fontId="2" fillId="13" borderId="1" xfId="0" applyNumberFormat="1" applyFont="1" applyFill="1" applyBorder="1" applyAlignment="1">
      <alignment vertical="top" wrapText="1"/>
    </xf>
    <xf numFmtId="0" fontId="52" fillId="0" borderId="0" xfId="0" applyFont="1" applyAlignment="1">
      <alignment horizontal="right"/>
    </xf>
    <xf numFmtId="4" fontId="52" fillId="0" borderId="0" xfId="0" applyNumberFormat="1" applyFont="1"/>
    <xf numFmtId="0" fontId="54" fillId="0" borderId="0" xfId="0" applyFont="1" applyFill="1" applyAlignment="1">
      <alignment vertical="center" wrapText="1"/>
    </xf>
    <xf numFmtId="168" fontId="54" fillId="0" borderId="0" xfId="0" applyNumberFormat="1" applyFont="1" applyFill="1" applyAlignment="1">
      <alignment vertical="center" wrapText="1"/>
    </xf>
    <xf numFmtId="168" fontId="2" fillId="0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168" fontId="3" fillId="0" borderId="8" xfId="0" applyNumberFormat="1" applyFont="1" applyBorder="1" applyAlignment="1">
      <alignment wrapText="1" readingOrder="1"/>
    </xf>
    <xf numFmtId="168" fontId="3" fillId="0" borderId="8" xfId="0" applyNumberFormat="1" applyFont="1" applyBorder="1" applyAlignment="1">
      <alignment vertical="top" wrapText="1" readingOrder="1"/>
    </xf>
    <xf numFmtId="168" fontId="3" fillId="0" borderId="8" xfId="0" applyNumberFormat="1" applyFont="1" applyBorder="1" applyAlignment="1">
      <alignment vertical="center" wrapText="1" readingOrder="1"/>
    </xf>
    <xf numFmtId="168" fontId="3" fillId="0" borderId="3" xfId="0" applyNumberFormat="1" applyFont="1" applyFill="1" applyBorder="1" applyAlignment="1">
      <alignment vertical="top" wrapText="1" readingOrder="1"/>
    </xf>
    <xf numFmtId="164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168" fontId="2" fillId="9" borderId="13" xfId="0" applyNumberFormat="1" applyFont="1" applyFill="1" applyBorder="1"/>
    <xf numFmtId="168" fontId="69" fillId="9" borderId="13" xfId="0" applyNumberFormat="1" applyFont="1" applyFill="1" applyBorder="1"/>
    <xf numFmtId="4" fontId="3" fillId="0" borderId="0" xfId="0" applyNumberFormat="1" applyFont="1" applyFill="1" applyBorder="1" applyAlignment="1">
      <alignment horizontal="right" vertical="center" wrapText="1"/>
    </xf>
    <xf numFmtId="168" fontId="7" fillId="0" borderId="3" xfId="0" applyNumberFormat="1" applyFont="1" applyBorder="1" applyAlignment="1">
      <alignment vertical="top" wrapText="1"/>
    </xf>
    <xf numFmtId="168" fontId="7" fillId="0" borderId="27" xfId="0" applyNumberFormat="1" applyFont="1" applyBorder="1" applyAlignment="1">
      <alignment vertical="top" wrapText="1"/>
    </xf>
    <xf numFmtId="168" fontId="70" fillId="0" borderId="26" xfId="0" applyNumberFormat="1" applyFont="1" applyBorder="1" applyAlignment="1">
      <alignment vertical="top" wrapText="1"/>
    </xf>
    <xf numFmtId="0" fontId="0" fillId="0" borderId="1" xfId="0" applyBorder="1"/>
    <xf numFmtId="0" fontId="50" fillId="0" borderId="0" xfId="0" applyFont="1" applyBorder="1" applyAlignment="1">
      <alignment horizontal="center" vertical="center"/>
    </xf>
    <xf numFmtId="0" fontId="50" fillId="14" borderId="46" xfId="0" applyFont="1" applyFill="1" applyBorder="1" applyAlignment="1">
      <alignment horizontal="center" vertical="center" wrapText="1"/>
    </xf>
    <xf numFmtId="0" fontId="50" fillId="14" borderId="47" xfId="0" applyFont="1" applyFill="1" applyBorder="1" applyAlignment="1">
      <alignment horizontal="center" vertical="center" wrapText="1"/>
    </xf>
    <xf numFmtId="168" fontId="0" fillId="0" borderId="48" xfId="0" applyNumberFormat="1" applyFill="1" applyBorder="1"/>
    <xf numFmtId="0" fontId="0" fillId="0" borderId="0" xfId="0" applyFont="1" applyFill="1"/>
    <xf numFmtId="49" fontId="27" fillId="0" borderId="2" xfId="0" applyNumberFormat="1" applyFont="1" applyFill="1" applyBorder="1"/>
    <xf numFmtId="49" fontId="27" fillId="0" borderId="3" xfId="0" applyNumberFormat="1" applyFont="1" applyFill="1" applyBorder="1"/>
    <xf numFmtId="49" fontId="27" fillId="0" borderId="2" xfId="0" applyNumberFormat="1" applyFont="1" applyFill="1" applyBorder="1" applyAlignment="1">
      <alignment vertical="center"/>
    </xf>
    <xf numFmtId="49" fontId="27" fillId="0" borderId="3" xfId="0" applyNumberFormat="1" applyFont="1" applyFill="1" applyBorder="1" applyAlignment="1">
      <alignment vertical="center"/>
    </xf>
    <xf numFmtId="49" fontId="37" fillId="0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center" wrapText="1"/>
    </xf>
    <xf numFmtId="168" fontId="22" fillId="0" borderId="8" xfId="0" applyNumberFormat="1" applyFont="1" applyBorder="1" applyAlignment="1">
      <alignment vertical="center" wrapText="1" readingOrder="1"/>
    </xf>
    <xf numFmtId="4" fontId="0" fillId="0" borderId="0" xfId="0" applyNumberFormat="1" applyFill="1"/>
    <xf numFmtId="168" fontId="70" fillId="0" borderId="3" xfId="0" applyNumberFormat="1" applyFont="1" applyBorder="1" applyAlignment="1">
      <alignment vertical="top" wrapText="1"/>
    </xf>
    <xf numFmtId="168" fontId="70" fillId="0" borderId="27" xfId="0" applyNumberFormat="1" applyFont="1" applyBorder="1" applyAlignment="1">
      <alignment vertical="top" wrapText="1"/>
    </xf>
    <xf numFmtId="168" fontId="70" fillId="0" borderId="1" xfId="0" applyNumberFormat="1" applyFont="1" applyBorder="1"/>
    <xf numFmtId="168" fontId="52" fillId="0" borderId="0" xfId="0" applyNumberFormat="1" applyFont="1" applyBorder="1"/>
    <xf numFmtId="168" fontId="53" fillId="0" borderId="0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8" fontId="3" fillId="5" borderId="4" xfId="0" applyNumberFormat="1" applyFont="1" applyFill="1" applyBorder="1" applyAlignment="1">
      <alignment horizontal="right" vertical="center" wrapText="1"/>
    </xf>
    <xf numFmtId="168" fontId="3" fillId="5" borderId="3" xfId="0" applyNumberFormat="1" applyFont="1" applyFill="1" applyBorder="1" applyAlignment="1">
      <alignment horizontal="right" vertical="center" wrapText="1"/>
    </xf>
    <xf numFmtId="0" fontId="16" fillId="9" borderId="13" xfId="0" applyFont="1" applyFill="1" applyBorder="1" applyAlignment="1">
      <alignment horizontal="left"/>
    </xf>
    <xf numFmtId="0" fontId="16" fillId="9" borderId="17" xfId="0" applyFont="1" applyFill="1" applyBorder="1" applyAlignment="1">
      <alignment horizontal="left"/>
    </xf>
    <xf numFmtId="0" fontId="16" fillId="9" borderId="10" xfId="0" applyFont="1" applyFill="1" applyBorder="1" applyAlignment="1">
      <alignment horizontal="left"/>
    </xf>
    <xf numFmtId="0" fontId="16" fillId="5" borderId="13" xfId="0" applyFont="1" applyFill="1" applyBorder="1" applyAlignment="1">
      <alignment horizontal="left"/>
    </xf>
    <xf numFmtId="0" fontId="16" fillId="5" borderId="17" xfId="0" applyFont="1" applyFill="1" applyBorder="1" applyAlignment="1">
      <alignment horizontal="left"/>
    </xf>
    <xf numFmtId="0" fontId="16" fillId="5" borderId="10" xfId="0" applyFont="1" applyFill="1" applyBorder="1" applyAlignment="1">
      <alignment horizontal="left"/>
    </xf>
    <xf numFmtId="0" fontId="5" fillId="0" borderId="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horizontal="left" vertical="center" wrapText="1"/>
    </xf>
    <xf numFmtId="0" fontId="5" fillId="10" borderId="17" xfId="0" applyFont="1" applyFill="1" applyBorder="1" applyAlignment="1">
      <alignment horizontal="left" vertical="center" wrapText="1"/>
    </xf>
    <xf numFmtId="0" fontId="22" fillId="5" borderId="13" xfId="0" applyFont="1" applyFill="1" applyBorder="1" applyAlignment="1">
      <alignment horizontal="center" vertical="top" wrapText="1"/>
    </xf>
    <xf numFmtId="0" fontId="22" fillId="5" borderId="17" xfId="0" applyFont="1" applyFill="1" applyBorder="1" applyAlignment="1">
      <alignment horizontal="center" vertical="top" wrapText="1"/>
    </xf>
    <xf numFmtId="0" fontId="22" fillId="5" borderId="10" xfId="0" applyFont="1" applyFill="1" applyBorder="1" applyAlignment="1">
      <alignment horizontal="center" vertical="top" wrapText="1"/>
    </xf>
    <xf numFmtId="0" fontId="22" fillId="11" borderId="17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17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top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11" fillId="8" borderId="15" xfId="0" applyFont="1" applyFill="1" applyBorder="1" applyAlignment="1">
      <alignment horizontal="left"/>
    </xf>
    <xf numFmtId="0" fontId="11" fillId="9" borderId="13" xfId="0" applyFont="1" applyFill="1" applyBorder="1" applyAlignment="1">
      <alignment horizontal="center"/>
    </xf>
    <xf numFmtId="0" fontId="11" fillId="9" borderId="17" xfId="0" applyFont="1" applyFill="1" applyBorder="1" applyAlignment="1">
      <alignment horizontal="center"/>
    </xf>
    <xf numFmtId="0" fontId="11" fillId="9" borderId="10" xfId="0" applyFont="1" applyFill="1" applyBorder="1" applyAlignment="1">
      <alignment horizontal="center"/>
    </xf>
    <xf numFmtId="0" fontId="15" fillId="0" borderId="5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7" borderId="13" xfId="0" applyFont="1" applyFill="1" applyBorder="1" applyAlignment="1">
      <alignment horizontal="left" vertical="top" wrapText="1"/>
    </xf>
    <xf numFmtId="0" fontId="2" fillId="7" borderId="17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left" vertical="top" wrapText="1"/>
    </xf>
    <xf numFmtId="0" fontId="2" fillId="5" borderId="17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/>
    </xf>
    <xf numFmtId="0" fontId="5" fillId="13" borderId="13" xfId="0" applyFont="1" applyFill="1" applyBorder="1" applyAlignment="1">
      <alignment horizontal="left" vertical="center" wrapText="1"/>
    </xf>
    <xf numFmtId="0" fontId="5" fillId="13" borderId="17" xfId="0" applyFont="1" applyFill="1" applyBorder="1" applyAlignment="1">
      <alignment horizontal="left" vertical="center" wrapText="1"/>
    </xf>
    <xf numFmtId="0" fontId="5" fillId="13" borderId="10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9" borderId="17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22" fillId="5" borderId="17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9" borderId="13" xfId="0" applyFont="1" applyFill="1" applyBorder="1" applyAlignment="1">
      <alignment horizontal="left"/>
    </xf>
    <xf numFmtId="0" fontId="11" fillId="9" borderId="17" xfId="0" applyFont="1" applyFill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11" fillId="8" borderId="19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top" wrapText="1" readingOrder="1"/>
    </xf>
    <xf numFmtId="0" fontId="22" fillId="0" borderId="0" xfId="0" applyFont="1" applyBorder="1" applyAlignment="1">
      <alignment horizontal="center" vertical="top" wrapText="1" readingOrder="1"/>
    </xf>
    <xf numFmtId="0" fontId="22" fillId="0" borderId="8" xfId="0" applyFont="1" applyBorder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left" vertical="top" wrapText="1"/>
    </xf>
    <xf numFmtId="0" fontId="5" fillId="10" borderId="17" xfId="0" applyFont="1" applyFill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15" fillId="0" borderId="8" xfId="0" applyFont="1" applyBorder="1" applyAlignment="1">
      <alignment horizontal="center" vertical="top" wrapText="1" readingOrder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7" borderId="1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top" wrapText="1"/>
    </xf>
    <xf numFmtId="0" fontId="2" fillId="5" borderId="18" xfId="0" applyFont="1" applyFill="1" applyBorder="1" applyAlignment="1">
      <alignment horizontal="left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7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5" fillId="13" borderId="13" xfId="0" applyFont="1" applyFill="1" applyBorder="1" applyAlignment="1">
      <alignment horizontal="left" vertical="top" wrapText="1"/>
    </xf>
    <xf numFmtId="0" fontId="5" fillId="13" borderId="17" xfId="0" applyFont="1" applyFill="1" applyBorder="1" applyAlignment="1">
      <alignment horizontal="left" vertical="top" wrapText="1"/>
    </xf>
    <xf numFmtId="0" fontId="2" fillId="7" borderId="1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horizontal="center" vertical="top" wrapText="1" readingOrder="1"/>
    </xf>
    <xf numFmtId="0" fontId="15" fillId="0" borderId="18" xfId="0" applyFont="1" applyBorder="1" applyAlignment="1">
      <alignment horizontal="center" vertical="top" wrapText="1" readingOrder="1"/>
    </xf>
    <xf numFmtId="0" fontId="15" fillId="0" borderId="12" xfId="0" applyFont="1" applyBorder="1" applyAlignment="1">
      <alignment horizontal="center" vertical="top" wrapText="1" readingOrder="1"/>
    </xf>
    <xf numFmtId="0" fontId="22" fillId="0" borderId="7" xfId="0" applyFont="1" applyBorder="1" applyAlignment="1">
      <alignment horizontal="center" vertical="top" wrapText="1" readingOrder="1"/>
    </xf>
    <xf numFmtId="0" fontId="22" fillId="0" borderId="9" xfId="0" applyFont="1" applyBorder="1" applyAlignment="1">
      <alignment horizontal="center" vertical="top" wrapText="1" readingOrder="1"/>
    </xf>
    <xf numFmtId="0" fontId="22" fillId="0" borderId="11" xfId="0" applyFont="1" applyBorder="1" applyAlignment="1">
      <alignment horizontal="center" vertical="top" wrapText="1" readingOrder="1"/>
    </xf>
    <xf numFmtId="0" fontId="26" fillId="0" borderId="13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1" fillId="0" borderId="13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47" fillId="0" borderId="17" xfId="0" applyFont="1" applyBorder="1" applyAlignment="1">
      <alignment horizontal="left" vertical="top" wrapText="1"/>
    </xf>
    <xf numFmtId="0" fontId="47" fillId="0" borderId="10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44" fillId="0" borderId="0" xfId="0" applyFont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  <xf numFmtId="0" fontId="2" fillId="7" borderId="18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4" fillId="3" borderId="13" xfId="0" applyFont="1" applyFill="1" applyBorder="1" applyAlignment="1">
      <alignment horizontal="center" vertical="top" wrapText="1"/>
    </xf>
    <xf numFmtId="0" fontId="14" fillId="3" borderId="17" xfId="0" applyFont="1" applyFill="1" applyBorder="1" applyAlignment="1">
      <alignment horizontal="center" vertical="top" wrapText="1"/>
    </xf>
    <xf numFmtId="0" fontId="14" fillId="3" borderId="10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6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5" borderId="13" xfId="0" applyFont="1" applyFill="1" applyBorder="1" applyAlignment="1">
      <alignment horizontal="left" vertical="top" wrapText="1"/>
    </xf>
    <xf numFmtId="0" fontId="21" fillId="5" borderId="17" xfId="0" applyFont="1" applyFill="1" applyBorder="1" applyAlignment="1">
      <alignment horizontal="left" vertical="top" wrapText="1"/>
    </xf>
    <xf numFmtId="0" fontId="21" fillId="5" borderId="10" xfId="0" applyFont="1" applyFill="1" applyBorder="1" applyAlignment="1">
      <alignment horizontal="left" vertical="top" wrapText="1"/>
    </xf>
    <xf numFmtId="0" fontId="44" fillId="0" borderId="0" xfId="0" applyFont="1" applyAlignment="1">
      <alignment horizontal="center" vertical="center"/>
    </xf>
    <xf numFmtId="0" fontId="2" fillId="7" borderId="12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10" borderId="10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left" vertical="top" wrapText="1"/>
    </xf>
    <xf numFmtId="0" fontId="22" fillId="5" borderId="17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vertical="top" wrapText="1"/>
    </xf>
    <xf numFmtId="0" fontId="2" fillId="7" borderId="1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left" vertical="top" wrapText="1"/>
    </xf>
    <xf numFmtId="0" fontId="15" fillId="6" borderId="17" xfId="0" applyFont="1" applyFill="1" applyBorder="1" applyAlignment="1">
      <alignment horizontal="left" vertical="top" wrapText="1"/>
    </xf>
    <xf numFmtId="0" fontId="15" fillId="6" borderId="10" xfId="0" applyFont="1" applyFill="1" applyBorder="1" applyAlignment="1">
      <alignment horizontal="left" vertical="top" wrapText="1"/>
    </xf>
    <xf numFmtId="0" fontId="22" fillId="0" borderId="5" xfId="0" applyFont="1" applyBorder="1" applyAlignment="1">
      <alignment horizontal="center" wrapText="1" readingOrder="1"/>
    </xf>
    <xf numFmtId="0" fontId="22" fillId="0" borderId="0" xfId="0" applyFont="1" applyBorder="1" applyAlignment="1">
      <alignment horizontal="center" wrapText="1" readingOrder="1"/>
    </xf>
    <xf numFmtId="0" fontId="22" fillId="0" borderId="8" xfId="0" applyFont="1" applyBorder="1" applyAlignment="1">
      <alignment horizontal="center" wrapText="1" readingOrder="1"/>
    </xf>
    <xf numFmtId="0" fontId="15" fillId="0" borderId="5" xfId="0" applyFont="1" applyBorder="1" applyAlignment="1">
      <alignment horizontal="center" wrapText="1" readingOrder="1"/>
    </xf>
    <xf numFmtId="0" fontId="15" fillId="0" borderId="0" xfId="0" applyFont="1" applyBorder="1" applyAlignment="1">
      <alignment horizontal="center" wrapText="1" readingOrder="1"/>
    </xf>
    <xf numFmtId="0" fontId="15" fillId="0" borderId="8" xfId="0" applyFont="1" applyBorder="1" applyAlignment="1">
      <alignment horizontal="center" wrapText="1" readingOrder="1"/>
    </xf>
    <xf numFmtId="0" fontId="0" fillId="0" borderId="0" xfId="0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1" fillId="14" borderId="7" xfId="0" applyFont="1" applyFill="1" applyBorder="1" applyAlignment="1">
      <alignment horizontal="center" vertical="center" wrapText="1"/>
    </xf>
    <xf numFmtId="0" fontId="51" fillId="14" borderId="9" xfId="0" applyFont="1" applyFill="1" applyBorder="1" applyAlignment="1">
      <alignment horizontal="center" vertical="center" wrapText="1"/>
    </xf>
    <xf numFmtId="0" fontId="51" fillId="14" borderId="11" xfId="0" applyFont="1" applyFill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</cellXfs>
  <cellStyles count="3">
    <cellStyle name="Izlaz" xfId="1" builtinId="21"/>
    <cellStyle name="Izračun" xfId="2" builtinId="22"/>
    <cellStyle name="Normalno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jedlog%20Prora&#269;una%20Op&#263;ine%20Sali%20za%202021.%20godin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čun za 2021."/>
      <sheetName val="Plan rashoda i izdataka"/>
    </sheetNames>
    <sheetDataSet>
      <sheetData sheetId="0">
        <row r="60">
          <cell r="F60">
            <v>6000</v>
          </cell>
        </row>
        <row r="66">
          <cell r="F66">
            <v>50000</v>
          </cell>
        </row>
        <row r="70">
          <cell r="F70">
            <v>900000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57"/>
  <sheetViews>
    <sheetView tabSelected="1" workbookViewId="0">
      <selection activeCell="A3" sqref="A3:H3"/>
    </sheetView>
  </sheetViews>
  <sheetFormatPr defaultRowHeight="15" x14ac:dyDescent="0.25"/>
  <cols>
    <col min="1" max="1" width="5.7109375" customWidth="1"/>
    <col min="2" max="2" width="5.140625" customWidth="1"/>
    <col min="3" max="3" width="11.140625" customWidth="1"/>
    <col min="4" max="4" width="9.7109375" customWidth="1"/>
    <col min="5" max="5" width="8.42578125" customWidth="1"/>
    <col min="6" max="7" width="13.85546875" customWidth="1"/>
    <col min="8" max="8" width="13.140625" customWidth="1"/>
    <col min="9" max="9" width="3.42578125" customWidth="1"/>
    <col min="10" max="10" width="6" customWidth="1"/>
    <col min="11" max="11" width="13" customWidth="1"/>
    <col min="12" max="12" width="9.140625" customWidth="1"/>
    <col min="13" max="13" width="15" customWidth="1"/>
    <col min="14" max="14" width="9.140625" customWidth="1"/>
    <col min="15" max="15" width="15.28515625" customWidth="1"/>
    <col min="16" max="16" width="16.42578125" customWidth="1"/>
    <col min="17" max="17" width="15.7109375" customWidth="1"/>
    <col min="18" max="18" width="9.140625" customWidth="1"/>
    <col min="19" max="19" width="6.28515625" customWidth="1"/>
    <col min="20" max="20" width="4.85546875" customWidth="1"/>
    <col min="21" max="24" width="9.140625" hidden="1" customWidth="1"/>
  </cols>
  <sheetData>
    <row r="1" spans="1:24" ht="27" customHeight="1" x14ac:dyDescent="0.25">
      <c r="A1" s="1021" t="s">
        <v>871</v>
      </c>
      <c r="B1" s="1021"/>
      <c r="C1" s="1021"/>
      <c r="D1" s="1021"/>
      <c r="E1" s="1021"/>
      <c r="F1" s="1021"/>
      <c r="G1" s="1021"/>
      <c r="H1" s="1021"/>
      <c r="I1" s="244"/>
      <c r="J1" s="244"/>
      <c r="K1" s="5"/>
      <c r="L1" s="5"/>
      <c r="M1" s="5"/>
      <c r="N1" s="5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9.5" customHeight="1" x14ac:dyDescent="0.25">
      <c r="A2" s="1021"/>
      <c r="B2" s="1021"/>
      <c r="C2" s="1021"/>
      <c r="D2" s="1021"/>
      <c r="E2" s="1021"/>
      <c r="F2" s="1021"/>
      <c r="G2" s="1021"/>
      <c r="H2" s="1021"/>
      <c r="I2" s="244"/>
      <c r="J2" s="244"/>
      <c r="K2" s="5"/>
      <c r="L2" s="5"/>
      <c r="M2" s="5"/>
      <c r="N2" s="5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25" customHeight="1" x14ac:dyDescent="0.25">
      <c r="A3" s="1053"/>
      <c r="B3" s="1054"/>
      <c r="C3" s="1054"/>
      <c r="D3" s="1054"/>
      <c r="E3" s="1054"/>
      <c r="F3" s="1054"/>
      <c r="G3" s="1054"/>
      <c r="H3" s="1054"/>
      <c r="I3" s="240"/>
      <c r="J3" s="240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8.75" x14ac:dyDescent="0.3">
      <c r="A4" s="1057" t="s">
        <v>0</v>
      </c>
      <c r="B4" s="1057"/>
      <c r="C4" s="1057"/>
      <c r="D4" s="1057"/>
      <c r="E4" s="1057"/>
      <c r="F4" s="1057"/>
      <c r="G4" s="1057"/>
      <c r="H4" s="1057"/>
      <c r="I4" s="50"/>
      <c r="J4" s="59"/>
    </row>
    <row r="5" spans="1:24" ht="15" customHeight="1" x14ac:dyDescent="0.25">
      <c r="A5" s="1059" t="s">
        <v>590</v>
      </c>
      <c r="B5" s="1059"/>
      <c r="C5" s="1059"/>
      <c r="D5" s="1059"/>
      <c r="E5" s="1059"/>
      <c r="F5" s="1059"/>
      <c r="G5" s="1059"/>
      <c r="H5" s="1059"/>
      <c r="I5" s="50"/>
      <c r="J5" s="59"/>
    </row>
    <row r="6" spans="1:24" x14ac:dyDescent="0.25">
      <c r="E6" s="1058"/>
      <c r="F6" s="1058"/>
    </row>
    <row r="7" spans="1:24" x14ac:dyDescent="0.25">
      <c r="E7" s="586"/>
      <c r="F7" s="586"/>
    </row>
    <row r="8" spans="1:24" ht="15.75" x14ac:dyDescent="0.25">
      <c r="A8" s="1068" t="s">
        <v>570</v>
      </c>
      <c r="B8" s="1068"/>
      <c r="C8" s="1068"/>
      <c r="D8" s="1068"/>
      <c r="E8" s="1068"/>
      <c r="F8" s="1068"/>
      <c r="G8" s="1068"/>
      <c r="H8" s="1068"/>
    </row>
    <row r="9" spans="1:24" ht="31.5" customHeight="1" x14ac:dyDescent="0.25">
      <c r="A9" s="1039" t="s">
        <v>591</v>
      </c>
      <c r="B9" s="1039"/>
      <c r="C9" s="1039"/>
      <c r="D9" s="1039"/>
      <c r="E9" s="1039"/>
      <c r="F9" s="1039"/>
      <c r="G9" s="1039"/>
      <c r="H9" s="1039"/>
    </row>
    <row r="10" spans="1:24" ht="16.5" customHeight="1" x14ac:dyDescent="0.25">
      <c r="A10" s="589"/>
      <c r="B10" s="589"/>
      <c r="C10" s="589"/>
      <c r="D10" s="589"/>
      <c r="E10" s="589"/>
      <c r="F10" s="589"/>
      <c r="G10" s="589"/>
      <c r="H10" s="589"/>
    </row>
    <row r="11" spans="1:24" ht="18.75" customHeight="1" x14ac:dyDescent="0.25">
      <c r="A11" s="1041" t="s">
        <v>571</v>
      </c>
      <c r="B11" s="1041"/>
      <c r="C11" s="1041"/>
      <c r="D11" s="1041"/>
      <c r="E11" s="1041"/>
      <c r="F11" s="1041"/>
      <c r="G11" s="1041"/>
      <c r="H11" s="1041"/>
    </row>
    <row r="12" spans="1:24" ht="60.75" customHeight="1" x14ac:dyDescent="0.25">
      <c r="A12" s="1039" t="s">
        <v>572</v>
      </c>
      <c r="B12" s="1039"/>
      <c r="C12" s="1039"/>
      <c r="D12" s="1039"/>
      <c r="E12" s="1039"/>
      <c r="F12" s="1039"/>
      <c r="G12" s="1039"/>
      <c r="H12" s="1039"/>
    </row>
    <row r="13" spans="1:24" x14ac:dyDescent="0.25">
      <c r="E13" s="586"/>
      <c r="F13" s="586"/>
    </row>
    <row r="14" spans="1:24" x14ac:dyDescent="0.25">
      <c r="A14" s="1055" t="s">
        <v>513</v>
      </c>
      <c r="B14" s="1055"/>
      <c r="C14" s="10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4" ht="15.75" thickBot="1" x14ac:dyDescent="0.3">
      <c r="A15" s="2"/>
      <c r="B15" s="2"/>
      <c r="C15" s="2"/>
      <c r="D15" s="2"/>
      <c r="E15" s="2"/>
      <c r="F15" s="2"/>
      <c r="G15" s="2"/>
      <c r="K15" s="11"/>
      <c r="L15" s="11"/>
      <c r="M15" s="11"/>
      <c r="N15" s="11"/>
    </row>
    <row r="16" spans="1:24" ht="24.75" thickBot="1" x14ac:dyDescent="0.3">
      <c r="A16" s="1062"/>
      <c r="B16" s="1063"/>
      <c r="C16" s="1063"/>
      <c r="D16" s="1063"/>
      <c r="E16" s="1064"/>
      <c r="F16" s="55" t="s">
        <v>592</v>
      </c>
      <c r="G16" s="56" t="s">
        <v>512</v>
      </c>
      <c r="H16" s="56" t="s">
        <v>593</v>
      </c>
      <c r="I16" s="70"/>
      <c r="J16" s="70"/>
      <c r="K16" s="12"/>
      <c r="L16" s="11"/>
      <c r="M16" s="12"/>
      <c r="N16" s="12"/>
    </row>
    <row r="17" spans="1:14" s="23" customFormat="1" ht="16.5" customHeight="1" thickBot="1" x14ac:dyDescent="0.3">
      <c r="A17" s="1065" t="s">
        <v>266</v>
      </c>
      <c r="B17" s="1066"/>
      <c r="C17" s="1066"/>
      <c r="D17" s="1066"/>
      <c r="E17" s="1067"/>
      <c r="F17" s="202">
        <f>SUM(F18:F19)</f>
        <v>21011000</v>
      </c>
      <c r="G17" s="204">
        <f>SUM(G18:G19)</f>
        <v>30549000</v>
      </c>
      <c r="H17" s="204">
        <f>SUM(H18:H19)</f>
        <v>44144000</v>
      </c>
      <c r="I17" s="110"/>
      <c r="J17" s="110"/>
      <c r="K17" s="111"/>
      <c r="L17" s="112"/>
      <c r="M17" s="112"/>
      <c r="N17" s="112"/>
    </row>
    <row r="18" spans="1:14" s="23" customFormat="1" ht="18.75" customHeight="1" thickBot="1" x14ac:dyDescent="0.3">
      <c r="A18" s="1031" t="s">
        <v>1</v>
      </c>
      <c r="B18" s="1032"/>
      <c r="C18" s="1032"/>
      <c r="D18" s="1032"/>
      <c r="E18" s="1033"/>
      <c r="F18" s="838">
        <f>F47</f>
        <v>20811000</v>
      </c>
      <c r="G18" s="857">
        <f>G47</f>
        <v>30349000</v>
      </c>
      <c r="H18" s="857">
        <f>H47</f>
        <v>43944000</v>
      </c>
      <c r="I18" s="110"/>
      <c r="J18" s="110"/>
      <c r="K18" s="111"/>
      <c r="L18" s="112"/>
      <c r="M18" s="112"/>
      <c r="N18" s="112"/>
    </row>
    <row r="19" spans="1:14" s="23" customFormat="1" ht="18.75" customHeight="1" thickBot="1" x14ac:dyDescent="0.3">
      <c r="A19" s="1031" t="s">
        <v>267</v>
      </c>
      <c r="B19" s="1032"/>
      <c r="C19" s="1032"/>
      <c r="D19" s="1032"/>
      <c r="E19" s="1033"/>
      <c r="F19" s="839">
        <f>F84</f>
        <v>200000</v>
      </c>
      <c r="G19" s="858">
        <f>G84</f>
        <v>200000</v>
      </c>
      <c r="H19" s="859">
        <f>H84</f>
        <v>200000</v>
      </c>
      <c r="I19" s="113"/>
      <c r="J19" s="113"/>
      <c r="K19" s="112"/>
      <c r="L19" s="112"/>
      <c r="M19" s="114"/>
      <c r="N19" s="112"/>
    </row>
    <row r="20" spans="1:14" s="23" customFormat="1" ht="18.75" customHeight="1" thickBot="1" x14ac:dyDescent="0.3">
      <c r="A20" s="1065" t="s">
        <v>268</v>
      </c>
      <c r="B20" s="1066"/>
      <c r="C20" s="1066"/>
      <c r="D20" s="1066"/>
      <c r="E20" s="1067"/>
      <c r="F20" s="447">
        <f>SUM(F21:F22)</f>
        <v>20636000</v>
      </c>
      <c r="G20" s="205">
        <f>SUM(G21:G22)</f>
        <v>30174000</v>
      </c>
      <c r="H20" s="206">
        <f>SUM(H21:H22)</f>
        <v>43769000</v>
      </c>
      <c r="I20" s="113"/>
      <c r="J20" s="113"/>
      <c r="K20" s="115"/>
      <c r="L20" s="112"/>
      <c r="M20" s="114"/>
      <c r="N20" s="112"/>
    </row>
    <row r="21" spans="1:14" s="23" customFormat="1" ht="15.75" customHeight="1" thickBot="1" x14ac:dyDescent="0.3">
      <c r="A21" s="1031" t="s">
        <v>2</v>
      </c>
      <c r="B21" s="1032"/>
      <c r="C21" s="1032"/>
      <c r="D21" s="1032"/>
      <c r="E21" s="1033"/>
      <c r="F21" s="840">
        <f>F103</f>
        <v>12336000</v>
      </c>
      <c r="G21" s="840">
        <f>G103</f>
        <v>10654000</v>
      </c>
      <c r="H21" s="840">
        <f>H103</f>
        <v>10749000</v>
      </c>
      <c r="I21" s="110"/>
      <c r="J21" s="110"/>
      <c r="K21" s="112"/>
      <c r="L21" s="112"/>
      <c r="M21" s="112"/>
      <c r="N21" s="112"/>
    </row>
    <row r="22" spans="1:14" s="23" customFormat="1" ht="15.75" customHeight="1" thickBot="1" x14ac:dyDescent="0.3">
      <c r="A22" s="1031" t="s">
        <v>269</v>
      </c>
      <c r="B22" s="1032"/>
      <c r="C22" s="1032"/>
      <c r="D22" s="1032"/>
      <c r="E22" s="1033"/>
      <c r="F22" s="840">
        <f>F125</f>
        <v>8300000</v>
      </c>
      <c r="G22" s="840">
        <f>G125</f>
        <v>19520000</v>
      </c>
      <c r="H22" s="840">
        <f>H125</f>
        <v>33020000</v>
      </c>
      <c r="I22" s="110"/>
      <c r="J22" s="110"/>
      <c r="K22" s="112"/>
      <c r="L22" s="112"/>
      <c r="M22" s="112"/>
      <c r="N22" s="112"/>
    </row>
    <row r="23" spans="1:14" s="23" customFormat="1" ht="15.75" customHeight="1" thickBot="1" x14ac:dyDescent="0.3">
      <c r="A23" s="1065" t="s">
        <v>270</v>
      </c>
      <c r="B23" s="1066"/>
      <c r="C23" s="1066"/>
      <c r="D23" s="1066"/>
      <c r="E23" s="1067"/>
      <c r="F23" s="203">
        <f>F17-F20</f>
        <v>375000</v>
      </c>
      <c r="G23" s="207">
        <f>G17-G20</f>
        <v>375000</v>
      </c>
      <c r="H23" s="207">
        <f>H17-H20</f>
        <v>375000</v>
      </c>
      <c r="I23" s="116"/>
      <c r="J23" s="110"/>
      <c r="K23" s="112"/>
      <c r="L23" s="112"/>
      <c r="M23" s="112"/>
      <c r="N23" s="112"/>
    </row>
    <row r="24" spans="1:14" s="23" customFormat="1" ht="15" customHeight="1" thickBot="1" x14ac:dyDescent="0.3">
      <c r="A24" s="53"/>
      <c r="B24" s="53"/>
      <c r="C24" s="53"/>
      <c r="D24" s="1060"/>
      <c r="E24" s="53"/>
      <c r="F24" s="53"/>
      <c r="G24" s="53"/>
      <c r="H24" s="60"/>
      <c r="I24" s="114"/>
      <c r="J24" s="114"/>
      <c r="K24" s="112"/>
      <c r="L24" s="112"/>
      <c r="M24" s="112"/>
      <c r="N24" s="112"/>
    </row>
    <row r="25" spans="1:14" ht="15.75" hidden="1" customHeight="1" thickBot="1" x14ac:dyDescent="0.3">
      <c r="A25" s="61"/>
      <c r="B25" s="12"/>
      <c r="C25" s="12"/>
      <c r="D25" s="1061"/>
      <c r="E25" s="12"/>
      <c r="F25" s="12"/>
      <c r="G25" s="12"/>
      <c r="H25" s="54"/>
      <c r="I25" s="43"/>
      <c r="J25" s="43"/>
      <c r="K25" s="12"/>
      <c r="L25" s="12"/>
      <c r="M25" s="12"/>
      <c r="N25" s="12"/>
    </row>
    <row r="26" spans="1:14" ht="24" customHeight="1" thickBot="1" x14ac:dyDescent="0.3">
      <c r="A26" s="1036"/>
      <c r="B26" s="1037"/>
      <c r="C26" s="1037"/>
      <c r="D26" s="1037"/>
      <c r="E26" s="1038"/>
      <c r="F26" s="55" t="s">
        <v>592</v>
      </c>
      <c r="G26" s="55" t="s">
        <v>512</v>
      </c>
      <c r="H26" s="64" t="s">
        <v>593</v>
      </c>
      <c r="I26" s="72"/>
      <c r="J26" s="72"/>
      <c r="K26" s="12"/>
      <c r="L26" s="12"/>
      <c r="M26" s="12"/>
      <c r="N26" s="12"/>
    </row>
    <row r="27" spans="1:14" ht="24.75" customHeight="1" thickBot="1" x14ac:dyDescent="0.3">
      <c r="A27" s="1031" t="s">
        <v>271</v>
      </c>
      <c r="B27" s="1034"/>
      <c r="C27" s="1034"/>
      <c r="D27" s="1034"/>
      <c r="E27" s="1035"/>
      <c r="F27" s="587">
        <v>0</v>
      </c>
      <c r="G27" s="588">
        <f>F27-F28</f>
        <v>0</v>
      </c>
      <c r="H27" s="587">
        <f>G27-G28</f>
        <v>0</v>
      </c>
      <c r="I27" s="71"/>
      <c r="J27" s="71"/>
      <c r="K27" s="12"/>
      <c r="L27" s="12"/>
      <c r="M27" s="12"/>
      <c r="N27" s="12"/>
    </row>
    <row r="28" spans="1:14" ht="27.75" customHeight="1" thickBot="1" x14ac:dyDescent="0.3">
      <c r="A28" s="1031" t="s">
        <v>272</v>
      </c>
      <c r="B28" s="1032"/>
      <c r="C28" s="1032"/>
      <c r="D28" s="1032"/>
      <c r="E28" s="1033"/>
      <c r="F28" s="587">
        <v>0</v>
      </c>
      <c r="G28" s="587">
        <v>0</v>
      </c>
      <c r="H28" s="587">
        <v>0</v>
      </c>
      <c r="I28" s="71"/>
      <c r="J28" s="71"/>
      <c r="K28" s="12"/>
      <c r="L28" s="12"/>
      <c r="M28" s="12"/>
      <c r="N28" s="12"/>
    </row>
    <row r="29" spans="1:14" ht="14.25" customHeight="1" thickBot="1" x14ac:dyDescent="0.3">
      <c r="A29" s="53"/>
      <c r="B29" s="12"/>
      <c r="C29" s="12"/>
      <c r="D29" s="62"/>
      <c r="E29" s="12"/>
      <c r="F29" s="12"/>
      <c r="G29" s="12"/>
      <c r="H29" s="43"/>
      <c r="I29" s="43"/>
      <c r="J29" s="43"/>
      <c r="K29" s="12"/>
      <c r="L29" s="12"/>
      <c r="M29" s="12"/>
      <c r="N29" s="12"/>
    </row>
    <row r="30" spans="1:14" ht="15.75" hidden="1" customHeight="1" thickBot="1" x14ac:dyDescent="0.3">
      <c r="A30" s="61"/>
      <c r="B30" s="12"/>
      <c r="C30" s="12"/>
      <c r="D30" s="62"/>
      <c r="E30" s="12"/>
      <c r="F30" s="12"/>
      <c r="G30" s="12"/>
      <c r="H30" s="54"/>
      <c r="I30" s="43"/>
      <c r="J30" s="43"/>
      <c r="K30" s="12"/>
      <c r="L30" s="12"/>
      <c r="M30" s="12"/>
      <c r="N30" s="12"/>
    </row>
    <row r="31" spans="1:14" ht="23.25" customHeight="1" thickBot="1" x14ac:dyDescent="0.3">
      <c r="A31" s="1075"/>
      <c r="B31" s="1076"/>
      <c r="C31" s="1076"/>
      <c r="D31" s="1076"/>
      <c r="E31" s="1077"/>
      <c r="F31" s="55" t="s">
        <v>594</v>
      </c>
      <c r="G31" s="55" t="s">
        <v>512</v>
      </c>
      <c r="H31" s="64" t="s">
        <v>593</v>
      </c>
      <c r="I31" s="72"/>
      <c r="J31" s="72"/>
      <c r="K31" s="12"/>
      <c r="L31" s="12"/>
      <c r="M31" s="12"/>
      <c r="N31" s="12"/>
    </row>
    <row r="32" spans="1:14" ht="15.75" customHeight="1" thickBot="1" x14ac:dyDescent="0.3">
      <c r="A32" s="1031" t="s">
        <v>273</v>
      </c>
      <c r="B32" s="1032"/>
      <c r="C32" s="1032"/>
      <c r="D32" s="1032"/>
      <c r="E32" s="1033"/>
      <c r="F32" s="538">
        <v>0</v>
      </c>
      <c r="G32" s="538">
        <v>0</v>
      </c>
      <c r="H32" s="539">
        <v>0</v>
      </c>
      <c r="I32" s="446"/>
      <c r="J32" s="73"/>
      <c r="K32" s="12"/>
      <c r="L32" s="12"/>
      <c r="M32" s="12"/>
      <c r="N32" s="12"/>
    </row>
    <row r="33" spans="1:14" ht="15.75" customHeight="1" thickBot="1" x14ac:dyDescent="0.3">
      <c r="A33" s="1031" t="s">
        <v>274</v>
      </c>
      <c r="B33" s="1032"/>
      <c r="C33" s="1032"/>
      <c r="D33" s="1032"/>
      <c r="E33" s="1033"/>
      <c r="F33" s="538">
        <f>F315</f>
        <v>375000</v>
      </c>
      <c r="G33" s="538">
        <v>375000</v>
      </c>
      <c r="H33" s="538">
        <v>375000</v>
      </c>
      <c r="I33" s="73"/>
      <c r="J33" s="73"/>
      <c r="K33" s="12"/>
      <c r="L33" s="12"/>
      <c r="M33" s="12"/>
      <c r="N33" s="12"/>
    </row>
    <row r="34" spans="1:14" ht="15.75" thickBot="1" x14ac:dyDescent="0.3">
      <c r="A34" s="1028" t="s">
        <v>363</v>
      </c>
      <c r="B34" s="1029"/>
      <c r="C34" s="1029"/>
      <c r="D34" s="1029"/>
      <c r="E34" s="1030"/>
      <c r="F34" s="208">
        <f>F32-F33</f>
        <v>-375000</v>
      </c>
      <c r="G34" s="209">
        <f>G32-G33</f>
        <v>-375000</v>
      </c>
      <c r="H34" s="210">
        <f>I32-H33</f>
        <v>-375000</v>
      </c>
      <c r="I34" s="74"/>
      <c r="J34" s="74"/>
    </row>
    <row r="35" spans="1:14" ht="15.75" thickBot="1" x14ac:dyDescent="0.3">
      <c r="A35" s="63"/>
      <c r="B35" s="63"/>
      <c r="C35" s="63"/>
      <c r="D35" s="63"/>
      <c r="E35" s="63"/>
      <c r="F35" s="63"/>
      <c r="G35" s="63"/>
      <c r="H35" s="21"/>
      <c r="I35" s="21"/>
      <c r="J35" s="21"/>
    </row>
    <row r="36" spans="1:14" ht="15.75" thickBot="1" x14ac:dyDescent="0.3">
      <c r="A36" s="1028" t="s">
        <v>275</v>
      </c>
      <c r="B36" s="1029"/>
      <c r="C36" s="1029"/>
      <c r="D36" s="1029"/>
      <c r="E36" s="1030"/>
      <c r="F36" s="448">
        <f>F23+F28+F34</f>
        <v>0</v>
      </c>
      <c r="G36" s="448">
        <f>G23+G28+G34</f>
        <v>0</v>
      </c>
      <c r="H36" s="448">
        <f>H23+H28+H34</f>
        <v>0</v>
      </c>
      <c r="I36" s="75"/>
      <c r="J36" s="75"/>
    </row>
    <row r="37" spans="1:14" x14ac:dyDescent="0.25">
      <c r="A37" s="63"/>
      <c r="B37" s="63"/>
      <c r="C37" s="63"/>
      <c r="D37" s="63"/>
      <c r="E37" s="63"/>
      <c r="F37" s="63"/>
      <c r="G37" s="63"/>
      <c r="H37" s="21"/>
      <c r="I37" s="21"/>
      <c r="J37" s="21"/>
    </row>
    <row r="38" spans="1:14" x14ac:dyDescent="0.25">
      <c r="A38" s="63"/>
      <c r="B38" s="63"/>
      <c r="C38" s="63"/>
      <c r="D38" s="63"/>
      <c r="E38" s="63"/>
      <c r="F38" s="63"/>
      <c r="G38" s="63"/>
      <c r="H38" s="21"/>
      <c r="I38" s="21"/>
      <c r="J38" s="21"/>
    </row>
    <row r="39" spans="1:14" ht="30" customHeight="1" x14ac:dyDescent="0.25">
      <c r="G39" s="6"/>
      <c r="H39" s="6"/>
      <c r="I39" s="6"/>
      <c r="J39" s="6"/>
      <c r="K39" s="6"/>
    </row>
    <row r="40" spans="1:14" ht="21" customHeight="1" x14ac:dyDescent="0.25">
      <c r="G40" s="6"/>
      <c r="H40" s="6"/>
      <c r="I40" s="6"/>
      <c r="J40" s="6"/>
      <c r="K40" s="6"/>
    </row>
    <row r="41" spans="1:14" x14ac:dyDescent="0.25">
      <c r="A41" s="1048" t="s">
        <v>514</v>
      </c>
      <c r="B41" s="1048"/>
      <c r="C41" s="1048"/>
      <c r="D41" s="1048"/>
      <c r="E41" s="1048"/>
      <c r="F41" s="1048"/>
      <c r="G41" s="1048"/>
      <c r="H41" s="1048"/>
      <c r="I41" s="1048"/>
      <c r="J41" s="58"/>
      <c r="K41" s="6"/>
    </row>
    <row r="43" spans="1:14" x14ac:dyDescent="0.25">
      <c r="A43" s="1052" t="s">
        <v>515</v>
      </c>
      <c r="B43" s="1052"/>
      <c r="C43" s="1052"/>
      <c r="D43" s="1052"/>
    </row>
    <row r="44" spans="1:14" ht="15.75" thickBot="1" x14ac:dyDescent="0.3">
      <c r="A44" s="1056"/>
      <c r="B44" s="1056"/>
      <c r="C44" s="1056"/>
    </row>
    <row r="45" spans="1:14" ht="24" customHeight="1" thickBot="1" x14ac:dyDescent="0.3">
      <c r="A45" s="7" t="s">
        <v>3</v>
      </c>
      <c r="B45" s="7" t="s">
        <v>4</v>
      </c>
      <c r="C45" s="1049" t="s">
        <v>5</v>
      </c>
      <c r="D45" s="1050"/>
      <c r="E45" s="1051"/>
      <c r="F45" s="77" t="s">
        <v>592</v>
      </c>
      <c r="G45" s="78" t="s">
        <v>512</v>
      </c>
      <c r="H45" s="77" t="s">
        <v>593</v>
      </c>
      <c r="I45" s="78" t="s">
        <v>66</v>
      </c>
      <c r="J45" s="105"/>
    </row>
    <row r="46" spans="1:14" ht="19.5" customHeight="1" thickBot="1" x14ac:dyDescent="0.3">
      <c r="A46" s="1101" t="s">
        <v>553</v>
      </c>
      <c r="B46" s="1102"/>
      <c r="C46" s="1102"/>
      <c r="D46" s="1102"/>
      <c r="E46" s="1103"/>
      <c r="F46" s="211">
        <f>F47+F84</f>
        <v>21011000</v>
      </c>
      <c r="G46" s="212">
        <f>G47+G84</f>
        <v>30549000</v>
      </c>
      <c r="H46" s="213">
        <f>H47+H84</f>
        <v>44144000</v>
      </c>
      <c r="I46" s="76"/>
      <c r="J46" s="106"/>
      <c r="K46" s="856"/>
      <c r="M46" s="856"/>
    </row>
    <row r="47" spans="1:14" ht="18" customHeight="1" x14ac:dyDescent="0.25">
      <c r="A47" s="10"/>
      <c r="B47" s="66">
        <v>6</v>
      </c>
      <c r="C47" s="1025" t="s">
        <v>30</v>
      </c>
      <c r="D47" s="1026"/>
      <c r="E47" s="1027"/>
      <c r="F47" s="214">
        <f>F48+F58+F64+F70+F80</f>
        <v>20811000</v>
      </c>
      <c r="G47" s="406">
        <f>G48+G58+G64+G70+G80</f>
        <v>30349000</v>
      </c>
      <c r="H47" s="406">
        <f>H48+H58+H64+H70+H80</f>
        <v>43944000</v>
      </c>
      <c r="I47" s="80"/>
      <c r="J47" s="102"/>
    </row>
    <row r="48" spans="1:14" ht="18.75" customHeight="1" x14ac:dyDescent="0.25">
      <c r="A48" s="8"/>
      <c r="B48" s="67">
        <v>61</v>
      </c>
      <c r="C48" s="975" t="s">
        <v>28</v>
      </c>
      <c r="D48" s="976"/>
      <c r="E48" s="977"/>
      <c r="F48" s="215">
        <f>SUM(F49:F57)</f>
        <v>5157000</v>
      </c>
      <c r="G48" s="509">
        <v>5425000</v>
      </c>
      <c r="H48" s="509">
        <v>5440000</v>
      </c>
      <c r="I48" s="81"/>
      <c r="J48" s="102"/>
      <c r="M48" s="41"/>
    </row>
    <row r="49" spans="1:14" ht="25.5" customHeight="1" x14ac:dyDescent="0.25">
      <c r="A49" s="592" t="s">
        <v>6</v>
      </c>
      <c r="B49" s="8">
        <v>6111</v>
      </c>
      <c r="C49" s="987" t="s">
        <v>31</v>
      </c>
      <c r="D49" s="988"/>
      <c r="E49" s="989"/>
      <c r="F49" s="829">
        <v>2900000</v>
      </c>
      <c r="G49" s="584"/>
      <c r="H49" s="584"/>
      <c r="I49" s="82">
        <v>1</v>
      </c>
      <c r="J49" s="103"/>
    </row>
    <row r="50" spans="1:14" ht="25.5" customHeight="1" x14ac:dyDescent="0.25">
      <c r="A50" s="592" t="s">
        <v>7</v>
      </c>
      <c r="B50" s="8">
        <v>6112</v>
      </c>
      <c r="C50" s="987" t="s">
        <v>29</v>
      </c>
      <c r="D50" s="988"/>
      <c r="E50" s="989"/>
      <c r="F50" s="829">
        <v>475000</v>
      </c>
      <c r="G50" s="584"/>
      <c r="H50" s="584"/>
      <c r="I50" s="82">
        <v>1</v>
      </c>
      <c r="J50" s="103"/>
    </row>
    <row r="51" spans="1:14" ht="25.5" customHeight="1" x14ac:dyDescent="0.25">
      <c r="A51" s="592" t="s">
        <v>8</v>
      </c>
      <c r="B51" s="8">
        <v>6113</v>
      </c>
      <c r="C51" s="987" t="s">
        <v>516</v>
      </c>
      <c r="D51" s="988"/>
      <c r="E51" s="989"/>
      <c r="F51" s="829">
        <v>410000</v>
      </c>
      <c r="G51" s="585"/>
      <c r="H51" s="585"/>
      <c r="I51" s="83">
        <v>1</v>
      </c>
      <c r="J51" s="104"/>
    </row>
    <row r="52" spans="1:14" ht="15" customHeight="1" x14ac:dyDescent="0.25">
      <c r="A52" s="592" t="s">
        <v>586</v>
      </c>
      <c r="B52" s="8">
        <v>6114</v>
      </c>
      <c r="C52" s="987" t="s">
        <v>257</v>
      </c>
      <c r="D52" s="988"/>
      <c r="E52" s="989"/>
      <c r="F52" s="829">
        <v>350000</v>
      </c>
      <c r="G52" s="585"/>
      <c r="H52" s="585"/>
      <c r="I52" s="83">
        <v>1</v>
      </c>
      <c r="J52" s="104"/>
    </row>
    <row r="53" spans="1:14" ht="27" customHeight="1" x14ac:dyDescent="0.25">
      <c r="A53" s="592" t="s">
        <v>587</v>
      </c>
      <c r="B53" s="8">
        <v>6115</v>
      </c>
      <c r="C53" s="987" t="s">
        <v>32</v>
      </c>
      <c r="D53" s="988"/>
      <c r="E53" s="989"/>
      <c r="F53" s="216">
        <v>-100000</v>
      </c>
      <c r="G53" s="585"/>
      <c r="H53" s="585"/>
      <c r="I53" s="83">
        <v>1</v>
      </c>
      <c r="J53" s="104"/>
    </row>
    <row r="54" spans="1:14" ht="15" customHeight="1" x14ac:dyDescent="0.25">
      <c r="A54" s="592" t="s">
        <v>9</v>
      </c>
      <c r="B54" s="8">
        <v>6131</v>
      </c>
      <c r="C54" s="987" t="s">
        <v>33</v>
      </c>
      <c r="D54" s="988"/>
      <c r="E54" s="989"/>
      <c r="F54" s="829">
        <v>150000</v>
      </c>
      <c r="G54" s="585"/>
      <c r="H54" s="585"/>
      <c r="I54" s="83">
        <v>1</v>
      </c>
      <c r="J54" s="104"/>
    </row>
    <row r="55" spans="1:14" ht="15" customHeight="1" x14ac:dyDescent="0.25">
      <c r="A55" s="592" t="s">
        <v>10</v>
      </c>
      <c r="B55" s="8">
        <v>6134</v>
      </c>
      <c r="C55" s="987" t="s">
        <v>34</v>
      </c>
      <c r="D55" s="988"/>
      <c r="E55" s="989"/>
      <c r="F55" s="829">
        <v>800000</v>
      </c>
      <c r="G55" s="585"/>
      <c r="H55" s="585"/>
      <c r="I55" s="83">
        <v>1</v>
      </c>
      <c r="J55" s="104"/>
    </row>
    <row r="56" spans="1:14" ht="15" customHeight="1" x14ac:dyDescent="0.25">
      <c r="A56" s="592" t="s">
        <v>11</v>
      </c>
      <c r="B56" s="8">
        <v>6142</v>
      </c>
      <c r="C56" s="987" t="s">
        <v>35</v>
      </c>
      <c r="D56" s="988"/>
      <c r="E56" s="989"/>
      <c r="F56" s="829">
        <v>160000</v>
      </c>
      <c r="G56" s="585"/>
      <c r="H56" s="585"/>
      <c r="I56" s="83">
        <v>1</v>
      </c>
      <c r="J56" s="104"/>
    </row>
    <row r="57" spans="1:14" ht="15" customHeight="1" x14ac:dyDescent="0.25">
      <c r="A57" s="592" t="s">
        <v>12</v>
      </c>
      <c r="B57" s="8">
        <v>6145</v>
      </c>
      <c r="C57" s="987" t="s">
        <v>36</v>
      </c>
      <c r="D57" s="988"/>
      <c r="E57" s="989"/>
      <c r="F57" s="829">
        <v>12000</v>
      </c>
      <c r="G57" s="585"/>
      <c r="H57" s="585"/>
      <c r="I57" s="83">
        <v>1</v>
      </c>
      <c r="J57" s="104"/>
    </row>
    <row r="58" spans="1:14" ht="39.75" customHeight="1" x14ac:dyDescent="0.25">
      <c r="A58" s="592"/>
      <c r="B58" s="67">
        <v>63</v>
      </c>
      <c r="C58" s="975" t="s">
        <v>37</v>
      </c>
      <c r="D58" s="976"/>
      <c r="E58" s="977"/>
      <c r="F58" s="215">
        <f>SUM(F59:F63)</f>
        <v>8678000</v>
      </c>
      <c r="G58" s="509">
        <v>17224000</v>
      </c>
      <c r="H58" s="509">
        <v>31304000</v>
      </c>
      <c r="I58" s="81"/>
      <c r="J58" s="102"/>
    </row>
    <row r="59" spans="1:14" ht="15" customHeight="1" x14ac:dyDescent="0.25">
      <c r="A59" s="592" t="s">
        <v>13</v>
      </c>
      <c r="B59" s="8">
        <v>6331</v>
      </c>
      <c r="C59" s="987" t="s">
        <v>54</v>
      </c>
      <c r="D59" s="988"/>
      <c r="E59" s="989"/>
      <c r="F59" s="829">
        <v>68000</v>
      </c>
      <c r="G59" s="585"/>
      <c r="H59" s="585"/>
      <c r="I59" s="83">
        <v>5</v>
      </c>
      <c r="J59" s="104"/>
    </row>
    <row r="60" spans="1:14" ht="15.75" customHeight="1" x14ac:dyDescent="0.25">
      <c r="A60" s="592" t="s">
        <v>14</v>
      </c>
      <c r="B60" s="8">
        <v>6332</v>
      </c>
      <c r="C60" s="987" t="s">
        <v>53</v>
      </c>
      <c r="D60" s="988"/>
      <c r="E60" s="989"/>
      <c r="F60" s="829">
        <v>2720000</v>
      </c>
      <c r="G60" s="585"/>
      <c r="H60" s="585"/>
      <c r="I60" s="83">
        <v>5</v>
      </c>
      <c r="J60" s="104"/>
      <c r="M60" s="23"/>
      <c r="N60" s="23"/>
    </row>
    <row r="61" spans="1:14" ht="27.75" customHeight="1" x14ac:dyDescent="0.25">
      <c r="A61" s="592" t="s">
        <v>498</v>
      </c>
      <c r="B61" s="8">
        <v>6341</v>
      </c>
      <c r="C61" s="987" t="s">
        <v>168</v>
      </c>
      <c r="D61" s="988"/>
      <c r="E61" s="989"/>
      <c r="F61" s="829">
        <v>390000</v>
      </c>
      <c r="G61" s="585"/>
      <c r="H61" s="585"/>
      <c r="I61" s="83">
        <v>5</v>
      </c>
      <c r="J61" s="104"/>
      <c r="M61" s="23"/>
      <c r="N61" s="23"/>
    </row>
    <row r="62" spans="1:14" ht="27.75" customHeight="1" x14ac:dyDescent="0.25">
      <c r="A62" s="592" t="s">
        <v>169</v>
      </c>
      <c r="B62" s="8">
        <v>6342</v>
      </c>
      <c r="C62" s="987" t="s">
        <v>384</v>
      </c>
      <c r="D62" s="988"/>
      <c r="E62" s="989"/>
      <c r="F62" s="829">
        <v>1300000</v>
      </c>
      <c r="G62" s="585"/>
      <c r="H62" s="585"/>
      <c r="I62" s="83">
        <v>5</v>
      </c>
      <c r="J62" s="104"/>
      <c r="M62" s="23"/>
      <c r="N62" s="23"/>
    </row>
    <row r="63" spans="1:14" ht="27.75" customHeight="1" x14ac:dyDescent="0.25">
      <c r="A63" s="592" t="s">
        <v>15</v>
      </c>
      <c r="B63" s="8">
        <v>6381</v>
      </c>
      <c r="C63" s="987" t="s">
        <v>383</v>
      </c>
      <c r="D63" s="988"/>
      <c r="E63" s="989"/>
      <c r="F63" s="829">
        <v>4200000</v>
      </c>
      <c r="G63" s="585"/>
      <c r="H63" s="585"/>
      <c r="I63" s="83">
        <v>5</v>
      </c>
      <c r="J63" s="104"/>
      <c r="M63" s="23"/>
      <c r="N63" s="23"/>
    </row>
    <row r="64" spans="1:14" ht="15.75" customHeight="1" x14ac:dyDescent="0.25">
      <c r="A64" s="592"/>
      <c r="B64" s="67">
        <v>64</v>
      </c>
      <c r="C64" s="975" t="s">
        <v>52</v>
      </c>
      <c r="D64" s="976"/>
      <c r="E64" s="977"/>
      <c r="F64" s="215">
        <f>SUM(F65:F69)</f>
        <v>1944000</v>
      </c>
      <c r="G64" s="509">
        <v>2200000</v>
      </c>
      <c r="H64" s="509">
        <v>2200000</v>
      </c>
      <c r="I64" s="81"/>
      <c r="J64" s="102"/>
      <c r="M64" s="23"/>
      <c r="N64" s="23"/>
    </row>
    <row r="65" spans="1:14" ht="15" customHeight="1" x14ac:dyDescent="0.25">
      <c r="A65" s="592" t="s">
        <v>16</v>
      </c>
      <c r="B65" s="8">
        <v>6413</v>
      </c>
      <c r="C65" s="987" t="s">
        <v>51</v>
      </c>
      <c r="D65" s="988"/>
      <c r="E65" s="989"/>
      <c r="F65" s="830">
        <v>3000</v>
      </c>
      <c r="G65" s="585"/>
      <c r="H65" s="585"/>
      <c r="I65" s="83">
        <v>1</v>
      </c>
      <c r="J65" s="104"/>
      <c r="M65" s="23"/>
      <c r="N65" s="23"/>
    </row>
    <row r="66" spans="1:14" ht="27" customHeight="1" x14ac:dyDescent="0.25">
      <c r="A66" s="592" t="s">
        <v>17</v>
      </c>
      <c r="B66" s="8">
        <v>6421</v>
      </c>
      <c r="C66" s="987" t="s">
        <v>517</v>
      </c>
      <c r="D66" s="988"/>
      <c r="E66" s="989"/>
      <c r="F66" s="830">
        <v>1420000</v>
      </c>
      <c r="G66" s="585"/>
      <c r="H66" s="585"/>
      <c r="I66" s="83">
        <v>4</v>
      </c>
      <c r="J66" s="104"/>
    </row>
    <row r="67" spans="1:14" ht="26.25" customHeight="1" x14ac:dyDescent="0.25">
      <c r="A67" s="592" t="s">
        <v>18</v>
      </c>
      <c r="B67" s="8">
        <v>6422</v>
      </c>
      <c r="C67" s="987" t="s">
        <v>518</v>
      </c>
      <c r="D67" s="988"/>
      <c r="E67" s="989"/>
      <c r="F67" s="830">
        <v>500000</v>
      </c>
      <c r="G67" s="585"/>
      <c r="H67" s="585"/>
      <c r="I67" s="83">
        <v>4</v>
      </c>
      <c r="J67" s="104"/>
    </row>
    <row r="68" spans="1:14" ht="15" customHeight="1" x14ac:dyDescent="0.25">
      <c r="A68" s="592" t="s">
        <v>19</v>
      </c>
      <c r="B68" s="8">
        <v>6423</v>
      </c>
      <c r="C68" s="987" t="s">
        <v>50</v>
      </c>
      <c r="D68" s="988"/>
      <c r="E68" s="989"/>
      <c r="F68" s="830">
        <v>6000</v>
      </c>
      <c r="G68" s="585"/>
      <c r="H68" s="585"/>
      <c r="I68" s="83">
        <v>4</v>
      </c>
      <c r="J68" s="104"/>
    </row>
    <row r="69" spans="1:14" ht="15" customHeight="1" x14ac:dyDescent="0.25">
      <c r="A69" s="592" t="s">
        <v>588</v>
      </c>
      <c r="B69" s="8">
        <v>6423</v>
      </c>
      <c r="C69" s="987" t="s">
        <v>49</v>
      </c>
      <c r="D69" s="988"/>
      <c r="E69" s="989"/>
      <c r="F69" s="830">
        <v>15000</v>
      </c>
      <c r="G69" s="585"/>
      <c r="H69" s="585"/>
      <c r="I69" s="83">
        <v>4</v>
      </c>
      <c r="J69" s="104"/>
    </row>
    <row r="70" spans="1:14" ht="42" customHeight="1" x14ac:dyDescent="0.25">
      <c r="A70" s="592"/>
      <c r="B70" s="67">
        <v>65</v>
      </c>
      <c r="C70" s="987" t="s">
        <v>48</v>
      </c>
      <c r="D70" s="988"/>
      <c r="E70" s="989"/>
      <c r="F70" s="215">
        <f>SUM(F71:F78)</f>
        <v>4546000</v>
      </c>
      <c r="G70" s="509">
        <v>5000000</v>
      </c>
      <c r="H70" s="509">
        <v>4500000</v>
      </c>
      <c r="I70" s="81"/>
      <c r="J70" s="102"/>
    </row>
    <row r="71" spans="1:14" ht="15" customHeight="1" x14ac:dyDescent="0.25">
      <c r="A71" s="592" t="s">
        <v>20</v>
      </c>
      <c r="B71" s="8">
        <v>6513</v>
      </c>
      <c r="C71" s="987" t="s">
        <v>47</v>
      </c>
      <c r="D71" s="988"/>
      <c r="E71" s="989"/>
      <c r="F71" s="829">
        <v>10000</v>
      </c>
      <c r="G71" s="585"/>
      <c r="H71" s="585"/>
      <c r="I71" s="83">
        <v>1</v>
      </c>
      <c r="J71" s="104"/>
    </row>
    <row r="72" spans="1:14" ht="15" customHeight="1" x14ac:dyDescent="0.25">
      <c r="A72" s="592" t="s">
        <v>589</v>
      </c>
      <c r="B72" s="8">
        <v>6514</v>
      </c>
      <c r="C72" s="987" t="s">
        <v>46</v>
      </c>
      <c r="D72" s="988"/>
      <c r="E72" s="989"/>
      <c r="F72" s="829">
        <v>450000</v>
      </c>
      <c r="G72" s="585"/>
      <c r="H72" s="585"/>
      <c r="I72" s="83">
        <v>4</v>
      </c>
      <c r="J72" s="104"/>
    </row>
    <row r="73" spans="1:14" ht="15" customHeight="1" x14ac:dyDescent="0.25">
      <c r="A73" s="592" t="s">
        <v>21</v>
      </c>
      <c r="B73" s="8">
        <v>6514</v>
      </c>
      <c r="C73" s="987" t="s">
        <v>45</v>
      </c>
      <c r="D73" s="988"/>
      <c r="E73" s="989"/>
      <c r="F73" s="829">
        <v>5000</v>
      </c>
      <c r="G73" s="585"/>
      <c r="H73" s="585"/>
      <c r="I73" s="83">
        <v>1</v>
      </c>
      <c r="J73" s="104"/>
    </row>
    <row r="74" spans="1:14" ht="15" customHeight="1" x14ac:dyDescent="0.25">
      <c r="A74" s="592" t="s">
        <v>22</v>
      </c>
      <c r="B74" s="8">
        <v>6522</v>
      </c>
      <c r="C74" s="987" t="s">
        <v>44</v>
      </c>
      <c r="D74" s="988"/>
      <c r="E74" s="989"/>
      <c r="F74" s="829">
        <v>50000</v>
      </c>
      <c r="G74" s="585"/>
      <c r="H74" s="585"/>
      <c r="I74" s="83">
        <v>4</v>
      </c>
      <c r="J74" s="104"/>
    </row>
    <row r="75" spans="1:14" ht="25.5" customHeight="1" x14ac:dyDescent="0.25">
      <c r="A75" s="592" t="s">
        <v>23</v>
      </c>
      <c r="B75" s="8">
        <v>6526</v>
      </c>
      <c r="C75" s="987" t="s">
        <v>263</v>
      </c>
      <c r="D75" s="988"/>
      <c r="E75" s="989"/>
      <c r="F75" s="829">
        <v>1770000</v>
      </c>
      <c r="G75" s="585"/>
      <c r="H75" s="585"/>
      <c r="I75" s="83">
        <v>1</v>
      </c>
      <c r="J75" s="104"/>
    </row>
    <row r="76" spans="1:14" ht="15" customHeight="1" x14ac:dyDescent="0.25">
      <c r="A76" s="592" t="s">
        <v>24</v>
      </c>
      <c r="B76" s="8">
        <v>6526</v>
      </c>
      <c r="C76" s="987" t="s">
        <v>43</v>
      </c>
      <c r="D76" s="988"/>
      <c r="E76" s="989"/>
      <c r="F76" s="829">
        <v>11000</v>
      </c>
      <c r="G76" s="585"/>
      <c r="H76" s="585"/>
      <c r="I76" s="83">
        <v>1</v>
      </c>
      <c r="J76" s="104"/>
    </row>
    <row r="77" spans="1:14" ht="15" customHeight="1" x14ac:dyDescent="0.25">
      <c r="A77" s="592" t="s">
        <v>25</v>
      </c>
      <c r="B77" s="8">
        <v>6531</v>
      </c>
      <c r="C77" s="987" t="s">
        <v>42</v>
      </c>
      <c r="D77" s="988"/>
      <c r="E77" s="989"/>
      <c r="F77" s="829">
        <v>1350000</v>
      </c>
      <c r="G77" s="585"/>
      <c r="H77" s="585"/>
      <c r="I77" s="83">
        <v>4</v>
      </c>
      <c r="J77" s="104"/>
    </row>
    <row r="78" spans="1:14" ht="13.5" customHeight="1" x14ac:dyDescent="0.25">
      <c r="A78" s="592" t="s">
        <v>170</v>
      </c>
      <c r="B78" s="8">
        <v>6532</v>
      </c>
      <c r="C78" s="987" t="s">
        <v>41</v>
      </c>
      <c r="D78" s="988"/>
      <c r="E78" s="989"/>
      <c r="F78" s="829">
        <v>900000</v>
      </c>
      <c r="G78" s="585"/>
      <c r="H78" s="585"/>
      <c r="I78" s="83">
        <v>4</v>
      </c>
      <c r="J78" s="104"/>
    </row>
    <row r="79" spans="1:14" ht="15" hidden="1" customHeight="1" x14ac:dyDescent="0.25">
      <c r="A79" s="592"/>
      <c r="B79" s="8"/>
      <c r="C79" s="65"/>
      <c r="D79" s="51" t="s">
        <v>27</v>
      </c>
      <c r="E79" s="52"/>
      <c r="F79" s="217"/>
      <c r="G79" s="585"/>
      <c r="H79" s="585"/>
      <c r="I79" s="83"/>
      <c r="J79" s="104"/>
    </row>
    <row r="80" spans="1:14" ht="26.25" customHeight="1" x14ac:dyDescent="0.25">
      <c r="A80" s="592"/>
      <c r="B80" s="68">
        <v>66</v>
      </c>
      <c r="C80" s="1104" t="s">
        <v>364</v>
      </c>
      <c r="D80" s="1105"/>
      <c r="E80" s="1106"/>
      <c r="F80" s="855">
        <f>SUM(F81:F83)</f>
        <v>486000</v>
      </c>
      <c r="G80" s="379">
        <v>500000</v>
      </c>
      <c r="H80" s="379">
        <v>500000</v>
      </c>
      <c r="I80" s="81"/>
      <c r="J80" s="102"/>
    </row>
    <row r="81" spans="1:123" ht="27" customHeight="1" x14ac:dyDescent="0.25">
      <c r="A81" s="592" t="s">
        <v>26</v>
      </c>
      <c r="B81" s="79">
        <v>6615</v>
      </c>
      <c r="C81" s="987" t="s">
        <v>276</v>
      </c>
      <c r="D81" s="988"/>
      <c r="E81" s="989"/>
      <c r="F81" s="828">
        <v>296000</v>
      </c>
      <c r="G81" s="585"/>
      <c r="H81" s="585"/>
      <c r="I81" s="83">
        <v>3</v>
      </c>
      <c r="J81" s="104"/>
    </row>
    <row r="82" spans="1:123" ht="18" customHeight="1" x14ac:dyDescent="0.25">
      <c r="A82" s="592" t="s">
        <v>171</v>
      </c>
      <c r="B82" s="79">
        <v>6631</v>
      </c>
      <c r="C82" s="987" t="s">
        <v>105</v>
      </c>
      <c r="D82" s="988"/>
      <c r="E82" s="989"/>
      <c r="F82" s="828">
        <v>50000</v>
      </c>
      <c r="G82" s="585"/>
      <c r="H82" s="585"/>
      <c r="I82" s="83">
        <v>6</v>
      </c>
      <c r="J82" s="104"/>
    </row>
    <row r="83" spans="1:123" ht="15" customHeight="1" x14ac:dyDescent="0.25">
      <c r="A83" s="592" t="s">
        <v>172</v>
      </c>
      <c r="B83" s="254">
        <v>6632</v>
      </c>
      <c r="C83" s="1107" t="s">
        <v>130</v>
      </c>
      <c r="D83" s="1108"/>
      <c r="E83" s="1109"/>
      <c r="F83" s="828">
        <v>140000</v>
      </c>
      <c r="G83" s="585"/>
      <c r="H83" s="585"/>
      <c r="I83" s="83">
        <v>6</v>
      </c>
      <c r="J83" s="104"/>
    </row>
    <row r="84" spans="1:123" ht="24.75" customHeight="1" x14ac:dyDescent="0.25">
      <c r="A84" s="592"/>
      <c r="B84" s="67">
        <v>7</v>
      </c>
      <c r="C84" s="975" t="s">
        <v>38</v>
      </c>
      <c r="D84" s="976"/>
      <c r="E84" s="977"/>
      <c r="F84" s="215">
        <f>F85</f>
        <v>200000</v>
      </c>
      <c r="G84" s="509">
        <f>G85</f>
        <v>200000</v>
      </c>
      <c r="H84" s="509">
        <f>H85</f>
        <v>200000</v>
      </c>
      <c r="I84" s="81"/>
      <c r="J84" s="102"/>
    </row>
    <row r="85" spans="1:123" ht="26.25" customHeight="1" x14ac:dyDescent="0.25">
      <c r="A85" s="592"/>
      <c r="B85" s="67">
        <v>71</v>
      </c>
      <c r="C85" s="975" t="s">
        <v>39</v>
      </c>
      <c r="D85" s="976"/>
      <c r="E85" s="977"/>
      <c r="F85" s="215">
        <f>SUM(F86)</f>
        <v>200000</v>
      </c>
      <c r="G85" s="509">
        <v>200000</v>
      </c>
      <c r="H85" s="509">
        <v>200000</v>
      </c>
      <c r="I85" s="81"/>
      <c r="J85" s="102"/>
    </row>
    <row r="86" spans="1:123" ht="18" customHeight="1" thickBot="1" x14ac:dyDescent="0.3">
      <c r="A86" s="593" t="s">
        <v>261</v>
      </c>
      <c r="B86" s="9">
        <v>7111</v>
      </c>
      <c r="C86" s="1022" t="s">
        <v>40</v>
      </c>
      <c r="D86" s="1023"/>
      <c r="E86" s="1024"/>
      <c r="F86" s="831">
        <v>200000</v>
      </c>
      <c r="G86" s="511"/>
      <c r="H86" s="511"/>
      <c r="I86" s="143">
        <v>7</v>
      </c>
      <c r="J86" s="104"/>
    </row>
    <row r="87" spans="1:123" ht="19.5" customHeight="1" x14ac:dyDescent="0.25">
      <c r="A87" s="84"/>
      <c r="B87" s="84"/>
      <c r="C87" s="69"/>
      <c r="D87" s="69"/>
      <c r="E87" s="69"/>
      <c r="F87" s="85"/>
      <c r="G87" s="241"/>
      <c r="H87" s="241"/>
      <c r="I87" s="242"/>
      <c r="J87" s="242"/>
    </row>
    <row r="88" spans="1:123" ht="19.5" customHeight="1" x14ac:dyDescent="0.25">
      <c r="A88" s="84"/>
      <c r="B88" s="84"/>
      <c r="C88" s="69"/>
      <c r="D88" s="69"/>
      <c r="E88" s="69"/>
      <c r="F88" s="85"/>
      <c r="G88" s="241"/>
      <c r="H88" s="241"/>
      <c r="I88" s="242"/>
      <c r="J88" s="242"/>
      <c r="K88" s="21"/>
      <c r="L88" s="21"/>
    </row>
    <row r="89" spans="1:123" ht="24.75" customHeight="1" thickBot="1" x14ac:dyDescent="0.3">
      <c r="A89" s="84"/>
      <c r="B89" s="84"/>
      <c r="C89" s="69"/>
      <c r="D89" s="69"/>
      <c r="E89" s="69"/>
      <c r="F89" s="85"/>
      <c r="G89" s="241"/>
      <c r="H89" s="241"/>
      <c r="I89" s="242"/>
      <c r="J89" s="242"/>
    </row>
    <row r="90" spans="1:123" s="23" customFormat="1" ht="27.75" customHeight="1" thickBot="1" x14ac:dyDescent="0.3">
      <c r="A90" s="900" t="s">
        <v>561</v>
      </c>
      <c r="B90" s="901"/>
      <c r="C90" s="901"/>
      <c r="D90" s="901"/>
      <c r="E90" s="902"/>
      <c r="F90" s="595" t="s">
        <v>592</v>
      </c>
      <c r="G90" s="595" t="s">
        <v>512</v>
      </c>
      <c r="H90" s="595" t="s">
        <v>593</v>
      </c>
      <c r="I90" s="117"/>
      <c r="J90" s="117"/>
      <c r="L90" s="13"/>
    </row>
    <row r="91" spans="1:123" s="23" customFormat="1" ht="19.5" customHeight="1" x14ac:dyDescent="0.25">
      <c r="A91" s="86">
        <v>1</v>
      </c>
      <c r="B91" s="943" t="s">
        <v>277</v>
      </c>
      <c r="C91" s="944"/>
      <c r="D91" s="944"/>
      <c r="E91" s="89"/>
      <c r="F91" s="199">
        <f>F49+F50+F51+F52+F53+F54+F55+F56+F57+F65+F71+F73+F75+F76</f>
        <v>6956000</v>
      </c>
      <c r="G91" s="93"/>
      <c r="H91" s="93"/>
      <c r="I91" s="118"/>
      <c r="J91" s="118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</row>
    <row r="92" spans="1:123" s="23" customFormat="1" ht="24.75" customHeight="1" x14ac:dyDescent="0.25">
      <c r="A92" s="87">
        <v>3</v>
      </c>
      <c r="B92" s="921" t="s">
        <v>276</v>
      </c>
      <c r="C92" s="922"/>
      <c r="D92" s="922"/>
      <c r="E92" s="90"/>
      <c r="F92" s="200">
        <f>F81</f>
        <v>296000</v>
      </c>
      <c r="G92" s="94"/>
      <c r="H92" s="94"/>
      <c r="I92" s="118"/>
      <c r="J92" s="118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</row>
    <row r="93" spans="1:123" s="23" customFormat="1" ht="19.5" customHeight="1" x14ac:dyDescent="0.25">
      <c r="A93" s="87">
        <v>4</v>
      </c>
      <c r="B93" s="921" t="s">
        <v>278</v>
      </c>
      <c r="C93" s="922"/>
      <c r="D93" s="922"/>
      <c r="E93" s="91"/>
      <c r="F93" s="200">
        <f>F66+F67+F68+F69+F72+F74+F77+F78</f>
        <v>4691000</v>
      </c>
      <c r="G93" s="95"/>
      <c r="H93" s="95"/>
      <c r="I93" s="118"/>
      <c r="J93" s="118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</row>
    <row r="94" spans="1:123" s="23" customFormat="1" ht="19.5" customHeight="1" x14ac:dyDescent="0.25">
      <c r="A94" s="87">
        <v>5</v>
      </c>
      <c r="B94" s="921" t="s">
        <v>279</v>
      </c>
      <c r="C94" s="922"/>
      <c r="D94" s="922"/>
      <c r="E94" s="91"/>
      <c r="F94" s="200">
        <f>F59+F60+F61+F62+F63</f>
        <v>8678000</v>
      </c>
      <c r="G94" s="94"/>
      <c r="H94" s="94"/>
      <c r="I94" s="118"/>
      <c r="J94" s="118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</row>
    <row r="95" spans="1:123" s="23" customFormat="1" ht="19.5" customHeight="1" x14ac:dyDescent="0.25">
      <c r="A95" s="87">
        <v>6</v>
      </c>
      <c r="B95" s="921" t="s">
        <v>280</v>
      </c>
      <c r="C95" s="922"/>
      <c r="D95" s="922"/>
      <c r="E95" s="91"/>
      <c r="F95" s="200">
        <f>F83+F82</f>
        <v>190000</v>
      </c>
      <c r="G95" s="95"/>
      <c r="H95" s="95"/>
      <c r="I95" s="118"/>
      <c r="J95" s="118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</row>
    <row r="96" spans="1:123" s="23" customFormat="1" ht="19.5" customHeight="1" thickBot="1" x14ac:dyDescent="0.3">
      <c r="A96" s="87">
        <v>7</v>
      </c>
      <c r="B96" s="921" t="s">
        <v>281</v>
      </c>
      <c r="C96" s="922"/>
      <c r="D96" s="922"/>
      <c r="E96" s="91"/>
      <c r="F96" s="200">
        <f>F86</f>
        <v>200000</v>
      </c>
      <c r="G96" s="94"/>
      <c r="H96" s="94"/>
      <c r="I96" s="118"/>
      <c r="J96" s="118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16" s="23" customFormat="1" ht="19.5" customHeight="1" thickBot="1" x14ac:dyDescent="0.3">
      <c r="A97" s="99"/>
      <c r="B97" s="942" t="s">
        <v>131</v>
      </c>
      <c r="C97" s="942"/>
      <c r="D97" s="942"/>
      <c r="E97" s="100"/>
      <c r="F97" s="201">
        <f>SUM(F91:F96)</f>
        <v>21011000</v>
      </c>
      <c r="G97" s="101">
        <f>SUM(G91:G96)</f>
        <v>0</v>
      </c>
      <c r="H97" s="101">
        <f>SUM(H91:H96)</f>
        <v>0</v>
      </c>
      <c r="I97" s="118"/>
      <c r="J97" s="118"/>
    </row>
    <row r="98" spans="1:16" s="23" customFormat="1" ht="19.5" customHeight="1" x14ac:dyDescent="0.25">
      <c r="A98" s="423"/>
      <c r="B98" s="424"/>
      <c r="C98" s="424"/>
      <c r="D98" s="424"/>
      <c r="E98" s="425"/>
      <c r="F98" s="426"/>
      <c r="G98" s="427"/>
      <c r="H98" s="427"/>
      <c r="I98" s="118"/>
      <c r="J98" s="118"/>
    </row>
    <row r="99" spans="1:16" s="23" customFormat="1" ht="19.5" customHeight="1" x14ac:dyDescent="0.25">
      <c r="A99" s="911" t="s">
        <v>519</v>
      </c>
      <c r="B99" s="911"/>
      <c r="C99" s="911"/>
      <c r="D99" s="911"/>
      <c r="E99" s="911"/>
      <c r="F99" s="85"/>
      <c r="G99" s="241"/>
      <c r="H99" s="241"/>
      <c r="I99" s="118"/>
      <c r="J99" s="118"/>
    </row>
    <row r="100" spans="1:16" s="23" customFormat="1" ht="19.5" customHeight="1" thickBot="1" x14ac:dyDescent="0.3">
      <c r="A100"/>
      <c r="B100"/>
      <c r="C100"/>
      <c r="D100"/>
      <c r="E100" s="69"/>
      <c r="F100" s="85"/>
      <c r="G100" s="241"/>
      <c r="H100" s="241"/>
      <c r="I100" s="118"/>
      <c r="J100" s="118"/>
    </row>
    <row r="101" spans="1:16" s="23" customFormat="1" ht="25.5" customHeight="1" thickBot="1" x14ac:dyDescent="0.3">
      <c r="A101" s="431" t="s">
        <v>520</v>
      </c>
      <c r="B101" s="912" t="s">
        <v>521</v>
      </c>
      <c r="C101" s="913"/>
      <c r="D101" s="913"/>
      <c r="E101" s="914"/>
      <c r="F101" s="432" t="s">
        <v>592</v>
      </c>
      <c r="G101" s="433" t="s">
        <v>512</v>
      </c>
      <c r="H101" s="432" t="s">
        <v>593</v>
      </c>
      <c r="I101" s="118"/>
      <c r="J101" s="118"/>
    </row>
    <row r="102" spans="1:16" s="23" customFormat="1" ht="18" customHeight="1" thickBot="1" x14ac:dyDescent="0.3">
      <c r="A102" s="434"/>
      <c r="B102" s="903" t="s">
        <v>554</v>
      </c>
      <c r="C102" s="903"/>
      <c r="D102" s="903"/>
      <c r="E102" s="904"/>
      <c r="F102" s="438">
        <f>F103+F125</f>
        <v>20636000</v>
      </c>
      <c r="G102" s="438">
        <f t="shared" ref="G102:H102" si="0">G103+G125</f>
        <v>30174000</v>
      </c>
      <c r="H102" s="438">
        <f t="shared" si="0"/>
        <v>43769000</v>
      </c>
      <c r="I102" s="118"/>
      <c r="J102" s="118"/>
      <c r="K102" s="856"/>
    </row>
    <row r="103" spans="1:16" s="23" customFormat="1" ht="25.5" customHeight="1" x14ac:dyDescent="0.25">
      <c r="A103" s="435">
        <v>3</v>
      </c>
      <c r="B103" s="1094" t="s">
        <v>67</v>
      </c>
      <c r="C103" s="1095"/>
      <c r="D103" s="1095"/>
      <c r="E103" s="1096"/>
      <c r="F103" s="439">
        <f>F104+F108+F113+F116+F119+F121</f>
        <v>12336000</v>
      </c>
      <c r="G103" s="439">
        <f t="shared" ref="G103:H103" si="1">G104+G108+G113+G116+G119+G121</f>
        <v>10654000</v>
      </c>
      <c r="H103" s="439">
        <f t="shared" si="1"/>
        <v>10749000</v>
      </c>
      <c r="I103" s="118"/>
      <c r="J103" s="118"/>
      <c r="K103" s="443"/>
      <c r="O103" s="443"/>
    </row>
    <row r="104" spans="1:16" s="23" customFormat="1" ht="25.5" customHeight="1" x14ac:dyDescent="0.25">
      <c r="A104" s="435">
        <v>31</v>
      </c>
      <c r="B104" s="908" t="s">
        <v>68</v>
      </c>
      <c r="C104" s="909"/>
      <c r="D104" s="909"/>
      <c r="E104" s="910"/>
      <c r="F104" s="440">
        <f>SUM(F105:F107)</f>
        <v>2062000</v>
      </c>
      <c r="G104" s="440">
        <f>G167+G517+G563</f>
        <v>2062000</v>
      </c>
      <c r="H104" s="440">
        <f>H167+H517+H563</f>
        <v>2062000</v>
      </c>
      <c r="I104" s="118"/>
      <c r="J104" s="118"/>
      <c r="K104" s="620"/>
      <c r="O104" s="443"/>
      <c r="P104" s="443"/>
    </row>
    <row r="105" spans="1:16" s="23" customFormat="1" ht="25.5" customHeight="1" x14ac:dyDescent="0.25">
      <c r="A105" s="436">
        <v>311</v>
      </c>
      <c r="B105" s="866" t="s">
        <v>555</v>
      </c>
      <c r="C105" s="867"/>
      <c r="D105" s="867"/>
      <c r="E105" s="868"/>
      <c r="F105" s="615">
        <f>F168+F518+F564</f>
        <v>1540000</v>
      </c>
      <c r="G105" s="441"/>
      <c r="H105" s="441"/>
      <c r="I105" s="118"/>
      <c r="J105" s="118"/>
      <c r="K105" s="443"/>
      <c r="O105" s="443"/>
    </row>
    <row r="106" spans="1:16" s="23" customFormat="1" ht="25.5" customHeight="1" x14ac:dyDescent="0.25">
      <c r="A106" s="436">
        <v>312</v>
      </c>
      <c r="B106" s="866" t="s">
        <v>70</v>
      </c>
      <c r="C106" s="867"/>
      <c r="D106" s="867"/>
      <c r="E106" s="868"/>
      <c r="F106" s="615">
        <f>F169+F519+F565</f>
        <v>85000</v>
      </c>
      <c r="G106" s="441"/>
      <c r="H106" s="441"/>
      <c r="I106" s="118"/>
      <c r="J106" s="118"/>
      <c r="K106" s="443"/>
      <c r="O106" s="443"/>
    </row>
    <row r="107" spans="1:16" s="23" customFormat="1" ht="25.5" customHeight="1" x14ac:dyDescent="0.25">
      <c r="A107" s="436">
        <v>313</v>
      </c>
      <c r="B107" s="866" t="s">
        <v>287</v>
      </c>
      <c r="C107" s="867"/>
      <c r="D107" s="867"/>
      <c r="E107" s="868"/>
      <c r="F107" s="615">
        <f>F170+F520+F566</f>
        <v>437000</v>
      </c>
      <c r="G107" s="441"/>
      <c r="H107" s="441"/>
      <c r="I107" s="118"/>
      <c r="J107" s="118"/>
      <c r="K107" s="443"/>
    </row>
    <row r="108" spans="1:16" s="23" customFormat="1" ht="25.5" customHeight="1" x14ac:dyDescent="0.25">
      <c r="A108" s="435">
        <v>32</v>
      </c>
      <c r="B108" s="908" t="s">
        <v>72</v>
      </c>
      <c r="C108" s="909"/>
      <c r="D108" s="909"/>
      <c r="E108" s="910"/>
      <c r="F108" s="440">
        <f>SUM(F109:F112)</f>
        <v>7477000</v>
      </c>
      <c r="G108" s="440">
        <f>G149+G156+G171+G179+G187+G211+G225+G240+G252+G258+G267+G280+G285+G298+G308+G320+G324+G353+G359+G363+G367+G372+G390+G442+G488+G498+G521+G525+G532+G567+G571+G589+G596</f>
        <v>5868000</v>
      </c>
      <c r="H108" s="440">
        <f>H149+H156+H171+H179+H187+H211+H225+H240+H252+H258+H267+H280+H285+H298+H308+H320+H324+H353+H359+H363+H367+H372+H390+H442+H488+H498+H521+H525+H532+H567+H571+H589+H596</f>
        <v>5868000</v>
      </c>
      <c r="I108" s="118"/>
      <c r="J108" s="118"/>
      <c r="K108" s="620"/>
    </row>
    <row r="109" spans="1:16" s="23" customFormat="1" ht="25.5" customHeight="1" x14ac:dyDescent="0.25">
      <c r="A109" s="436">
        <v>321</v>
      </c>
      <c r="B109" s="866" t="s">
        <v>540</v>
      </c>
      <c r="C109" s="867"/>
      <c r="D109" s="867"/>
      <c r="E109" s="868"/>
      <c r="F109" s="615">
        <f>F172+F173+F174+F175+F522+F568</f>
        <v>246000</v>
      </c>
      <c r="G109" s="441"/>
      <c r="H109" s="441"/>
      <c r="I109" s="118"/>
      <c r="J109" s="118"/>
      <c r="K109" s="443"/>
    </row>
    <row r="110" spans="1:16" s="23" customFormat="1" ht="25.5" customHeight="1" x14ac:dyDescent="0.25">
      <c r="A110" s="436">
        <v>322</v>
      </c>
      <c r="B110" s="866" t="s">
        <v>126</v>
      </c>
      <c r="C110" s="867"/>
      <c r="D110" s="867"/>
      <c r="E110" s="868"/>
      <c r="F110" s="615">
        <f>F150+F180+F181+F182+F183+F184+F241+F242+F253+F268+F391+F443+F526+F572+F597</f>
        <v>1424000</v>
      </c>
      <c r="G110" s="441"/>
      <c r="H110" s="441"/>
      <c r="I110" s="118"/>
      <c r="J110" s="118"/>
      <c r="K110" s="443"/>
    </row>
    <row r="111" spans="1:16" s="23" customFormat="1" ht="25.5" customHeight="1" x14ac:dyDescent="0.25">
      <c r="A111" s="436">
        <v>323</v>
      </c>
      <c r="B111" s="866" t="s">
        <v>127</v>
      </c>
      <c r="C111" s="867"/>
      <c r="D111" s="867"/>
      <c r="E111" s="868"/>
      <c r="F111" s="615">
        <f>F157+F176+F188+F189+F190+F191+F192+F193+F194+F195+F226+F243+F254+F259+F269+F270+F281+F286+F299+F309+F321+F325+F354+F355+F360+F364+F368+F373+F444+F489+F499+F527+F533+F573+F590</f>
        <v>5587000</v>
      </c>
      <c r="G111" s="441"/>
      <c r="H111" s="441"/>
      <c r="I111" s="118"/>
      <c r="J111" s="118"/>
      <c r="K111" s="837"/>
      <c r="L111" s="443"/>
      <c r="N111" s="443"/>
    </row>
    <row r="112" spans="1:16" s="23" customFormat="1" ht="25.5" customHeight="1" x14ac:dyDescent="0.25">
      <c r="A112" s="436">
        <v>329</v>
      </c>
      <c r="B112" s="866" t="s">
        <v>556</v>
      </c>
      <c r="C112" s="867"/>
      <c r="D112" s="867"/>
      <c r="E112" s="868"/>
      <c r="F112" s="615">
        <f>F151+F152+F153+F196+F197+F198+F199+F200+F212</f>
        <v>220000</v>
      </c>
      <c r="G112" s="441"/>
      <c r="H112" s="441"/>
      <c r="I112" s="118"/>
      <c r="J112" s="118"/>
      <c r="K112" s="443"/>
    </row>
    <row r="113" spans="1:256" s="23" customFormat="1" ht="25.5" customHeight="1" x14ac:dyDescent="0.25">
      <c r="A113" s="435">
        <v>34</v>
      </c>
      <c r="B113" s="908" t="s">
        <v>89</v>
      </c>
      <c r="C113" s="909"/>
      <c r="D113" s="909"/>
      <c r="E113" s="910"/>
      <c r="F113" s="440">
        <f>SUM(F114:F115)</f>
        <v>106000</v>
      </c>
      <c r="G113" s="440">
        <f>G203+G313+G528+G574</f>
        <v>81000</v>
      </c>
      <c r="H113" s="440">
        <f>H203+H313+H528+H574</f>
        <v>76000</v>
      </c>
      <c r="I113" s="118"/>
      <c r="J113" s="118"/>
      <c r="K113" s="620"/>
    </row>
    <row r="114" spans="1:256" s="23" customFormat="1" ht="25.5" customHeight="1" x14ac:dyDescent="0.25">
      <c r="A114" s="436">
        <v>342</v>
      </c>
      <c r="B114" s="866" t="s">
        <v>557</v>
      </c>
      <c r="C114" s="867"/>
      <c r="D114" s="867"/>
      <c r="E114" s="868"/>
      <c r="F114" s="615">
        <f>F204+F314</f>
        <v>65000</v>
      </c>
      <c r="G114" s="441"/>
      <c r="H114" s="441"/>
      <c r="I114" s="118"/>
      <c r="J114" s="118"/>
      <c r="K114" s="443"/>
    </row>
    <row r="115" spans="1:256" s="23" customFormat="1" ht="25.5" customHeight="1" x14ac:dyDescent="0.25">
      <c r="A115" s="436">
        <v>343</v>
      </c>
      <c r="B115" s="866" t="s">
        <v>129</v>
      </c>
      <c r="C115" s="867"/>
      <c r="D115" s="867"/>
      <c r="E115" s="868"/>
      <c r="F115" s="615">
        <f>F205+F206+F207+F208+F529+F575</f>
        <v>41000</v>
      </c>
      <c r="G115" s="441"/>
      <c r="H115" s="441"/>
      <c r="I115" s="118"/>
      <c r="J115" s="118"/>
      <c r="K115" s="443"/>
    </row>
    <row r="116" spans="1:256" s="23" customFormat="1" ht="25.5" customHeight="1" x14ac:dyDescent="0.25">
      <c r="A116" s="435">
        <v>35</v>
      </c>
      <c r="B116" s="908" t="s">
        <v>91</v>
      </c>
      <c r="C116" s="909"/>
      <c r="D116" s="909"/>
      <c r="E116" s="910"/>
      <c r="F116" s="440">
        <f>SUM(F117:F118)</f>
        <v>165000</v>
      </c>
      <c r="G116" s="440">
        <f>G300+G483+G504</f>
        <v>165000</v>
      </c>
      <c r="H116" s="440">
        <f>H300+H483+H504</f>
        <v>165000</v>
      </c>
      <c r="I116" s="118"/>
      <c r="J116" s="118"/>
      <c r="K116" s="620"/>
    </row>
    <row r="117" spans="1:256" s="57" customFormat="1" ht="25.5" customHeight="1" x14ac:dyDescent="0.25">
      <c r="A117" s="436">
        <v>351</v>
      </c>
      <c r="B117" s="866" t="s">
        <v>558</v>
      </c>
      <c r="C117" s="867"/>
      <c r="D117" s="867"/>
      <c r="E117" s="868"/>
      <c r="F117" s="615">
        <f>F301+F505</f>
        <v>140000</v>
      </c>
      <c r="G117" s="441"/>
      <c r="H117" s="441"/>
      <c r="I117" s="118"/>
      <c r="J117" s="118"/>
      <c r="K117" s="44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  <c r="HQ117" s="23"/>
      <c r="HR117" s="23"/>
      <c r="HS117" s="23"/>
      <c r="HT117" s="23"/>
      <c r="HU117" s="23"/>
      <c r="HV117" s="23"/>
      <c r="HW117" s="23"/>
      <c r="HX117" s="23"/>
      <c r="HY117" s="23"/>
      <c r="HZ117" s="23"/>
      <c r="IA117" s="23"/>
      <c r="IB117" s="23"/>
      <c r="IC117" s="23"/>
      <c r="ID117" s="23"/>
      <c r="IE117" s="23"/>
      <c r="IF117" s="23"/>
      <c r="IG117" s="23"/>
      <c r="IH117" s="23"/>
      <c r="II117" s="23"/>
      <c r="IJ117" s="23"/>
      <c r="IK117" s="23"/>
      <c r="IL117" s="23"/>
      <c r="IM117" s="23"/>
      <c r="IN117" s="23"/>
      <c r="IO117" s="23"/>
      <c r="IP117" s="23"/>
      <c r="IQ117" s="23"/>
      <c r="IR117" s="23"/>
      <c r="IS117" s="23"/>
      <c r="IT117" s="23"/>
      <c r="IU117" s="23"/>
      <c r="IV117" s="23"/>
    </row>
    <row r="118" spans="1:256" s="57" customFormat="1" ht="25.5" customHeight="1" x14ac:dyDescent="0.25">
      <c r="A118" s="436">
        <v>352</v>
      </c>
      <c r="B118" s="866" t="s">
        <v>559</v>
      </c>
      <c r="C118" s="867"/>
      <c r="D118" s="867"/>
      <c r="E118" s="868"/>
      <c r="F118" s="615">
        <f>F484</f>
        <v>25000</v>
      </c>
      <c r="G118" s="441"/>
      <c r="H118" s="441"/>
      <c r="I118" s="118"/>
      <c r="J118" s="118"/>
      <c r="K118" s="44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  <c r="HQ118" s="23"/>
      <c r="HR118" s="23"/>
      <c r="HS118" s="23"/>
      <c r="HT118" s="23"/>
      <c r="HU118" s="23"/>
      <c r="HV118" s="23"/>
      <c r="HW118" s="23"/>
      <c r="HX118" s="23"/>
      <c r="HY118" s="23"/>
      <c r="HZ118" s="23"/>
      <c r="IA118" s="23"/>
      <c r="IB118" s="23"/>
      <c r="IC118" s="23"/>
      <c r="ID118" s="23"/>
      <c r="IE118" s="23"/>
      <c r="IF118" s="23"/>
      <c r="IG118" s="23"/>
      <c r="IH118" s="23"/>
      <c r="II118" s="23"/>
      <c r="IJ118" s="23"/>
      <c r="IK118" s="23"/>
      <c r="IL118" s="23"/>
      <c r="IM118" s="23"/>
      <c r="IN118" s="23"/>
      <c r="IO118" s="23"/>
      <c r="IP118" s="23"/>
      <c r="IQ118" s="23"/>
      <c r="IR118" s="23"/>
      <c r="IS118" s="23"/>
      <c r="IT118" s="23"/>
      <c r="IU118" s="23"/>
      <c r="IV118" s="23"/>
    </row>
    <row r="119" spans="1:256" s="57" customFormat="1" ht="25.5" customHeight="1" x14ac:dyDescent="0.25">
      <c r="A119" s="435">
        <v>37</v>
      </c>
      <c r="B119" s="908" t="s">
        <v>93</v>
      </c>
      <c r="C119" s="909"/>
      <c r="D119" s="909"/>
      <c r="E119" s="910"/>
      <c r="F119" s="440">
        <f>SUM(F120)</f>
        <v>1099000</v>
      </c>
      <c r="G119" s="440">
        <f>G398+G403+G418+G422+G426+G431+G541</f>
        <v>1261000</v>
      </c>
      <c r="H119" s="440">
        <f>H398+H403+H418+H422+H426+H431+H541</f>
        <v>1361000</v>
      </c>
      <c r="I119" s="118"/>
      <c r="J119" s="118"/>
      <c r="K119" s="620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  <c r="HQ119" s="23"/>
      <c r="HR119" s="23"/>
      <c r="HS119" s="23"/>
      <c r="HT119" s="23"/>
      <c r="HU119" s="23"/>
      <c r="HV119" s="23"/>
      <c r="HW119" s="23"/>
      <c r="HX119" s="23"/>
      <c r="HY119" s="23"/>
      <c r="HZ119" s="23"/>
      <c r="IA119" s="23"/>
      <c r="IB119" s="23"/>
      <c r="IC119" s="23"/>
      <c r="ID119" s="23"/>
      <c r="IE119" s="23"/>
      <c r="IF119" s="23"/>
      <c r="IG119" s="23"/>
      <c r="IH119" s="23"/>
      <c r="II119" s="23"/>
      <c r="IJ119" s="23"/>
      <c r="IK119" s="23"/>
      <c r="IL119" s="23"/>
      <c r="IM119" s="23"/>
      <c r="IN119" s="23"/>
      <c r="IO119" s="23"/>
      <c r="IP119" s="23"/>
      <c r="IQ119" s="23"/>
      <c r="IR119" s="23"/>
      <c r="IS119" s="23"/>
      <c r="IT119" s="23"/>
      <c r="IU119" s="23"/>
      <c r="IV119" s="23"/>
    </row>
    <row r="120" spans="1:256" s="57" customFormat="1" ht="25.5" customHeight="1" x14ac:dyDescent="0.25">
      <c r="A120" s="436">
        <v>372</v>
      </c>
      <c r="B120" s="866" t="s">
        <v>560</v>
      </c>
      <c r="C120" s="867"/>
      <c r="D120" s="867"/>
      <c r="E120" s="868"/>
      <c r="F120" s="615">
        <f>F399+F400+F404+F419+F423+F427+F428+F432+F433+F434+F435+F542</f>
        <v>1099000</v>
      </c>
      <c r="G120" s="441"/>
      <c r="H120" s="441"/>
      <c r="I120" s="118"/>
      <c r="J120" s="118"/>
      <c r="K120" s="44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  <c r="IH120" s="23"/>
      <c r="II120" s="23"/>
      <c r="IJ120" s="23"/>
      <c r="IK120" s="23"/>
      <c r="IL120" s="23"/>
      <c r="IM120" s="23"/>
      <c r="IN120" s="23"/>
      <c r="IO120" s="23"/>
      <c r="IP120" s="23"/>
      <c r="IQ120" s="23"/>
      <c r="IR120" s="23"/>
      <c r="IS120" s="23"/>
      <c r="IT120" s="23"/>
      <c r="IU120" s="23"/>
      <c r="IV120" s="23"/>
    </row>
    <row r="121" spans="1:256" s="57" customFormat="1" ht="25.5" customHeight="1" x14ac:dyDescent="0.25">
      <c r="A121" s="435">
        <v>38</v>
      </c>
      <c r="B121" s="908" t="s">
        <v>115</v>
      </c>
      <c r="C121" s="909"/>
      <c r="D121" s="909"/>
      <c r="E121" s="910"/>
      <c r="F121" s="440">
        <f>SUM(F122:F124)</f>
        <v>1427000</v>
      </c>
      <c r="G121" s="440">
        <f>G160+G233+G332+G378+G392+G407+G413+G436+G445+G450+G454+G463+G476+G545+G556+G598</f>
        <v>1217000</v>
      </c>
      <c r="H121" s="440">
        <f>H160+H233+H332+H378+H392+H407+H413+H436+H445+H450+H454+H463+H476+H545+H556+H598</f>
        <v>1217000</v>
      </c>
      <c r="I121" s="118"/>
      <c r="J121" s="118"/>
      <c r="K121" s="620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  <c r="IH121" s="23"/>
      <c r="II121" s="23"/>
      <c r="IJ121" s="23"/>
      <c r="IK121" s="23"/>
      <c r="IL121" s="23"/>
      <c r="IM121" s="23"/>
      <c r="IN121" s="23"/>
      <c r="IO121" s="23"/>
      <c r="IP121" s="23"/>
      <c r="IQ121" s="23"/>
      <c r="IR121" s="23"/>
      <c r="IS121" s="23"/>
      <c r="IT121" s="23"/>
      <c r="IU121" s="23"/>
      <c r="IV121" s="23"/>
    </row>
    <row r="122" spans="1:256" s="57" customFormat="1" ht="25.5" customHeight="1" x14ac:dyDescent="0.25">
      <c r="A122" s="436">
        <v>381</v>
      </c>
      <c r="B122" s="866" t="s">
        <v>105</v>
      </c>
      <c r="C122" s="867"/>
      <c r="D122" s="867"/>
      <c r="E122" s="868"/>
      <c r="F122" s="615">
        <f>F161+F234+F235+F379+F393+F408+F414+F437+F446+F447+F451+F455+F464+F465+F477+F546+F557+F599</f>
        <v>927000</v>
      </c>
      <c r="G122" s="441"/>
      <c r="H122" s="441"/>
      <c r="I122" s="118"/>
      <c r="J122" s="118"/>
      <c r="K122" s="44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  <c r="IH122" s="23"/>
      <c r="II122" s="23"/>
      <c r="IJ122" s="23"/>
      <c r="IK122" s="23"/>
      <c r="IL122" s="23"/>
      <c r="IM122" s="23"/>
      <c r="IN122" s="23"/>
      <c r="IO122" s="23"/>
      <c r="IP122" s="23"/>
      <c r="IQ122" s="23"/>
      <c r="IR122" s="23"/>
      <c r="IS122" s="23"/>
      <c r="IT122" s="23"/>
      <c r="IU122" s="23"/>
      <c r="IV122" s="23"/>
    </row>
    <row r="123" spans="1:256" s="57" customFormat="1" ht="25.5" customHeight="1" x14ac:dyDescent="0.25">
      <c r="A123" s="436">
        <v>382</v>
      </c>
      <c r="B123" s="866" t="s">
        <v>130</v>
      </c>
      <c r="C123" s="867"/>
      <c r="D123" s="867"/>
      <c r="E123" s="868"/>
      <c r="F123" s="615">
        <f>F478</f>
        <v>300000</v>
      </c>
      <c r="G123" s="441"/>
      <c r="H123" s="441"/>
      <c r="I123" s="118"/>
      <c r="J123" s="118"/>
      <c r="K123" s="44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  <c r="IH123" s="23"/>
      <c r="II123" s="23"/>
      <c r="IJ123" s="23"/>
      <c r="IK123" s="23"/>
      <c r="IL123" s="23"/>
      <c r="IM123" s="23"/>
      <c r="IN123" s="23"/>
      <c r="IO123" s="23"/>
      <c r="IP123" s="23"/>
      <c r="IQ123" s="23"/>
      <c r="IR123" s="23"/>
      <c r="IS123" s="23"/>
      <c r="IT123" s="23"/>
      <c r="IU123" s="23"/>
      <c r="IV123" s="23"/>
    </row>
    <row r="124" spans="1:256" s="57" customFormat="1" ht="25.5" customHeight="1" x14ac:dyDescent="0.25">
      <c r="A124" s="436">
        <v>386</v>
      </c>
      <c r="B124" s="866" t="s">
        <v>326</v>
      </c>
      <c r="C124" s="867"/>
      <c r="D124" s="867"/>
      <c r="E124" s="868"/>
      <c r="F124" s="615">
        <f>F333</f>
        <v>200000</v>
      </c>
      <c r="G124" s="441"/>
      <c r="H124" s="441"/>
      <c r="I124" s="118"/>
      <c r="J124" s="118"/>
      <c r="K124" s="44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  <c r="IH124" s="23"/>
      <c r="II124" s="23"/>
      <c r="IJ124" s="23"/>
      <c r="IK124" s="23"/>
      <c r="IL124" s="23"/>
      <c r="IM124" s="23"/>
      <c r="IN124" s="23"/>
      <c r="IO124" s="23"/>
      <c r="IP124" s="23"/>
      <c r="IQ124" s="23"/>
      <c r="IR124" s="23"/>
      <c r="IS124" s="23"/>
      <c r="IT124" s="23"/>
      <c r="IU124" s="23"/>
      <c r="IV124" s="23"/>
    </row>
    <row r="125" spans="1:256" s="57" customFormat="1" ht="25.5" customHeight="1" x14ac:dyDescent="0.25">
      <c r="A125" s="435">
        <v>4</v>
      </c>
      <c r="B125" s="908" t="s">
        <v>107</v>
      </c>
      <c r="C125" s="909"/>
      <c r="D125" s="909"/>
      <c r="E125" s="910"/>
      <c r="F125" s="440">
        <f>F126+F128+F134</f>
        <v>8300000</v>
      </c>
      <c r="G125" s="440">
        <f>G126+G128+G134</f>
        <v>19520000</v>
      </c>
      <c r="H125" s="440">
        <f>H126+H128+H134</f>
        <v>33020000</v>
      </c>
      <c r="I125" s="118"/>
      <c r="J125" s="118"/>
      <c r="K125" s="44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  <c r="IH125" s="23"/>
      <c r="II125" s="23"/>
      <c r="IJ125" s="23"/>
      <c r="IK125" s="23"/>
      <c r="IL125" s="23"/>
      <c r="IM125" s="23"/>
      <c r="IN125" s="23"/>
      <c r="IO125" s="23"/>
      <c r="IP125" s="23"/>
      <c r="IQ125" s="23"/>
      <c r="IR125" s="23"/>
      <c r="IS125" s="23"/>
      <c r="IT125" s="23"/>
      <c r="IU125" s="23"/>
      <c r="IV125" s="23"/>
    </row>
    <row r="126" spans="1:256" s="57" customFormat="1" ht="25.5" customHeight="1" x14ac:dyDescent="0.25">
      <c r="A126" s="435">
        <v>41</v>
      </c>
      <c r="B126" s="908" t="s">
        <v>117</v>
      </c>
      <c r="C126" s="909"/>
      <c r="D126" s="909"/>
      <c r="E126" s="910"/>
      <c r="F126" s="440">
        <f>SUM(F127)</f>
        <v>900000</v>
      </c>
      <c r="G126" s="440">
        <f>G274+G288+G383</f>
        <v>200000</v>
      </c>
      <c r="H126" s="440">
        <f>H274+H288+H383</f>
        <v>200000</v>
      </c>
      <c r="I126" s="118"/>
      <c r="J126" s="118"/>
      <c r="K126" s="620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  <c r="HW126" s="23"/>
      <c r="HX126" s="23"/>
      <c r="HY126" s="23"/>
      <c r="HZ126" s="23"/>
      <c r="IA126" s="23"/>
      <c r="IB126" s="23"/>
      <c r="IC126" s="23"/>
      <c r="ID126" s="23"/>
      <c r="IE126" s="23"/>
      <c r="IF126" s="23"/>
      <c r="IG126" s="23"/>
      <c r="IH126" s="23"/>
      <c r="II126" s="23"/>
      <c r="IJ126" s="23"/>
      <c r="IK126" s="23"/>
      <c r="IL126" s="23"/>
      <c r="IM126" s="23"/>
      <c r="IN126" s="23"/>
      <c r="IO126" s="23"/>
      <c r="IP126" s="23"/>
      <c r="IQ126" s="23"/>
      <c r="IR126" s="23"/>
      <c r="IS126" s="23"/>
      <c r="IT126" s="23"/>
      <c r="IU126" s="23"/>
      <c r="IV126" s="23"/>
    </row>
    <row r="127" spans="1:256" s="57" customFormat="1" ht="25.5" customHeight="1" x14ac:dyDescent="0.25">
      <c r="A127" s="436">
        <v>411</v>
      </c>
      <c r="B127" s="866" t="s">
        <v>259</v>
      </c>
      <c r="C127" s="867"/>
      <c r="D127" s="867"/>
      <c r="E127" s="868"/>
      <c r="F127" s="615">
        <f>F275+F289+F384</f>
        <v>900000</v>
      </c>
      <c r="G127" s="441"/>
      <c r="H127" s="441"/>
      <c r="I127" s="118"/>
      <c r="J127" s="118"/>
      <c r="K127" s="44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  <c r="HQ127" s="23"/>
      <c r="HR127" s="23"/>
      <c r="HS127" s="23"/>
      <c r="HT127" s="23"/>
      <c r="HU127" s="23"/>
      <c r="HV127" s="23"/>
      <c r="HW127" s="23"/>
      <c r="HX127" s="23"/>
      <c r="HY127" s="23"/>
      <c r="HZ127" s="23"/>
      <c r="IA127" s="23"/>
      <c r="IB127" s="23"/>
      <c r="IC127" s="23"/>
      <c r="ID127" s="23"/>
      <c r="IE127" s="23"/>
      <c r="IF127" s="23"/>
      <c r="IG127" s="23"/>
      <c r="IH127" s="23"/>
      <c r="II127" s="23"/>
      <c r="IJ127" s="23"/>
      <c r="IK127" s="23"/>
      <c r="IL127" s="23"/>
      <c r="IM127" s="23"/>
      <c r="IN127" s="23"/>
      <c r="IO127" s="23"/>
      <c r="IP127" s="23"/>
      <c r="IQ127" s="23"/>
      <c r="IR127" s="23"/>
      <c r="IS127" s="23"/>
      <c r="IT127" s="23"/>
      <c r="IU127" s="23"/>
      <c r="IV127" s="23"/>
    </row>
    <row r="128" spans="1:256" s="57" customFormat="1" ht="25.5" customHeight="1" x14ac:dyDescent="0.25">
      <c r="A128" s="435">
        <v>42</v>
      </c>
      <c r="B128" s="908" t="s">
        <v>108</v>
      </c>
      <c r="C128" s="909"/>
      <c r="D128" s="909"/>
      <c r="E128" s="910"/>
      <c r="F128" s="440">
        <f>SUM(F129:F133)</f>
        <v>4500000</v>
      </c>
      <c r="G128" s="440">
        <f>G216+G247+G276+G293+G303+G327+G344+G348+G385+G458+G471+G494+G509+G536+G550+G578</f>
        <v>16720000</v>
      </c>
      <c r="H128" s="440">
        <f>H216+H247+H276+H293+H303+H327+H344+H348+H385+H458+H471+H494+H509+H536+H550+H578</f>
        <v>31220000</v>
      </c>
      <c r="I128" s="118"/>
      <c r="J128" s="118"/>
      <c r="K128" s="620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23"/>
      <c r="HB128" s="23"/>
      <c r="HC128" s="23"/>
      <c r="HD128" s="23"/>
      <c r="HE128" s="23"/>
      <c r="HF128" s="23"/>
      <c r="HG128" s="23"/>
      <c r="HH128" s="23"/>
      <c r="HI128" s="23"/>
      <c r="HJ128" s="23"/>
      <c r="HK128" s="23"/>
      <c r="HL128" s="23"/>
      <c r="HM128" s="23"/>
      <c r="HN128" s="23"/>
      <c r="HO128" s="23"/>
      <c r="HP128" s="23"/>
      <c r="HQ128" s="23"/>
      <c r="HR128" s="23"/>
      <c r="HS128" s="23"/>
      <c r="HT128" s="23"/>
      <c r="HU128" s="23"/>
      <c r="HV128" s="23"/>
      <c r="HW128" s="23"/>
      <c r="HX128" s="23"/>
      <c r="HY128" s="23"/>
      <c r="HZ128" s="23"/>
      <c r="IA128" s="23"/>
      <c r="IB128" s="23"/>
      <c r="IC128" s="23"/>
      <c r="ID128" s="23"/>
      <c r="IE128" s="23"/>
      <c r="IF128" s="23"/>
      <c r="IG128" s="23"/>
      <c r="IH128" s="23"/>
      <c r="II128" s="23"/>
      <c r="IJ128" s="23"/>
      <c r="IK128" s="23"/>
      <c r="IL128" s="23"/>
      <c r="IM128" s="23"/>
      <c r="IN128" s="23"/>
      <c r="IO128" s="23"/>
      <c r="IP128" s="23"/>
      <c r="IQ128" s="23"/>
      <c r="IR128" s="23"/>
      <c r="IS128" s="23"/>
      <c r="IT128" s="23"/>
      <c r="IU128" s="23"/>
      <c r="IV128" s="23"/>
    </row>
    <row r="129" spans="1:256" s="57" customFormat="1" ht="25.5" customHeight="1" x14ac:dyDescent="0.25">
      <c r="A129" s="436">
        <v>421</v>
      </c>
      <c r="B129" s="866" t="s">
        <v>141</v>
      </c>
      <c r="C129" s="867"/>
      <c r="D129" s="867"/>
      <c r="E129" s="868"/>
      <c r="F129" s="615">
        <f>F248+F277+F294+F304+F328+F386+F459+F472+F495+F510</f>
        <v>3600000</v>
      </c>
      <c r="G129" s="441"/>
      <c r="H129" s="441"/>
      <c r="I129" s="118"/>
      <c r="J129" s="118"/>
      <c r="K129" s="44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3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23"/>
      <c r="HB129" s="23"/>
      <c r="HC129" s="23"/>
      <c r="HD129" s="23"/>
      <c r="HE129" s="23"/>
      <c r="HF129" s="23"/>
      <c r="HG129" s="23"/>
      <c r="HH129" s="23"/>
      <c r="HI129" s="23"/>
      <c r="HJ129" s="23"/>
      <c r="HK129" s="23"/>
      <c r="HL129" s="23"/>
      <c r="HM129" s="23"/>
      <c r="HN129" s="23"/>
      <c r="HO129" s="23"/>
      <c r="HP129" s="23"/>
      <c r="HQ129" s="23"/>
      <c r="HR129" s="23"/>
      <c r="HS129" s="23"/>
      <c r="HT129" s="23"/>
      <c r="HU129" s="23"/>
      <c r="HV129" s="23"/>
      <c r="HW129" s="23"/>
      <c r="HX129" s="23"/>
      <c r="HY129" s="23"/>
      <c r="HZ129" s="23"/>
      <c r="IA129" s="23"/>
      <c r="IB129" s="23"/>
      <c r="IC129" s="23"/>
      <c r="ID129" s="23"/>
      <c r="IE129" s="23"/>
      <c r="IF129" s="23"/>
      <c r="IG129" s="23"/>
      <c r="IH129" s="23"/>
      <c r="II129" s="23"/>
      <c r="IJ129" s="23"/>
      <c r="IK129" s="23"/>
      <c r="IL129" s="23"/>
      <c r="IM129" s="23"/>
      <c r="IN129" s="23"/>
      <c r="IO129" s="23"/>
      <c r="IP129" s="23"/>
      <c r="IQ129" s="23"/>
      <c r="IR129" s="23"/>
      <c r="IS129" s="23"/>
      <c r="IT129" s="23"/>
      <c r="IU129" s="23"/>
      <c r="IV129" s="23"/>
    </row>
    <row r="130" spans="1:256" s="57" customFormat="1" ht="25.5" customHeight="1" x14ac:dyDescent="0.25">
      <c r="A130" s="436">
        <v>422</v>
      </c>
      <c r="B130" s="866" t="s">
        <v>142</v>
      </c>
      <c r="C130" s="867"/>
      <c r="D130" s="867"/>
      <c r="E130" s="868"/>
      <c r="F130" s="615">
        <f>F217+F218+F219+F305+F537+F511+F551</f>
        <v>360000</v>
      </c>
      <c r="G130" s="441"/>
      <c r="H130" s="441"/>
      <c r="I130" s="118"/>
      <c r="J130" s="118"/>
      <c r="K130" s="44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  <c r="HQ130" s="23"/>
      <c r="HR130" s="23"/>
      <c r="HS130" s="23"/>
      <c r="HT130" s="23"/>
      <c r="HU130" s="23"/>
      <c r="HV130" s="23"/>
      <c r="HW130" s="23"/>
      <c r="HX130" s="23"/>
      <c r="HY130" s="23"/>
      <c r="HZ130" s="23"/>
      <c r="IA130" s="23"/>
      <c r="IB130" s="23"/>
      <c r="IC130" s="23"/>
      <c r="ID130" s="23"/>
      <c r="IE130" s="23"/>
      <c r="IF130" s="23"/>
      <c r="IG130" s="23"/>
      <c r="IH130" s="23"/>
      <c r="II130" s="23"/>
      <c r="IJ130" s="23"/>
      <c r="IK130" s="23"/>
      <c r="IL130" s="23"/>
      <c r="IM130" s="23"/>
      <c r="IN130" s="23"/>
      <c r="IO130" s="23"/>
      <c r="IP130" s="23"/>
      <c r="IQ130" s="23"/>
      <c r="IR130" s="23"/>
      <c r="IS130" s="23"/>
      <c r="IT130" s="23"/>
      <c r="IU130" s="23"/>
      <c r="IV130" s="23"/>
    </row>
    <row r="131" spans="1:256" s="57" customFormat="1" ht="25.5" customHeight="1" x14ac:dyDescent="0.25">
      <c r="A131" s="436">
        <v>423</v>
      </c>
      <c r="B131" s="866" t="s">
        <v>858</v>
      </c>
      <c r="C131" s="867"/>
      <c r="D131" s="867"/>
      <c r="E131" s="868"/>
      <c r="F131" s="615">
        <f>F220</f>
        <v>160000</v>
      </c>
      <c r="G131" s="441"/>
      <c r="H131" s="441"/>
      <c r="I131" s="118"/>
      <c r="J131" s="118"/>
      <c r="K131" s="44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23"/>
      <c r="HB131" s="23"/>
      <c r="HC131" s="23"/>
      <c r="HD131" s="23"/>
      <c r="HE131" s="23"/>
      <c r="HF131" s="23"/>
      <c r="HG131" s="23"/>
      <c r="HH131" s="23"/>
      <c r="HI131" s="23"/>
      <c r="HJ131" s="23"/>
      <c r="HK131" s="23"/>
      <c r="HL131" s="23"/>
      <c r="HM131" s="23"/>
      <c r="HN131" s="23"/>
      <c r="HO131" s="23"/>
      <c r="HP131" s="23"/>
      <c r="HQ131" s="23"/>
      <c r="HR131" s="23"/>
      <c r="HS131" s="23"/>
      <c r="HT131" s="23"/>
      <c r="HU131" s="23"/>
      <c r="HV131" s="23"/>
      <c r="HW131" s="23"/>
      <c r="HX131" s="23"/>
      <c r="HY131" s="23"/>
      <c r="HZ131" s="23"/>
      <c r="IA131" s="23"/>
      <c r="IB131" s="23"/>
      <c r="IC131" s="23"/>
      <c r="ID131" s="23"/>
      <c r="IE131" s="23"/>
      <c r="IF131" s="23"/>
      <c r="IG131" s="23"/>
      <c r="IH131" s="23"/>
      <c r="II131" s="23"/>
      <c r="IJ131" s="23"/>
      <c r="IK131" s="23"/>
      <c r="IL131" s="23"/>
      <c r="IM131" s="23"/>
      <c r="IN131" s="23"/>
      <c r="IO131" s="23"/>
      <c r="IP131" s="23"/>
      <c r="IQ131" s="23"/>
      <c r="IR131" s="23"/>
      <c r="IS131" s="23"/>
      <c r="IT131" s="23"/>
      <c r="IU131" s="23"/>
      <c r="IV131" s="23"/>
    </row>
    <row r="132" spans="1:256" s="57" customFormat="1" ht="25.5" customHeight="1" x14ac:dyDescent="0.25">
      <c r="A132" s="436">
        <v>424</v>
      </c>
      <c r="B132" s="866" t="s">
        <v>143</v>
      </c>
      <c r="C132" s="867"/>
      <c r="D132" s="867"/>
      <c r="E132" s="868"/>
      <c r="F132" s="615">
        <f>F579</f>
        <v>30000</v>
      </c>
      <c r="G132" s="441"/>
      <c r="H132" s="441"/>
      <c r="I132" s="118"/>
      <c r="J132" s="118"/>
      <c r="K132" s="44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  <c r="HG132" s="23"/>
      <c r="HH132" s="23"/>
      <c r="HI132" s="23"/>
      <c r="HJ132" s="23"/>
      <c r="HK132" s="23"/>
      <c r="HL132" s="23"/>
      <c r="HM132" s="23"/>
      <c r="HN132" s="23"/>
      <c r="HO132" s="23"/>
      <c r="HP132" s="23"/>
      <c r="HQ132" s="23"/>
      <c r="HR132" s="23"/>
      <c r="HS132" s="23"/>
      <c r="HT132" s="23"/>
      <c r="HU132" s="23"/>
      <c r="HV132" s="23"/>
      <c r="HW132" s="23"/>
      <c r="HX132" s="23"/>
      <c r="HY132" s="23"/>
      <c r="HZ132" s="23"/>
      <c r="IA132" s="23"/>
      <c r="IB132" s="23"/>
      <c r="IC132" s="23"/>
      <c r="ID132" s="23"/>
      <c r="IE132" s="23"/>
      <c r="IF132" s="23"/>
      <c r="IG132" s="23"/>
      <c r="IH132" s="23"/>
      <c r="II132" s="23"/>
      <c r="IJ132" s="23"/>
      <c r="IK132" s="23"/>
      <c r="IL132" s="23"/>
      <c r="IM132" s="23"/>
      <c r="IN132" s="23"/>
      <c r="IO132" s="23"/>
      <c r="IP132" s="23"/>
      <c r="IQ132" s="23"/>
      <c r="IR132" s="23"/>
      <c r="IS132" s="23"/>
      <c r="IT132" s="23"/>
      <c r="IU132" s="23"/>
      <c r="IV132" s="23"/>
    </row>
    <row r="133" spans="1:256" s="57" customFormat="1" ht="25.5" customHeight="1" x14ac:dyDescent="0.25">
      <c r="A133" s="436">
        <v>426</v>
      </c>
      <c r="B133" s="866" t="s">
        <v>300</v>
      </c>
      <c r="C133" s="867"/>
      <c r="D133" s="867"/>
      <c r="E133" s="868"/>
      <c r="F133" s="615">
        <f>F221+F345+F349</f>
        <v>350000</v>
      </c>
      <c r="G133" s="441"/>
      <c r="H133" s="441"/>
      <c r="I133" s="118"/>
      <c r="J133" s="118"/>
      <c r="K133" s="44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23"/>
      <c r="HB133" s="23"/>
      <c r="HC133" s="23"/>
      <c r="HD133" s="23"/>
      <c r="HE133" s="23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  <c r="HQ133" s="23"/>
      <c r="HR133" s="23"/>
      <c r="HS133" s="23"/>
      <c r="HT133" s="23"/>
      <c r="HU133" s="23"/>
      <c r="HV133" s="23"/>
      <c r="HW133" s="23"/>
      <c r="HX133" s="23"/>
      <c r="HY133" s="23"/>
      <c r="HZ133" s="23"/>
      <c r="IA133" s="23"/>
      <c r="IB133" s="23"/>
      <c r="IC133" s="23"/>
      <c r="ID133" s="23"/>
      <c r="IE133" s="23"/>
      <c r="IF133" s="23"/>
      <c r="IG133" s="23"/>
      <c r="IH133" s="23"/>
      <c r="II133" s="23"/>
      <c r="IJ133" s="23"/>
      <c r="IK133" s="23"/>
      <c r="IL133" s="23"/>
      <c r="IM133" s="23"/>
      <c r="IN133" s="23"/>
      <c r="IO133" s="23"/>
      <c r="IP133" s="23"/>
      <c r="IQ133" s="23"/>
      <c r="IR133" s="23"/>
      <c r="IS133" s="23"/>
      <c r="IT133" s="23"/>
      <c r="IU133" s="23"/>
      <c r="IV133" s="23"/>
    </row>
    <row r="134" spans="1:256" s="57" customFormat="1" ht="25.5" customHeight="1" x14ac:dyDescent="0.25">
      <c r="A134" s="435">
        <v>45</v>
      </c>
      <c r="B134" s="908" t="s">
        <v>113</v>
      </c>
      <c r="C134" s="909"/>
      <c r="D134" s="909"/>
      <c r="E134" s="910"/>
      <c r="F134" s="440">
        <f>SUM(F135)</f>
        <v>2900000</v>
      </c>
      <c r="G134" s="440">
        <f>G228+G261+G337+G467+G583</f>
        <v>2600000</v>
      </c>
      <c r="H134" s="440">
        <f>H228+H261+H337+H467+H583</f>
        <v>1600000</v>
      </c>
      <c r="I134" s="118"/>
      <c r="J134" s="118"/>
      <c r="K134" s="620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23"/>
      <c r="HB134" s="23"/>
      <c r="HC134" s="23"/>
      <c r="HD134" s="23"/>
      <c r="HE134" s="23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  <c r="HQ134" s="23"/>
      <c r="HR134" s="23"/>
      <c r="HS134" s="23"/>
      <c r="HT134" s="23"/>
      <c r="HU134" s="23"/>
      <c r="HV134" s="23"/>
      <c r="HW134" s="23"/>
      <c r="HX134" s="23"/>
      <c r="HY134" s="23"/>
      <c r="HZ134" s="23"/>
      <c r="IA134" s="23"/>
      <c r="IB134" s="23"/>
      <c r="IC134" s="23"/>
      <c r="ID134" s="23"/>
      <c r="IE134" s="23"/>
      <c r="IF134" s="23"/>
      <c r="IG134" s="23"/>
      <c r="IH134" s="23"/>
      <c r="II134" s="23"/>
      <c r="IJ134" s="23"/>
      <c r="IK134" s="23"/>
      <c r="IL134" s="23"/>
      <c r="IM134" s="23"/>
      <c r="IN134" s="23"/>
      <c r="IO134" s="23"/>
      <c r="IP134" s="23"/>
      <c r="IQ134" s="23"/>
      <c r="IR134" s="23"/>
      <c r="IS134" s="23"/>
      <c r="IT134" s="23"/>
      <c r="IU134" s="23"/>
      <c r="IV134" s="23"/>
    </row>
    <row r="135" spans="1:256" s="57" customFormat="1" ht="25.5" customHeight="1" thickBot="1" x14ac:dyDescent="0.3">
      <c r="A135" s="437">
        <v>451</v>
      </c>
      <c r="B135" s="980" t="s">
        <v>312</v>
      </c>
      <c r="C135" s="981"/>
      <c r="D135" s="981"/>
      <c r="E135" s="982"/>
      <c r="F135" s="621">
        <f>F229+F262+F263+F338+F468+F584</f>
        <v>2900000</v>
      </c>
      <c r="G135" s="442"/>
      <c r="H135" s="442"/>
      <c r="I135" s="118"/>
      <c r="J135" s="118"/>
      <c r="K135" s="44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23"/>
      <c r="HB135" s="23"/>
      <c r="HC135" s="23"/>
      <c r="HD135" s="23"/>
      <c r="HE135" s="23"/>
      <c r="HF135" s="23"/>
      <c r="HG135" s="23"/>
      <c r="HH135" s="23"/>
      <c r="HI135" s="23"/>
      <c r="HJ135" s="23"/>
      <c r="HK135" s="23"/>
      <c r="HL135" s="23"/>
      <c r="HM135" s="23"/>
      <c r="HN135" s="23"/>
      <c r="HO135" s="23"/>
      <c r="HP135" s="23"/>
      <c r="HQ135" s="23"/>
      <c r="HR135" s="23"/>
      <c r="HS135" s="23"/>
      <c r="HT135" s="23"/>
      <c r="HU135" s="23"/>
      <c r="HV135" s="23"/>
      <c r="HW135" s="23"/>
      <c r="HX135" s="23"/>
      <c r="HY135" s="23"/>
      <c r="HZ135" s="23"/>
      <c r="IA135" s="23"/>
      <c r="IB135" s="23"/>
      <c r="IC135" s="23"/>
      <c r="ID135" s="23"/>
      <c r="IE135" s="23"/>
      <c r="IF135" s="23"/>
      <c r="IG135" s="23"/>
      <c r="IH135" s="23"/>
      <c r="II135" s="23"/>
      <c r="IJ135" s="23"/>
      <c r="IK135" s="23"/>
      <c r="IL135" s="23"/>
      <c r="IM135" s="23"/>
      <c r="IN135" s="23"/>
      <c r="IO135" s="23"/>
      <c r="IP135" s="23"/>
      <c r="IQ135" s="23"/>
      <c r="IR135" s="23"/>
      <c r="IS135" s="23"/>
      <c r="IT135" s="23"/>
      <c r="IU135" s="23"/>
      <c r="IV135" s="23"/>
    </row>
    <row r="136" spans="1:256" s="57" customFormat="1" ht="85.5" customHeight="1" x14ac:dyDescent="0.25">
      <c r="A136" s="428"/>
      <c r="B136" s="429"/>
      <c r="C136" s="429"/>
      <c r="D136" s="429"/>
      <c r="E136" s="429"/>
      <c r="F136" s="430"/>
      <c r="G136" s="430"/>
      <c r="H136" s="430"/>
      <c r="I136" s="118"/>
      <c r="J136" s="118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  <c r="HQ136" s="23"/>
      <c r="HR136" s="23"/>
      <c r="HS136" s="23"/>
      <c r="HT136" s="23"/>
      <c r="HU136" s="23"/>
      <c r="HV136" s="23"/>
      <c r="HW136" s="23"/>
      <c r="HX136" s="23"/>
      <c r="HY136" s="23"/>
      <c r="HZ136" s="23"/>
      <c r="IA136" s="23"/>
      <c r="IB136" s="23"/>
      <c r="IC136" s="23"/>
      <c r="ID136" s="23"/>
      <c r="IE136" s="23"/>
      <c r="IF136" s="23"/>
      <c r="IG136" s="23"/>
      <c r="IH136" s="23"/>
      <c r="II136" s="23"/>
      <c r="IJ136" s="23"/>
      <c r="IK136" s="23"/>
      <c r="IL136" s="23"/>
      <c r="IM136" s="23"/>
      <c r="IN136" s="23"/>
      <c r="IO136" s="23"/>
      <c r="IP136" s="23"/>
      <c r="IQ136" s="23"/>
      <c r="IR136" s="23"/>
      <c r="IS136" s="23"/>
      <c r="IT136" s="23"/>
      <c r="IU136" s="23"/>
      <c r="IV136" s="23"/>
    </row>
    <row r="137" spans="1:256" ht="38.25" customHeight="1" x14ac:dyDescent="0.25">
      <c r="A137" s="1079" t="s">
        <v>573</v>
      </c>
      <c r="B137" s="867"/>
      <c r="C137" s="867"/>
      <c r="D137" s="867"/>
      <c r="E137" s="867"/>
      <c r="F137" s="867"/>
      <c r="G137" s="867"/>
      <c r="H137" s="867"/>
      <c r="I137" s="867"/>
      <c r="J137" s="867"/>
      <c r="K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23"/>
      <c r="HB137" s="23"/>
      <c r="HC137" s="23"/>
      <c r="HD137" s="23"/>
      <c r="HE137" s="23"/>
      <c r="HF137" s="23"/>
      <c r="HG137" s="23"/>
      <c r="HH137" s="23"/>
      <c r="HI137" s="23"/>
      <c r="HJ137" s="23"/>
      <c r="HK137" s="23"/>
      <c r="HL137" s="23"/>
      <c r="HM137" s="23"/>
      <c r="HN137" s="23"/>
      <c r="HO137" s="23"/>
      <c r="HP137" s="23"/>
      <c r="HQ137" s="23"/>
      <c r="HR137" s="23"/>
      <c r="HS137" s="23"/>
      <c r="HT137" s="23"/>
      <c r="HU137" s="23"/>
      <c r="HV137" s="23"/>
      <c r="HW137" s="23"/>
      <c r="HX137" s="23"/>
      <c r="HY137" s="23"/>
      <c r="HZ137" s="23"/>
      <c r="IA137" s="23"/>
      <c r="IB137" s="23"/>
      <c r="IC137" s="23"/>
      <c r="ID137" s="23"/>
      <c r="IE137" s="23"/>
      <c r="IF137" s="23"/>
      <c r="IG137" s="23"/>
      <c r="IH137" s="23"/>
      <c r="II137" s="23"/>
      <c r="IJ137" s="23"/>
      <c r="IK137" s="23"/>
      <c r="IL137" s="23"/>
      <c r="IM137" s="23"/>
      <c r="IN137" s="23"/>
      <c r="IO137" s="23"/>
      <c r="IP137" s="23"/>
      <c r="IQ137" s="23"/>
      <c r="IR137" s="23"/>
      <c r="IS137" s="23"/>
      <c r="IT137" s="23"/>
      <c r="IU137" s="23"/>
      <c r="IV137" s="23"/>
    </row>
    <row r="138" spans="1:256" ht="48.75" customHeight="1" x14ac:dyDescent="0.25">
      <c r="A138" s="1080" t="s">
        <v>639</v>
      </c>
      <c r="B138" s="1080"/>
      <c r="C138" s="1080"/>
      <c r="D138" s="1080"/>
      <c r="E138" s="1080"/>
      <c r="F138" s="1080"/>
      <c r="G138" s="1080"/>
      <c r="H138" s="1080"/>
      <c r="I138" s="1080"/>
      <c r="J138" s="1080"/>
      <c r="K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  <c r="HG138" s="23"/>
      <c r="HH138" s="23"/>
      <c r="HI138" s="23"/>
      <c r="HJ138" s="23"/>
      <c r="HK138" s="23"/>
      <c r="HL138" s="23"/>
      <c r="HM138" s="23"/>
      <c r="HN138" s="23"/>
      <c r="HO138" s="23"/>
      <c r="HP138" s="23"/>
      <c r="HQ138" s="23"/>
      <c r="HR138" s="23"/>
      <c r="HS138" s="23"/>
      <c r="HT138" s="23"/>
      <c r="HU138" s="23"/>
      <c r="HV138" s="23"/>
      <c r="HW138" s="23"/>
      <c r="HX138" s="23"/>
      <c r="HY138" s="23"/>
      <c r="HZ138" s="23"/>
      <c r="IA138" s="23"/>
      <c r="IB138" s="23"/>
      <c r="IC138" s="23"/>
      <c r="ID138" s="23"/>
      <c r="IE138" s="23"/>
      <c r="IF138" s="23"/>
      <c r="IG138" s="23"/>
      <c r="IH138" s="23"/>
      <c r="II138" s="23"/>
      <c r="IJ138" s="23"/>
      <c r="IK138" s="23"/>
      <c r="IL138" s="23"/>
      <c r="IM138" s="23"/>
      <c r="IN138" s="23"/>
      <c r="IO138" s="23"/>
      <c r="IP138" s="23"/>
      <c r="IQ138" s="23"/>
      <c r="IR138" s="23"/>
      <c r="IS138" s="23"/>
      <c r="IT138" s="23"/>
      <c r="IU138" s="23"/>
      <c r="IV138" s="23"/>
    </row>
    <row r="139" spans="1:256" ht="20.25" customHeight="1" x14ac:dyDescent="0.25">
      <c r="A139" s="590"/>
      <c r="B139" s="590"/>
      <c r="C139" s="590"/>
      <c r="D139" s="590"/>
      <c r="E139" s="590"/>
      <c r="F139" s="590"/>
      <c r="G139" s="590"/>
      <c r="H139" s="590"/>
      <c r="I139" s="590"/>
      <c r="J139" s="590"/>
      <c r="K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23"/>
      <c r="EZ139" s="23"/>
      <c r="FA139" s="23"/>
      <c r="FB139" s="23"/>
      <c r="FC139" s="23"/>
      <c r="FD139" s="23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23"/>
      <c r="HB139" s="23"/>
      <c r="HC139" s="23"/>
      <c r="HD139" s="23"/>
      <c r="HE139" s="23"/>
      <c r="HF139" s="23"/>
      <c r="HG139" s="23"/>
      <c r="HH139" s="23"/>
      <c r="HI139" s="23"/>
      <c r="HJ139" s="23"/>
      <c r="HK139" s="23"/>
      <c r="HL139" s="23"/>
      <c r="HM139" s="23"/>
      <c r="HN139" s="23"/>
      <c r="HO139" s="23"/>
      <c r="HP139" s="23"/>
      <c r="HQ139" s="23"/>
      <c r="HR139" s="23"/>
      <c r="HS139" s="23"/>
      <c r="HT139" s="23"/>
      <c r="HU139" s="23"/>
      <c r="HV139" s="23"/>
      <c r="HW139" s="23"/>
      <c r="HX139" s="23"/>
      <c r="HY139" s="23"/>
      <c r="HZ139" s="23"/>
      <c r="IA139" s="23"/>
      <c r="IB139" s="23"/>
      <c r="IC139" s="23"/>
      <c r="ID139" s="23"/>
      <c r="IE139" s="23"/>
      <c r="IF139" s="23"/>
      <c r="IG139" s="23"/>
      <c r="IH139" s="23"/>
      <c r="II139" s="23"/>
      <c r="IJ139" s="23"/>
      <c r="IK139" s="23"/>
      <c r="IL139" s="23"/>
      <c r="IM139" s="23"/>
      <c r="IN139" s="23"/>
      <c r="IO139" s="23"/>
      <c r="IP139" s="23"/>
      <c r="IQ139" s="23"/>
      <c r="IR139" s="23"/>
      <c r="IS139" s="23"/>
      <c r="IT139" s="23"/>
      <c r="IU139" s="23"/>
      <c r="IV139" s="23"/>
    </row>
    <row r="140" spans="1:256" ht="20.25" customHeight="1" x14ac:dyDescent="0.25">
      <c r="A140" s="1111" t="s">
        <v>574</v>
      </c>
      <c r="B140" s="1111"/>
      <c r="C140" s="1111"/>
      <c r="D140" s="1111"/>
      <c r="E140" s="1111"/>
      <c r="F140" s="1111"/>
      <c r="G140" s="590"/>
      <c r="H140" s="590"/>
      <c r="I140" s="590"/>
      <c r="J140" s="590"/>
      <c r="K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23"/>
      <c r="EZ140" s="23"/>
      <c r="FA140" s="23"/>
      <c r="FB140" s="23"/>
      <c r="FC140" s="23"/>
      <c r="FD140" s="23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23"/>
      <c r="HB140" s="23"/>
      <c r="HC140" s="23"/>
      <c r="HD140" s="23"/>
      <c r="HE140" s="23"/>
      <c r="HF140" s="23"/>
      <c r="HG140" s="23"/>
      <c r="HH140" s="23"/>
      <c r="HI140" s="23"/>
      <c r="HJ140" s="23"/>
      <c r="HK140" s="23"/>
      <c r="HL140" s="23"/>
      <c r="HM140" s="23"/>
      <c r="HN140" s="23"/>
      <c r="HO140" s="23"/>
      <c r="HP140" s="23"/>
      <c r="HQ140" s="23"/>
      <c r="HR140" s="23"/>
      <c r="HS140" s="23"/>
      <c r="HT140" s="23"/>
      <c r="HU140" s="23"/>
      <c r="HV140" s="23"/>
      <c r="HW140" s="23"/>
      <c r="HX140" s="23"/>
      <c r="HY140" s="23"/>
      <c r="HZ140" s="23"/>
      <c r="IA140" s="23"/>
      <c r="IB140" s="23"/>
      <c r="IC140" s="23"/>
      <c r="ID140" s="23"/>
      <c r="IE140" s="23"/>
      <c r="IF140" s="23"/>
      <c r="IG140" s="23"/>
      <c r="IH140" s="23"/>
      <c r="II140" s="23"/>
      <c r="IJ140" s="23"/>
      <c r="IK140" s="23"/>
      <c r="IL140" s="23"/>
      <c r="IM140" s="23"/>
      <c r="IN140" s="23"/>
      <c r="IO140" s="23"/>
      <c r="IP140" s="23"/>
      <c r="IQ140" s="23"/>
      <c r="IR140" s="23"/>
      <c r="IS140" s="23"/>
      <c r="IT140" s="23"/>
      <c r="IU140" s="23"/>
      <c r="IV140" s="23"/>
    </row>
    <row r="141" spans="1:256" ht="24.75" customHeight="1" thickBot="1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HL141" s="23"/>
      <c r="HM141" s="23"/>
      <c r="HN141" s="23"/>
      <c r="HO141" s="23"/>
      <c r="HP141" s="23"/>
      <c r="HQ141" s="23"/>
      <c r="HR141" s="23"/>
      <c r="HS141" s="23"/>
      <c r="HT141" s="23"/>
      <c r="HU141" s="23"/>
      <c r="HV141" s="23"/>
      <c r="HW141" s="23"/>
      <c r="HX141" s="23"/>
      <c r="HY141" s="23"/>
      <c r="HZ141" s="23"/>
      <c r="IA141" s="23"/>
      <c r="IB141" s="23"/>
      <c r="IC141" s="23"/>
      <c r="ID141" s="23"/>
      <c r="IE141" s="23"/>
      <c r="IF141" s="23"/>
      <c r="IG141" s="23"/>
      <c r="IH141" s="23"/>
      <c r="II141" s="23"/>
      <c r="IJ141" s="23"/>
      <c r="IK141" s="23"/>
      <c r="IL141" s="23"/>
      <c r="IM141" s="23"/>
      <c r="IN141" s="23"/>
      <c r="IO141" s="23"/>
      <c r="IP141" s="23"/>
      <c r="IQ141" s="23"/>
      <c r="IR141" s="23"/>
      <c r="IS141" s="23"/>
      <c r="IT141" s="23"/>
      <c r="IU141" s="23"/>
      <c r="IV141" s="23"/>
    </row>
    <row r="142" spans="1:256" ht="23.25" customHeight="1" thickBot="1" x14ac:dyDescent="0.3">
      <c r="A142" s="37" t="s">
        <v>3</v>
      </c>
      <c r="B142" s="37" t="s">
        <v>4</v>
      </c>
      <c r="C142" s="978" t="s">
        <v>55</v>
      </c>
      <c r="D142" s="979"/>
      <c r="E142" s="979"/>
      <c r="F142" s="107" t="s">
        <v>592</v>
      </c>
      <c r="G142" s="108" t="s">
        <v>522</v>
      </c>
      <c r="H142" s="107" t="s">
        <v>595</v>
      </c>
      <c r="I142" s="107" t="s">
        <v>66</v>
      </c>
      <c r="J142" s="109" t="s">
        <v>284</v>
      </c>
      <c r="L142" s="14"/>
      <c r="M142" s="13"/>
      <c r="N142" s="13"/>
      <c r="HL142" s="23"/>
      <c r="HM142" s="23"/>
      <c r="HN142" s="23"/>
      <c r="HO142" s="23"/>
      <c r="HP142" s="23"/>
      <c r="HQ142" s="23"/>
      <c r="HR142" s="23"/>
      <c r="HS142" s="23"/>
      <c r="HT142" s="23"/>
      <c r="HU142" s="23"/>
      <c r="HV142" s="23"/>
      <c r="HW142" s="23"/>
      <c r="HX142" s="23"/>
      <c r="HY142" s="23"/>
      <c r="HZ142" s="23"/>
      <c r="IA142" s="23"/>
      <c r="IB142" s="23"/>
      <c r="IC142" s="23"/>
      <c r="ID142" s="23"/>
      <c r="IE142" s="23"/>
      <c r="IF142" s="23"/>
      <c r="IG142" s="23"/>
      <c r="IH142" s="23"/>
      <c r="II142" s="23"/>
      <c r="IJ142" s="23"/>
      <c r="IK142" s="23"/>
      <c r="IL142" s="23"/>
      <c r="IM142" s="23"/>
      <c r="IN142" s="23"/>
      <c r="IO142" s="23"/>
      <c r="IP142" s="23"/>
      <c r="IQ142" s="23"/>
      <c r="IR142" s="23"/>
      <c r="IS142" s="23"/>
      <c r="IT142" s="23"/>
      <c r="IU142" s="23"/>
      <c r="IV142" s="23"/>
    </row>
    <row r="143" spans="1:256" ht="24.75" customHeight="1" thickBot="1" x14ac:dyDescent="0.3">
      <c r="A143" s="990" t="s">
        <v>283</v>
      </c>
      <c r="B143" s="991"/>
      <c r="C143" s="991"/>
      <c r="D143" s="991"/>
      <c r="E143" s="991"/>
      <c r="F143" s="460">
        <f>F144+F162+F512+F558+F591</f>
        <v>21011000</v>
      </c>
      <c r="G143" s="460">
        <f t="shared" ref="G143:H143" si="2">G144+G162+G512+G558+G591</f>
        <v>30549000</v>
      </c>
      <c r="H143" s="460">
        <f t="shared" si="2"/>
        <v>44144000</v>
      </c>
      <c r="I143" s="461"/>
      <c r="J143" s="462"/>
      <c r="K143" s="614"/>
      <c r="L143" s="14"/>
      <c r="M143" s="239"/>
      <c r="N143" s="16"/>
      <c r="HL143" s="23"/>
      <c r="HM143" s="23"/>
      <c r="HN143" s="23"/>
      <c r="HO143" s="23"/>
      <c r="HP143" s="23"/>
      <c r="HQ143" s="23"/>
      <c r="HR143" s="23"/>
      <c r="HS143" s="23"/>
      <c r="HT143" s="23"/>
      <c r="HU143" s="23"/>
      <c r="HV143" s="23"/>
      <c r="HW143" s="23"/>
      <c r="HX143" s="23"/>
      <c r="HY143" s="23"/>
      <c r="HZ143" s="23"/>
      <c r="IA143" s="23"/>
      <c r="IB143" s="23"/>
      <c r="IC143" s="23"/>
      <c r="ID143" s="23"/>
      <c r="IE143" s="23"/>
      <c r="IF143" s="23"/>
      <c r="IG143" s="23"/>
      <c r="IH143" s="23"/>
      <c r="II143" s="23"/>
      <c r="IJ143" s="23"/>
      <c r="IK143" s="23"/>
      <c r="IL143" s="23"/>
      <c r="IM143" s="23"/>
      <c r="IN143" s="23"/>
      <c r="IO143" s="23"/>
      <c r="IP143" s="23"/>
      <c r="IQ143" s="23"/>
      <c r="IR143" s="23"/>
      <c r="IS143" s="23"/>
      <c r="IT143" s="23"/>
      <c r="IU143" s="23"/>
      <c r="IV143" s="23"/>
    </row>
    <row r="144" spans="1:256" ht="24.75" customHeight="1" thickBot="1" x14ac:dyDescent="0.3">
      <c r="A144" s="983" t="s">
        <v>411</v>
      </c>
      <c r="B144" s="984"/>
      <c r="C144" s="984"/>
      <c r="D144" s="984"/>
      <c r="E144" s="984"/>
      <c r="F144" s="175">
        <f t="shared" ref="F144:H145" si="3">F145</f>
        <v>131000</v>
      </c>
      <c r="G144" s="175">
        <f t="shared" si="3"/>
        <v>52000</v>
      </c>
      <c r="H144" s="175">
        <f t="shared" si="3"/>
        <v>52000</v>
      </c>
      <c r="I144" s="134"/>
      <c r="J144" s="156"/>
      <c r="K144" s="15"/>
      <c r="L144" s="15"/>
      <c r="M144" s="38"/>
      <c r="N144" s="17"/>
      <c r="HL144" s="23"/>
      <c r="HM144" s="23"/>
      <c r="HN144" s="23"/>
      <c r="HO144" s="23"/>
      <c r="HP144" s="23"/>
      <c r="HQ144" s="23"/>
      <c r="HR144" s="23"/>
      <c r="HS144" s="23"/>
      <c r="HT144" s="23"/>
      <c r="HU144" s="23"/>
      <c r="HV144" s="23"/>
      <c r="HW144" s="23"/>
      <c r="HX144" s="23"/>
      <c r="HY144" s="23"/>
      <c r="HZ144" s="23"/>
      <c r="IA144" s="23"/>
      <c r="IB144" s="23"/>
      <c r="IC144" s="23"/>
      <c r="ID144" s="23"/>
      <c r="IE144" s="23"/>
      <c r="IF144" s="23"/>
      <c r="IG144" s="23"/>
      <c r="IH144" s="23"/>
      <c r="II144" s="23"/>
      <c r="IJ144" s="23"/>
      <c r="IK144" s="23"/>
      <c r="IL144" s="23"/>
      <c r="IM144" s="23"/>
      <c r="IN144" s="23"/>
      <c r="IO144" s="23"/>
      <c r="IP144" s="23"/>
      <c r="IQ144" s="23"/>
      <c r="IR144" s="23"/>
      <c r="IS144" s="23"/>
      <c r="IT144" s="23"/>
      <c r="IU144" s="23"/>
      <c r="IV144" s="23"/>
    </row>
    <row r="145" spans="1:256" ht="28.5" customHeight="1" thickBot="1" x14ac:dyDescent="0.3">
      <c r="A145" s="985" t="s">
        <v>405</v>
      </c>
      <c r="B145" s="986"/>
      <c r="C145" s="986"/>
      <c r="D145" s="986"/>
      <c r="E145" s="986"/>
      <c r="F145" s="364">
        <f t="shared" si="3"/>
        <v>131000</v>
      </c>
      <c r="G145" s="364">
        <f t="shared" si="3"/>
        <v>52000</v>
      </c>
      <c r="H145" s="364">
        <f t="shared" si="3"/>
        <v>52000</v>
      </c>
      <c r="I145" s="365"/>
      <c r="J145" s="366"/>
      <c r="K145" s="15"/>
      <c r="L145" s="15"/>
      <c r="M145" s="15"/>
      <c r="N145" s="16"/>
      <c r="HL145" s="23"/>
      <c r="HM145" s="23"/>
      <c r="HN145" s="23"/>
      <c r="HO145" s="23"/>
      <c r="HP145" s="23"/>
      <c r="HQ145" s="23"/>
      <c r="HR145" s="23"/>
      <c r="HS145" s="23"/>
      <c r="HT145" s="23"/>
      <c r="HU145" s="23"/>
      <c r="HV145" s="23"/>
      <c r="HW145" s="23"/>
      <c r="HX145" s="23"/>
      <c r="HY145" s="23"/>
      <c r="HZ145" s="23"/>
      <c r="IA145" s="23"/>
      <c r="IB145" s="23"/>
      <c r="IC145" s="23"/>
      <c r="ID145" s="23"/>
      <c r="IE145" s="23"/>
      <c r="IF145" s="23"/>
      <c r="IG145" s="23"/>
      <c r="IH145" s="23"/>
      <c r="II145" s="23"/>
      <c r="IJ145" s="23"/>
      <c r="IK145" s="23"/>
      <c r="IL145" s="23"/>
      <c r="IM145" s="23"/>
      <c r="IN145" s="23"/>
      <c r="IO145" s="23"/>
      <c r="IP145" s="23"/>
      <c r="IQ145" s="23"/>
      <c r="IR145" s="23"/>
      <c r="IS145" s="23"/>
      <c r="IT145" s="23"/>
      <c r="IU145" s="23"/>
      <c r="IV145" s="23"/>
    </row>
    <row r="146" spans="1:256" ht="26.25" customHeight="1" thickBot="1" x14ac:dyDescent="0.3">
      <c r="A146" s="992" t="s">
        <v>406</v>
      </c>
      <c r="B146" s="993"/>
      <c r="C146" s="993"/>
      <c r="D146" s="993"/>
      <c r="E146" s="993"/>
      <c r="F146" s="176">
        <f>F147+F154+F158</f>
        <v>131000</v>
      </c>
      <c r="G146" s="176">
        <f t="shared" ref="G146:H146" si="4">G147+G154+G158</f>
        <v>52000</v>
      </c>
      <c r="H146" s="176">
        <f t="shared" si="4"/>
        <v>52000</v>
      </c>
      <c r="I146" s="135"/>
      <c r="J146" s="157"/>
      <c r="K146" s="15"/>
      <c r="L146" s="15"/>
      <c r="M146" s="239"/>
      <c r="N146" s="16"/>
      <c r="HL146" s="23"/>
      <c r="HM146" s="23"/>
      <c r="HN146" s="23"/>
      <c r="HO146" s="23"/>
      <c r="HP146" s="23"/>
      <c r="HQ146" s="23"/>
      <c r="HR146" s="23"/>
      <c r="HS146" s="23"/>
      <c r="HT146" s="23"/>
      <c r="HU146" s="23"/>
      <c r="HV146" s="23"/>
      <c r="HW146" s="23"/>
      <c r="HX146" s="23"/>
      <c r="HY146" s="23"/>
      <c r="HZ146" s="23"/>
      <c r="IA146" s="23"/>
      <c r="IB146" s="23"/>
      <c r="IC146" s="23"/>
      <c r="ID146" s="23"/>
      <c r="IE146" s="23"/>
      <c r="IF146" s="23"/>
      <c r="IG146" s="23"/>
      <c r="IH146" s="23"/>
      <c r="II146" s="23"/>
      <c r="IJ146" s="23"/>
      <c r="IK146" s="23"/>
      <c r="IL146" s="23"/>
      <c r="IM146" s="23"/>
      <c r="IN146" s="23"/>
      <c r="IO146" s="23"/>
      <c r="IP146" s="23"/>
      <c r="IQ146" s="23"/>
      <c r="IR146" s="23"/>
      <c r="IS146" s="23"/>
      <c r="IT146" s="23"/>
      <c r="IU146" s="23"/>
      <c r="IV146" s="23"/>
    </row>
    <row r="147" spans="1:256" ht="25.5" customHeight="1" thickBot="1" x14ac:dyDescent="0.3">
      <c r="A147" s="926" t="s">
        <v>407</v>
      </c>
      <c r="B147" s="927"/>
      <c r="C147" s="927"/>
      <c r="D147" s="927"/>
      <c r="E147" s="927"/>
      <c r="F147" s="177">
        <f t="shared" ref="F147:H148" si="5">F148</f>
        <v>69000</v>
      </c>
      <c r="G147" s="177">
        <f t="shared" si="5"/>
        <v>40000</v>
      </c>
      <c r="H147" s="177">
        <f t="shared" si="5"/>
        <v>40000</v>
      </c>
      <c r="I147" s="136"/>
      <c r="J147" s="158"/>
      <c r="K147" s="15"/>
      <c r="L147" s="15"/>
      <c r="M147" s="38"/>
      <c r="N147" s="16"/>
      <c r="HL147" s="23"/>
      <c r="HM147" s="23"/>
      <c r="HN147" s="23"/>
      <c r="HO147" s="23"/>
      <c r="HP147" s="23"/>
      <c r="HQ147" s="23"/>
      <c r="HR147" s="23"/>
      <c r="HS147" s="23"/>
      <c r="HT147" s="23"/>
      <c r="HU147" s="23"/>
      <c r="HV147" s="23"/>
      <c r="HW147" s="23"/>
      <c r="HX147" s="23"/>
      <c r="HY147" s="23"/>
      <c r="HZ147" s="23"/>
      <c r="IA147" s="23"/>
      <c r="IB147" s="23"/>
      <c r="IC147" s="23"/>
      <c r="ID147" s="23"/>
      <c r="IE147" s="23"/>
      <c r="IF147" s="23"/>
      <c r="IG147" s="23"/>
      <c r="IH147" s="23"/>
      <c r="II147" s="23"/>
      <c r="IJ147" s="23"/>
      <c r="IK147" s="23"/>
      <c r="IL147" s="23"/>
      <c r="IM147" s="23"/>
      <c r="IN147" s="23"/>
      <c r="IO147" s="23"/>
      <c r="IP147" s="23"/>
      <c r="IQ147" s="23"/>
      <c r="IR147" s="23"/>
      <c r="IS147" s="23"/>
      <c r="IT147" s="23"/>
      <c r="IU147" s="23"/>
      <c r="IV147" s="23"/>
    </row>
    <row r="148" spans="1:256" ht="20.25" customHeight="1" x14ac:dyDescent="0.25">
      <c r="A148" s="119"/>
      <c r="B148" s="120">
        <v>3</v>
      </c>
      <c r="C148" s="894" t="s">
        <v>67</v>
      </c>
      <c r="D148" s="895"/>
      <c r="E148" s="895"/>
      <c r="F148" s="178">
        <f t="shared" si="5"/>
        <v>69000</v>
      </c>
      <c r="G148" s="178">
        <f t="shared" si="5"/>
        <v>40000</v>
      </c>
      <c r="H148" s="178">
        <f t="shared" si="5"/>
        <v>40000</v>
      </c>
      <c r="I148" s="137"/>
      <c r="J148" s="159"/>
      <c r="K148" s="18"/>
      <c r="L148" s="18"/>
      <c r="M148" s="42"/>
      <c r="N148" s="19"/>
      <c r="HL148" s="23"/>
      <c r="HM148" s="23"/>
      <c r="HN148" s="23"/>
      <c r="HO148" s="23"/>
      <c r="HP148" s="23"/>
      <c r="HQ148" s="23"/>
      <c r="HR148" s="23"/>
      <c r="HS148" s="23"/>
      <c r="HT148" s="23"/>
      <c r="HU148" s="23"/>
      <c r="HV148" s="23"/>
      <c r="HW148" s="23"/>
      <c r="HX148" s="23"/>
      <c r="HY148" s="23"/>
      <c r="HZ148" s="23"/>
      <c r="IA148" s="23"/>
      <c r="IB148" s="23"/>
      <c r="IC148" s="23"/>
      <c r="ID148" s="23"/>
      <c r="IE148" s="23"/>
      <c r="IF148" s="23"/>
      <c r="IG148" s="23"/>
      <c r="IH148" s="23"/>
      <c r="II148" s="23"/>
      <c r="IJ148" s="23"/>
      <c r="IK148" s="23"/>
      <c r="IL148" s="23"/>
      <c r="IM148" s="23"/>
      <c r="IN148" s="23"/>
      <c r="IO148" s="23"/>
      <c r="IP148" s="23"/>
      <c r="IQ148" s="23"/>
      <c r="IR148" s="23"/>
      <c r="IS148" s="23"/>
      <c r="IT148" s="23"/>
      <c r="IU148" s="23"/>
      <c r="IV148" s="23"/>
    </row>
    <row r="149" spans="1:256" ht="20.25" customHeight="1" x14ac:dyDescent="0.25">
      <c r="A149" s="121"/>
      <c r="B149" s="122">
        <v>32</v>
      </c>
      <c r="C149" s="888" t="s">
        <v>72</v>
      </c>
      <c r="D149" s="889"/>
      <c r="E149" s="889"/>
      <c r="F149" s="179">
        <f>SUM(F150:F153)</f>
        <v>69000</v>
      </c>
      <c r="G149" s="375">
        <v>40000</v>
      </c>
      <c r="H149" s="379">
        <v>40000</v>
      </c>
      <c r="I149" s="138"/>
      <c r="J149" s="160"/>
      <c r="K149" s="18"/>
      <c r="L149" s="18"/>
      <c r="M149" s="42"/>
      <c r="N149" s="19"/>
      <c r="HL149" s="23"/>
      <c r="HM149" s="23"/>
      <c r="HN149" s="23"/>
      <c r="HO149" s="23"/>
      <c r="HP149" s="23"/>
      <c r="HQ149" s="23"/>
      <c r="HR149" s="23"/>
      <c r="HS149" s="23"/>
      <c r="HT149" s="23"/>
      <c r="HU149" s="23"/>
      <c r="HV149" s="23"/>
      <c r="HW149" s="23"/>
      <c r="HX149" s="23"/>
      <c r="HY149" s="23"/>
      <c r="HZ149" s="23"/>
      <c r="IA149" s="23"/>
      <c r="IB149" s="23"/>
      <c r="IC149" s="23"/>
      <c r="ID149" s="23"/>
      <c r="IE149" s="23"/>
      <c r="IF149" s="23"/>
      <c r="IG149" s="23"/>
      <c r="IH149" s="23"/>
      <c r="II149" s="23"/>
      <c r="IJ149" s="23"/>
      <c r="IK149" s="23"/>
      <c r="IL149" s="23"/>
      <c r="IM149" s="23"/>
      <c r="IN149" s="23"/>
      <c r="IO149" s="23"/>
      <c r="IP149" s="23"/>
      <c r="IQ149" s="23"/>
      <c r="IR149" s="23"/>
      <c r="IS149" s="23"/>
      <c r="IT149" s="23"/>
      <c r="IU149" s="23"/>
      <c r="IV149" s="23"/>
    </row>
    <row r="150" spans="1:256" ht="16.5" customHeight="1" x14ac:dyDescent="0.25">
      <c r="A150" s="121" t="s">
        <v>173</v>
      </c>
      <c r="B150" s="121">
        <v>322</v>
      </c>
      <c r="C150" s="862" t="s">
        <v>80</v>
      </c>
      <c r="D150" s="863"/>
      <c r="E150" s="863"/>
      <c r="F150" s="180">
        <v>4000</v>
      </c>
      <c r="G150" s="257"/>
      <c r="H150" s="258"/>
      <c r="I150" s="139">
        <v>1</v>
      </c>
      <c r="J150" s="449" t="s">
        <v>290</v>
      </c>
      <c r="K150" s="15"/>
      <c r="L150" s="15"/>
      <c r="M150" s="42"/>
      <c r="N150" s="16"/>
      <c r="HL150" s="23"/>
      <c r="HM150" s="23"/>
      <c r="HN150" s="23"/>
      <c r="HO150" s="23"/>
      <c r="HP150" s="23"/>
      <c r="HQ150" s="23"/>
      <c r="HR150" s="23"/>
      <c r="HS150" s="23"/>
      <c r="HT150" s="23"/>
      <c r="HU150" s="23"/>
      <c r="HV150" s="23"/>
      <c r="HW150" s="23"/>
      <c r="HX150" s="23"/>
      <c r="HY150" s="23"/>
      <c r="HZ150" s="23"/>
      <c r="IA150" s="23"/>
      <c r="IB150" s="23"/>
      <c r="IC150" s="23"/>
      <c r="ID150" s="23"/>
      <c r="IE150" s="23"/>
      <c r="IF150" s="23"/>
      <c r="IG150" s="23"/>
      <c r="IH150" s="23"/>
      <c r="II150" s="23"/>
      <c r="IJ150" s="23"/>
      <c r="IK150" s="23"/>
      <c r="IL150" s="23"/>
      <c r="IM150" s="23"/>
      <c r="IN150" s="23"/>
      <c r="IO150" s="23"/>
      <c r="IP150" s="23"/>
      <c r="IQ150" s="23"/>
      <c r="IR150" s="23"/>
      <c r="IS150" s="23"/>
      <c r="IT150" s="23"/>
      <c r="IU150" s="23"/>
      <c r="IV150" s="23"/>
    </row>
    <row r="151" spans="1:256" ht="18" customHeight="1" x14ac:dyDescent="0.25">
      <c r="A151" s="121" t="s">
        <v>390</v>
      </c>
      <c r="B151" s="121">
        <v>329</v>
      </c>
      <c r="C151" s="862" t="s">
        <v>258</v>
      </c>
      <c r="D151" s="863"/>
      <c r="E151" s="863"/>
      <c r="F151" s="180">
        <v>50000</v>
      </c>
      <c r="G151" s="259"/>
      <c r="H151" s="258"/>
      <c r="I151" s="139">
        <v>1</v>
      </c>
      <c r="J151" s="449" t="s">
        <v>290</v>
      </c>
      <c r="K151" s="15"/>
      <c r="L151" s="15"/>
      <c r="M151" s="13"/>
      <c r="N151" s="16"/>
      <c r="HL151" s="23"/>
      <c r="HM151" s="23"/>
      <c r="HN151" s="23"/>
      <c r="HO151" s="23"/>
      <c r="HP151" s="23"/>
      <c r="HQ151" s="23"/>
      <c r="HR151" s="23"/>
      <c r="HS151" s="23"/>
      <c r="HT151" s="23"/>
      <c r="HU151" s="23"/>
      <c r="HV151" s="23"/>
      <c r="HW151" s="23"/>
      <c r="HX151" s="23"/>
      <c r="HY151" s="23"/>
      <c r="HZ151" s="23"/>
      <c r="IA151" s="23"/>
      <c r="IB151" s="23"/>
      <c r="IC151" s="23"/>
      <c r="ID151" s="23"/>
      <c r="IE151" s="23"/>
      <c r="IF151" s="23"/>
      <c r="IG151" s="23"/>
      <c r="IH151" s="23"/>
      <c r="II151" s="23"/>
      <c r="IJ151" s="23"/>
      <c r="IK151" s="23"/>
      <c r="IL151" s="23"/>
      <c r="IM151" s="23"/>
      <c r="IN151" s="23"/>
      <c r="IO151" s="23"/>
      <c r="IP151" s="23"/>
      <c r="IQ151" s="23"/>
      <c r="IR151" s="23"/>
      <c r="IS151" s="23"/>
      <c r="IT151" s="23"/>
      <c r="IU151" s="23"/>
      <c r="IV151" s="23"/>
    </row>
    <row r="152" spans="1:256" ht="18.75" customHeight="1" x14ac:dyDescent="0.25">
      <c r="A152" s="121" t="s">
        <v>391</v>
      </c>
      <c r="B152" s="121">
        <v>329</v>
      </c>
      <c r="C152" s="862" t="s">
        <v>87</v>
      </c>
      <c r="D152" s="863"/>
      <c r="E152" s="863"/>
      <c r="F152" s="180">
        <v>10000</v>
      </c>
      <c r="G152" s="259"/>
      <c r="H152" s="258"/>
      <c r="I152" s="139">
        <v>1</v>
      </c>
      <c r="J152" s="449" t="s">
        <v>290</v>
      </c>
      <c r="K152" s="15"/>
      <c r="L152" s="15"/>
      <c r="M152" s="13"/>
      <c r="N152" s="16"/>
      <c r="HL152" s="23"/>
      <c r="HM152" s="23"/>
      <c r="HN152" s="23"/>
      <c r="HO152" s="23"/>
      <c r="HP152" s="23"/>
      <c r="HQ152" s="23"/>
      <c r="HR152" s="23"/>
      <c r="HS152" s="23"/>
      <c r="HT152" s="23"/>
      <c r="HU152" s="23"/>
      <c r="HV152" s="23"/>
      <c r="HW152" s="23"/>
      <c r="HX152" s="23"/>
      <c r="HY152" s="23"/>
      <c r="HZ152" s="23"/>
      <c r="IA152" s="23"/>
      <c r="IB152" s="23"/>
      <c r="IC152" s="23"/>
      <c r="ID152" s="23"/>
      <c r="IE152" s="23"/>
      <c r="IF152" s="23"/>
      <c r="IG152" s="23"/>
      <c r="IH152" s="23"/>
      <c r="II152" s="23"/>
      <c r="IJ152" s="23"/>
      <c r="IK152" s="23"/>
      <c r="IL152" s="23"/>
      <c r="IM152" s="23"/>
      <c r="IN152" s="23"/>
      <c r="IO152" s="23"/>
      <c r="IP152" s="23"/>
      <c r="IQ152" s="23"/>
      <c r="IR152" s="23"/>
      <c r="IS152" s="23"/>
      <c r="IT152" s="23"/>
      <c r="IU152" s="23"/>
      <c r="IV152" s="23"/>
    </row>
    <row r="153" spans="1:256" ht="23.25" customHeight="1" thickBot="1" x14ac:dyDescent="0.3">
      <c r="A153" s="123" t="s">
        <v>174</v>
      </c>
      <c r="B153" s="123">
        <v>329</v>
      </c>
      <c r="C153" s="891" t="s">
        <v>154</v>
      </c>
      <c r="D153" s="892"/>
      <c r="E153" s="892"/>
      <c r="F153" s="617">
        <v>5000</v>
      </c>
      <c r="G153" s="260"/>
      <c r="H153" s="261"/>
      <c r="I153" s="140">
        <v>1</v>
      </c>
      <c r="J153" s="459" t="s">
        <v>290</v>
      </c>
      <c r="K153" s="15"/>
      <c r="L153" s="15"/>
      <c r="M153" s="13"/>
      <c r="N153" s="16"/>
      <c r="HL153" s="23"/>
      <c r="HM153" s="23"/>
      <c r="HN153" s="23"/>
      <c r="HO153" s="23"/>
      <c r="HP153" s="23"/>
      <c r="HQ153" s="23"/>
      <c r="HR153" s="23"/>
      <c r="HS153" s="23"/>
      <c r="HT153" s="23"/>
      <c r="HU153" s="23"/>
      <c r="HV153" s="23"/>
      <c r="HW153" s="23"/>
      <c r="HX153" s="23"/>
      <c r="HY153" s="23"/>
      <c r="HZ153" s="23"/>
      <c r="IA153" s="23"/>
      <c r="IB153" s="23"/>
      <c r="IC153" s="23"/>
      <c r="ID153" s="23"/>
      <c r="IE153" s="23"/>
      <c r="IF153" s="23"/>
      <c r="IG153" s="23"/>
      <c r="IH153" s="23"/>
      <c r="II153" s="23"/>
      <c r="IJ153" s="23"/>
      <c r="IK153" s="23"/>
      <c r="IL153" s="23"/>
      <c r="IM153" s="23"/>
      <c r="IN153" s="23"/>
      <c r="IO153" s="23"/>
      <c r="IP153" s="23"/>
      <c r="IQ153" s="23"/>
      <c r="IR153" s="23"/>
      <c r="IS153" s="23"/>
      <c r="IT153" s="23"/>
      <c r="IU153" s="23"/>
      <c r="IV153" s="23"/>
    </row>
    <row r="154" spans="1:256" ht="23.25" customHeight="1" thickBot="1" x14ac:dyDescent="0.3">
      <c r="A154" s="953" t="s">
        <v>523</v>
      </c>
      <c r="B154" s="954"/>
      <c r="C154" s="954"/>
      <c r="D154" s="954"/>
      <c r="E154" s="955"/>
      <c r="F154" s="195">
        <f t="shared" ref="F154:H155" si="6">F155</f>
        <v>50000</v>
      </c>
      <c r="G154" s="478">
        <f t="shared" si="6"/>
        <v>0</v>
      </c>
      <c r="H154" s="371">
        <f t="shared" si="6"/>
        <v>0</v>
      </c>
      <c r="I154" s="142"/>
      <c r="J154" s="164"/>
      <c r="K154" s="15"/>
      <c r="L154" s="15"/>
      <c r="M154" s="13"/>
      <c r="N154" s="16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  <c r="HW154" s="23"/>
      <c r="HX154" s="23"/>
      <c r="HY154" s="23"/>
      <c r="HZ154" s="23"/>
      <c r="IA154" s="23"/>
      <c r="IB154" s="23"/>
      <c r="IC154" s="23"/>
      <c r="ID154" s="23"/>
      <c r="IE154" s="23"/>
      <c r="IF154" s="23"/>
      <c r="IG154" s="23"/>
      <c r="IH154" s="23"/>
      <c r="II154" s="23"/>
      <c r="IJ154" s="23"/>
      <c r="IK154" s="23"/>
      <c r="IL154" s="23"/>
      <c r="IM154" s="23"/>
      <c r="IN154" s="23"/>
      <c r="IO154" s="23"/>
      <c r="IP154" s="23"/>
      <c r="IQ154" s="23"/>
      <c r="IR154" s="23"/>
      <c r="IS154" s="23"/>
      <c r="IT154" s="23"/>
      <c r="IU154" s="23"/>
      <c r="IV154" s="23"/>
    </row>
    <row r="155" spans="1:256" ht="23.25" customHeight="1" x14ac:dyDescent="0.25">
      <c r="A155" s="119"/>
      <c r="B155" s="120">
        <v>3</v>
      </c>
      <c r="C155" s="894" t="s">
        <v>409</v>
      </c>
      <c r="D155" s="895"/>
      <c r="E155" s="915"/>
      <c r="F155" s="187">
        <f t="shared" si="6"/>
        <v>50000</v>
      </c>
      <c r="G155" s="187">
        <f t="shared" si="6"/>
        <v>0</v>
      </c>
      <c r="H155" s="187">
        <f t="shared" si="6"/>
        <v>0</v>
      </c>
      <c r="I155" s="138"/>
      <c r="J155" s="160"/>
      <c r="K155" s="15"/>
      <c r="L155" s="15"/>
      <c r="M155" s="13"/>
      <c r="N155" s="16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  <c r="HW155" s="23"/>
      <c r="HX155" s="23"/>
      <c r="HY155" s="23"/>
      <c r="HZ155" s="23"/>
      <c r="IA155" s="23"/>
      <c r="IB155" s="23"/>
      <c r="IC155" s="23"/>
      <c r="ID155" s="23"/>
      <c r="IE155" s="23"/>
      <c r="IF155" s="23"/>
      <c r="IG155" s="23"/>
      <c r="IH155" s="23"/>
      <c r="II155" s="23"/>
      <c r="IJ155" s="23"/>
      <c r="IK155" s="23"/>
      <c r="IL155" s="23"/>
      <c r="IM155" s="23"/>
      <c r="IN155" s="23"/>
      <c r="IO155" s="23"/>
      <c r="IP155" s="23"/>
      <c r="IQ155" s="23"/>
      <c r="IR155" s="23"/>
      <c r="IS155" s="23"/>
      <c r="IT155" s="23"/>
      <c r="IU155" s="23"/>
      <c r="IV155" s="23"/>
    </row>
    <row r="156" spans="1:256" ht="23.25" customHeight="1" x14ac:dyDescent="0.25">
      <c r="A156" s="121"/>
      <c r="B156" s="122">
        <v>32</v>
      </c>
      <c r="C156" s="888" t="s">
        <v>72</v>
      </c>
      <c r="D156" s="889"/>
      <c r="E156" s="890"/>
      <c r="F156" s="188">
        <f>SUM(F157:F157)</f>
        <v>50000</v>
      </c>
      <c r="G156" s="179">
        <v>0</v>
      </c>
      <c r="H156" s="379">
        <v>0</v>
      </c>
      <c r="I156" s="138"/>
      <c r="J156" s="160"/>
      <c r="K156" s="15"/>
      <c r="L156" s="15"/>
      <c r="M156" s="13"/>
      <c r="N156" s="16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  <c r="HW156" s="23"/>
      <c r="HX156" s="23"/>
      <c r="HY156" s="23"/>
      <c r="HZ156" s="23"/>
      <c r="IA156" s="23"/>
      <c r="IB156" s="23"/>
      <c r="IC156" s="23"/>
      <c r="ID156" s="23"/>
      <c r="IE156" s="23"/>
      <c r="IF156" s="23"/>
      <c r="IG156" s="23"/>
      <c r="IH156" s="23"/>
      <c r="II156" s="23"/>
      <c r="IJ156" s="23"/>
      <c r="IK156" s="23"/>
      <c r="IL156" s="23"/>
      <c r="IM156" s="23"/>
      <c r="IN156" s="23"/>
      <c r="IO156" s="23"/>
      <c r="IP156" s="23"/>
      <c r="IQ156" s="23"/>
      <c r="IR156" s="23"/>
      <c r="IS156" s="23"/>
      <c r="IT156" s="23"/>
      <c r="IU156" s="23"/>
      <c r="IV156" s="23"/>
    </row>
    <row r="157" spans="1:256" ht="23.25" customHeight="1" thickBot="1" x14ac:dyDescent="0.3">
      <c r="A157" s="121" t="s">
        <v>859</v>
      </c>
      <c r="B157" s="121">
        <v>323</v>
      </c>
      <c r="C157" s="862" t="s">
        <v>524</v>
      </c>
      <c r="D157" s="863"/>
      <c r="E157" s="928"/>
      <c r="F157" s="180">
        <v>50000</v>
      </c>
      <c r="G157" s="262"/>
      <c r="H157" s="258"/>
      <c r="I157" s="139">
        <v>4</v>
      </c>
      <c r="J157" s="449" t="s">
        <v>325</v>
      </c>
      <c r="K157" s="15"/>
      <c r="L157" s="15"/>
      <c r="M157" s="13"/>
      <c r="N157" s="16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  <c r="IF157" s="23"/>
      <c r="IG157" s="23"/>
      <c r="IH157" s="23"/>
      <c r="II157" s="23"/>
      <c r="IJ157" s="23"/>
      <c r="IK157" s="23"/>
      <c r="IL157" s="23"/>
      <c r="IM157" s="23"/>
      <c r="IN157" s="23"/>
      <c r="IO157" s="23"/>
      <c r="IP157" s="23"/>
      <c r="IQ157" s="23"/>
      <c r="IR157" s="23"/>
      <c r="IS157" s="23"/>
      <c r="IT157" s="23"/>
      <c r="IU157" s="23"/>
      <c r="IV157" s="23"/>
    </row>
    <row r="158" spans="1:256" ht="23.25" customHeight="1" thickBot="1" x14ac:dyDescent="0.3">
      <c r="A158" s="953" t="s">
        <v>418</v>
      </c>
      <c r="B158" s="954"/>
      <c r="C158" s="954"/>
      <c r="D158" s="954"/>
      <c r="E158" s="955"/>
      <c r="F158" s="394">
        <f t="shared" ref="F158:H159" si="7">F159</f>
        <v>12000</v>
      </c>
      <c r="G158" s="479">
        <f t="shared" si="7"/>
        <v>12000</v>
      </c>
      <c r="H158" s="388">
        <f t="shared" si="7"/>
        <v>12000</v>
      </c>
      <c r="I158" s="403"/>
      <c r="J158" s="404"/>
      <c r="K158" s="15"/>
      <c r="L158" s="15"/>
      <c r="M158" s="13"/>
      <c r="N158" s="16"/>
      <c r="HL158" s="23"/>
      <c r="HM158" s="23"/>
      <c r="HN158" s="23"/>
      <c r="HO158" s="23"/>
      <c r="HP158" s="23"/>
      <c r="HQ158" s="23"/>
      <c r="HR158" s="23"/>
      <c r="HS158" s="23"/>
      <c r="HT158" s="23"/>
      <c r="HU158" s="23"/>
      <c r="HV158" s="23"/>
      <c r="HW158" s="23"/>
      <c r="HX158" s="23"/>
      <c r="HY158" s="23"/>
      <c r="HZ158" s="23"/>
      <c r="IA158" s="23"/>
      <c r="IB158" s="23"/>
      <c r="IC158" s="23"/>
      <c r="ID158" s="23"/>
      <c r="IE158" s="23"/>
      <c r="IF158" s="23"/>
      <c r="IG158" s="23"/>
      <c r="IH158" s="23"/>
      <c r="II158" s="23"/>
      <c r="IJ158" s="23"/>
      <c r="IK158" s="23"/>
      <c r="IL158" s="23"/>
      <c r="IM158" s="23"/>
      <c r="IN158" s="23"/>
      <c r="IO158" s="23"/>
      <c r="IP158" s="23"/>
      <c r="IQ158" s="23"/>
      <c r="IR158" s="23"/>
      <c r="IS158" s="23"/>
      <c r="IT158" s="23"/>
      <c r="IU158" s="23"/>
      <c r="IV158" s="23"/>
    </row>
    <row r="159" spans="1:256" ht="23.25" customHeight="1" x14ac:dyDescent="0.25">
      <c r="A159" s="119"/>
      <c r="B159" s="120">
        <v>3</v>
      </c>
      <c r="C159" s="894" t="s">
        <v>67</v>
      </c>
      <c r="D159" s="895"/>
      <c r="E159" s="915"/>
      <c r="F159" s="187">
        <f t="shared" si="7"/>
        <v>12000</v>
      </c>
      <c r="G159" s="375">
        <f t="shared" si="7"/>
        <v>12000</v>
      </c>
      <c r="H159" s="379">
        <f t="shared" si="7"/>
        <v>12000</v>
      </c>
      <c r="I159" s="138"/>
      <c r="J159" s="159"/>
      <c r="K159" s="15"/>
      <c r="L159" s="15"/>
      <c r="M159" s="13"/>
      <c r="N159" s="16"/>
      <c r="HL159" s="23"/>
      <c r="HM159" s="23"/>
      <c r="HN159" s="23"/>
      <c r="HO159" s="23"/>
      <c r="HP159" s="23"/>
      <c r="HQ159" s="23"/>
      <c r="HR159" s="23"/>
      <c r="HS159" s="23"/>
      <c r="HT159" s="23"/>
      <c r="HU159" s="23"/>
      <c r="HV159" s="23"/>
      <c r="HW159" s="23"/>
      <c r="HX159" s="23"/>
      <c r="HY159" s="23"/>
      <c r="HZ159" s="23"/>
      <c r="IA159" s="23"/>
      <c r="IB159" s="23"/>
      <c r="IC159" s="23"/>
      <c r="ID159" s="23"/>
      <c r="IE159" s="23"/>
      <c r="IF159" s="23"/>
      <c r="IG159" s="23"/>
      <c r="IH159" s="23"/>
      <c r="II159" s="23"/>
      <c r="IJ159" s="23"/>
      <c r="IK159" s="23"/>
      <c r="IL159" s="23"/>
      <c r="IM159" s="23"/>
      <c r="IN159" s="23"/>
      <c r="IO159" s="23"/>
      <c r="IP159" s="23"/>
      <c r="IQ159" s="23"/>
      <c r="IR159" s="23"/>
      <c r="IS159" s="23"/>
      <c r="IT159" s="23"/>
      <c r="IU159" s="23"/>
      <c r="IV159" s="23"/>
    </row>
    <row r="160" spans="1:256" ht="23.25" customHeight="1" x14ac:dyDescent="0.25">
      <c r="A160" s="121"/>
      <c r="B160" s="122">
        <v>38</v>
      </c>
      <c r="C160" s="888" t="s">
        <v>115</v>
      </c>
      <c r="D160" s="889"/>
      <c r="E160" s="890"/>
      <c r="F160" s="188">
        <f>SUM(F161)</f>
        <v>12000</v>
      </c>
      <c r="G160" s="375">
        <v>12000</v>
      </c>
      <c r="H160" s="379">
        <v>12000</v>
      </c>
      <c r="I160" s="138"/>
      <c r="J160" s="160"/>
      <c r="K160" s="15"/>
      <c r="L160" s="15"/>
      <c r="M160" s="13"/>
      <c r="N160" s="16"/>
      <c r="HL160" s="23"/>
      <c r="HM160" s="23"/>
      <c r="HN160" s="23"/>
      <c r="HO160" s="23"/>
      <c r="HP160" s="23"/>
      <c r="HQ160" s="23"/>
      <c r="HR160" s="23"/>
      <c r="HS160" s="23"/>
      <c r="HT160" s="23"/>
      <c r="HU160" s="23"/>
      <c r="HV160" s="23"/>
      <c r="HW160" s="23"/>
      <c r="HX160" s="23"/>
      <c r="HY160" s="23"/>
      <c r="HZ160" s="23"/>
      <c r="IA160" s="23"/>
      <c r="IB160" s="23"/>
      <c r="IC160" s="23"/>
      <c r="ID160" s="23"/>
      <c r="IE160" s="23"/>
      <c r="IF160" s="23"/>
      <c r="IG160" s="23"/>
      <c r="IH160" s="23"/>
      <c r="II160" s="23"/>
      <c r="IJ160" s="23"/>
      <c r="IK160" s="23"/>
      <c r="IL160" s="23"/>
      <c r="IM160" s="23"/>
      <c r="IN160" s="23"/>
      <c r="IO160" s="23"/>
      <c r="IP160" s="23"/>
      <c r="IQ160" s="23"/>
      <c r="IR160" s="23"/>
      <c r="IS160" s="23"/>
      <c r="IT160" s="23"/>
      <c r="IU160" s="23"/>
      <c r="IV160" s="23"/>
    </row>
    <row r="161" spans="1:256" ht="23.25" customHeight="1" thickBot="1" x14ac:dyDescent="0.3">
      <c r="A161" s="123" t="s">
        <v>175</v>
      </c>
      <c r="B161" s="123">
        <v>381</v>
      </c>
      <c r="C161" s="891" t="s">
        <v>408</v>
      </c>
      <c r="D161" s="892"/>
      <c r="E161" s="893"/>
      <c r="F161" s="617">
        <v>12000</v>
      </c>
      <c r="G161" s="263"/>
      <c r="H161" s="261"/>
      <c r="I161" s="140">
        <v>1</v>
      </c>
      <c r="J161" s="459" t="s">
        <v>290</v>
      </c>
      <c r="K161" s="15"/>
      <c r="L161" s="15"/>
      <c r="M161" s="13"/>
      <c r="N161" s="16"/>
      <c r="HL161" s="23"/>
      <c r="HM161" s="23"/>
      <c r="HN161" s="23"/>
      <c r="HO161" s="23"/>
      <c r="HP161" s="23"/>
      <c r="HQ161" s="23"/>
      <c r="HR161" s="23"/>
      <c r="HS161" s="23"/>
      <c r="HT161" s="23"/>
      <c r="HU161" s="23"/>
      <c r="HV161" s="23"/>
      <c r="HW161" s="23"/>
      <c r="HX161" s="23"/>
      <c r="HY161" s="23"/>
      <c r="HZ161" s="23"/>
      <c r="IA161" s="23"/>
      <c r="IB161" s="23"/>
      <c r="IC161" s="23"/>
      <c r="ID161" s="23"/>
      <c r="IE161" s="23"/>
      <c r="IF161" s="23"/>
      <c r="IG161" s="23"/>
      <c r="IH161" s="23"/>
      <c r="II161" s="23"/>
      <c r="IJ161" s="23"/>
      <c r="IK161" s="23"/>
      <c r="IL161" s="23"/>
      <c r="IM161" s="23"/>
      <c r="IN161" s="23"/>
      <c r="IO161" s="23"/>
      <c r="IP161" s="23"/>
      <c r="IQ161" s="23"/>
      <c r="IR161" s="23"/>
      <c r="IS161" s="23"/>
      <c r="IT161" s="23"/>
      <c r="IU161" s="23"/>
      <c r="IV161" s="23"/>
    </row>
    <row r="162" spans="1:256" ht="23.25" customHeight="1" thickBot="1" x14ac:dyDescent="0.3">
      <c r="A162" s="1087" t="s">
        <v>410</v>
      </c>
      <c r="B162" s="1088"/>
      <c r="C162" s="1088"/>
      <c r="D162" s="1088"/>
      <c r="E162" s="1089"/>
      <c r="F162" s="234">
        <f>F163+F236+F339+F374+F394+F438+F479+F500</f>
        <v>18065000</v>
      </c>
      <c r="G162" s="234">
        <f t="shared" ref="G162:H162" si="8">G163+G236+G339+G374+G394+G438+G479+G500</f>
        <v>28292000</v>
      </c>
      <c r="H162" s="234">
        <f t="shared" si="8"/>
        <v>42387000</v>
      </c>
      <c r="I162" s="235"/>
      <c r="J162" s="236"/>
      <c r="K162" s="15"/>
      <c r="L162" s="15"/>
      <c r="M162" s="444"/>
      <c r="N162" s="16"/>
      <c r="HL162" s="23"/>
      <c r="HM162" s="23"/>
      <c r="HN162" s="23"/>
      <c r="HO162" s="23"/>
      <c r="HP162" s="23"/>
      <c r="HQ162" s="23"/>
      <c r="HR162" s="23"/>
      <c r="HS162" s="23"/>
      <c r="HT162" s="23"/>
      <c r="HU162" s="23"/>
      <c r="HV162" s="23"/>
      <c r="HW162" s="23"/>
      <c r="HX162" s="23"/>
      <c r="HY162" s="23"/>
      <c r="HZ162" s="23"/>
      <c r="IA162" s="23"/>
      <c r="IB162" s="23"/>
      <c r="IC162" s="23"/>
      <c r="ID162" s="23"/>
      <c r="IE162" s="23"/>
      <c r="IF162" s="23"/>
      <c r="IG162" s="23"/>
      <c r="IH162" s="23"/>
      <c r="II162" s="23"/>
      <c r="IJ162" s="23"/>
      <c r="IK162" s="23"/>
      <c r="IL162" s="23"/>
      <c r="IM162" s="23"/>
      <c r="IN162" s="23"/>
      <c r="IO162" s="23"/>
      <c r="IP162" s="23"/>
      <c r="IQ162" s="23"/>
      <c r="IR162" s="23"/>
      <c r="IS162" s="23"/>
      <c r="IT162" s="23"/>
      <c r="IU162" s="23"/>
      <c r="IV162" s="23"/>
    </row>
    <row r="163" spans="1:256" ht="24.75" customHeight="1" thickBot="1" x14ac:dyDescent="0.3">
      <c r="A163" s="985" t="s">
        <v>412</v>
      </c>
      <c r="B163" s="986"/>
      <c r="C163" s="986"/>
      <c r="D163" s="986"/>
      <c r="E163" s="986"/>
      <c r="F163" s="367">
        <f>F164+F230</f>
        <v>3134000</v>
      </c>
      <c r="G163" s="367">
        <f t="shared" ref="G163:H163" si="9">G164+G230</f>
        <v>2734000</v>
      </c>
      <c r="H163" s="367">
        <f t="shared" si="9"/>
        <v>2734000</v>
      </c>
      <c r="I163" s="365"/>
      <c r="J163" s="366"/>
      <c r="K163" s="132"/>
      <c r="L163" s="15"/>
      <c r="M163" s="239"/>
      <c r="N163" s="16"/>
      <c r="HL163" s="23"/>
      <c r="HM163" s="23"/>
      <c r="HN163" s="23"/>
      <c r="HO163" s="23"/>
      <c r="HP163" s="23"/>
      <c r="HQ163" s="23"/>
      <c r="HR163" s="23"/>
      <c r="HS163" s="23"/>
      <c r="HT163" s="23"/>
      <c r="HU163" s="23"/>
      <c r="HV163" s="23"/>
      <c r="HW163" s="23"/>
      <c r="HX163" s="23"/>
      <c r="HY163" s="23"/>
      <c r="HZ163" s="23"/>
      <c r="IA163" s="23"/>
      <c r="IB163" s="23"/>
      <c r="IC163" s="23"/>
      <c r="ID163" s="23"/>
      <c r="IE163" s="23"/>
      <c r="IF163" s="23"/>
      <c r="IG163" s="23"/>
      <c r="IH163" s="23"/>
      <c r="II163" s="23"/>
      <c r="IJ163" s="23"/>
      <c r="IK163" s="23"/>
      <c r="IL163" s="23"/>
      <c r="IM163" s="23"/>
      <c r="IN163" s="23"/>
      <c r="IO163" s="23"/>
      <c r="IP163" s="23"/>
      <c r="IQ163" s="23"/>
      <c r="IR163" s="23"/>
      <c r="IS163" s="23"/>
      <c r="IT163" s="23"/>
      <c r="IU163" s="23"/>
      <c r="IV163" s="23"/>
    </row>
    <row r="164" spans="1:256" ht="24.75" customHeight="1" thickBot="1" x14ac:dyDescent="0.3">
      <c r="A164" s="992" t="s">
        <v>413</v>
      </c>
      <c r="B164" s="993"/>
      <c r="C164" s="993"/>
      <c r="D164" s="993"/>
      <c r="E164" s="993"/>
      <c r="F164" s="181">
        <f>F165+F177+F185+F201+F209+F214+F223</f>
        <v>3064000</v>
      </c>
      <c r="G164" s="181">
        <f t="shared" ref="G164:H164" si="10">G165+G177+G185+G201+G209+G214+G223</f>
        <v>2664000</v>
      </c>
      <c r="H164" s="181">
        <f t="shared" si="10"/>
        <v>2664000</v>
      </c>
      <c r="I164" s="135"/>
      <c r="J164" s="157"/>
      <c r="K164" s="15"/>
      <c r="L164" s="15"/>
      <c r="M164" s="239"/>
      <c r="N164" s="16"/>
      <c r="HL164" s="23"/>
      <c r="HM164" s="23"/>
      <c r="HN164" s="23"/>
      <c r="HO164" s="23"/>
      <c r="HP164" s="23"/>
      <c r="HQ164" s="23"/>
      <c r="HR164" s="23"/>
      <c r="HS164" s="23"/>
      <c r="HT164" s="23"/>
      <c r="HU164" s="23"/>
      <c r="HV164" s="23"/>
      <c r="HW164" s="23"/>
      <c r="HX164" s="23"/>
      <c r="HY164" s="23"/>
      <c r="HZ164" s="23"/>
      <c r="IA164" s="23"/>
      <c r="IB164" s="23"/>
      <c r="IC164" s="23"/>
      <c r="ID164" s="23"/>
      <c r="IE164" s="23"/>
      <c r="IF164" s="23"/>
      <c r="IG164" s="23"/>
      <c r="IH164" s="23"/>
      <c r="II164" s="23"/>
      <c r="IJ164" s="23"/>
      <c r="IK164" s="23"/>
      <c r="IL164" s="23"/>
      <c r="IM164" s="23"/>
      <c r="IN164" s="23"/>
      <c r="IO164" s="23"/>
      <c r="IP164" s="23"/>
      <c r="IQ164" s="23"/>
      <c r="IR164" s="23"/>
      <c r="IS164" s="23"/>
      <c r="IT164" s="23"/>
      <c r="IU164" s="23"/>
      <c r="IV164" s="23"/>
    </row>
    <row r="165" spans="1:256" ht="27" customHeight="1" thickBot="1" x14ac:dyDescent="0.3">
      <c r="A165" s="994" t="s">
        <v>416</v>
      </c>
      <c r="B165" s="995"/>
      <c r="C165" s="995"/>
      <c r="D165" s="995"/>
      <c r="E165" s="995"/>
      <c r="F165" s="182">
        <f>F166</f>
        <v>1471000</v>
      </c>
      <c r="G165" s="182">
        <f t="shared" ref="G165:H165" si="11">G166</f>
        <v>1471000</v>
      </c>
      <c r="H165" s="182">
        <f t="shared" si="11"/>
        <v>1471000</v>
      </c>
      <c r="I165" s="141"/>
      <c r="J165" s="163"/>
      <c r="K165" s="15"/>
      <c r="L165" s="15"/>
      <c r="M165" s="15"/>
      <c r="N165" s="16"/>
      <c r="HL165" s="23"/>
      <c r="HM165" s="23"/>
      <c r="HN165" s="23"/>
      <c r="HO165" s="23"/>
      <c r="HP165" s="23"/>
      <c r="HQ165" s="23"/>
      <c r="HR165" s="23"/>
      <c r="HS165" s="23"/>
      <c r="HT165" s="23"/>
      <c r="HU165" s="23"/>
      <c r="HV165" s="23"/>
      <c r="HW165" s="23"/>
      <c r="HX165" s="23"/>
      <c r="HY165" s="23"/>
      <c r="HZ165" s="23"/>
      <c r="IA165" s="23"/>
      <c r="IB165" s="23"/>
      <c r="IC165" s="23"/>
      <c r="ID165" s="23"/>
      <c r="IE165" s="23"/>
      <c r="IF165" s="23"/>
      <c r="IG165" s="23"/>
      <c r="IH165" s="23"/>
      <c r="II165" s="23"/>
      <c r="IJ165" s="23"/>
      <c r="IK165" s="23"/>
      <c r="IL165" s="23"/>
      <c r="IM165" s="23"/>
      <c r="IN165" s="23"/>
      <c r="IO165" s="23"/>
      <c r="IP165" s="23"/>
      <c r="IQ165" s="23"/>
      <c r="IR165" s="23"/>
      <c r="IS165" s="23"/>
      <c r="IT165" s="23"/>
      <c r="IU165" s="23"/>
      <c r="IV165" s="23"/>
    </row>
    <row r="166" spans="1:256" ht="24" customHeight="1" x14ac:dyDescent="0.25">
      <c r="A166" s="124"/>
      <c r="B166" s="120">
        <v>3</v>
      </c>
      <c r="C166" s="894" t="s">
        <v>67</v>
      </c>
      <c r="D166" s="895"/>
      <c r="E166" s="895"/>
      <c r="F166" s="183">
        <f>F167+F171</f>
        <v>1471000</v>
      </c>
      <c r="G166" s="183">
        <f t="shared" ref="G166:H166" si="12">G167+G171</f>
        <v>1471000</v>
      </c>
      <c r="H166" s="183">
        <f t="shared" si="12"/>
        <v>1471000</v>
      </c>
      <c r="I166" s="271"/>
      <c r="J166" s="272"/>
      <c r="K166" s="273"/>
      <c r="L166" s="13"/>
      <c r="M166" s="13"/>
      <c r="N166" s="19"/>
      <c r="HL166" s="23"/>
      <c r="HM166" s="23"/>
      <c r="HN166" s="23"/>
      <c r="HO166" s="23"/>
      <c r="HP166" s="23"/>
      <c r="HQ166" s="23"/>
      <c r="HR166" s="23"/>
      <c r="HS166" s="23"/>
      <c r="HT166" s="23"/>
      <c r="HU166" s="23"/>
      <c r="HV166" s="23"/>
      <c r="HW166" s="23"/>
      <c r="HX166" s="23"/>
      <c r="HY166" s="23"/>
      <c r="HZ166" s="23"/>
      <c r="IA166" s="23"/>
      <c r="IB166" s="23"/>
      <c r="IC166" s="23"/>
      <c r="ID166" s="23"/>
      <c r="IE166" s="23"/>
      <c r="IF166" s="23"/>
      <c r="IG166" s="23"/>
      <c r="IH166" s="23"/>
      <c r="II166" s="23"/>
      <c r="IJ166" s="23"/>
      <c r="IK166" s="23"/>
      <c r="IL166" s="23"/>
      <c r="IM166" s="23"/>
      <c r="IN166" s="23"/>
      <c r="IO166" s="23"/>
      <c r="IP166" s="23"/>
      <c r="IQ166" s="23"/>
      <c r="IR166" s="23"/>
      <c r="IS166" s="23"/>
      <c r="IT166" s="23"/>
      <c r="IU166" s="23"/>
      <c r="IV166" s="23"/>
    </row>
    <row r="167" spans="1:256" ht="18.75" customHeight="1" x14ac:dyDescent="0.25">
      <c r="A167" s="124"/>
      <c r="B167" s="122">
        <v>31</v>
      </c>
      <c r="C167" s="888" t="s">
        <v>68</v>
      </c>
      <c r="D167" s="889"/>
      <c r="E167" s="889"/>
      <c r="F167" s="184">
        <f>SUM(F168:F170)</f>
        <v>1250000</v>
      </c>
      <c r="G167" s="481">
        <v>1250000</v>
      </c>
      <c r="H167" s="379">
        <v>1250000</v>
      </c>
      <c r="I167" s="274"/>
      <c r="J167" s="275"/>
      <c r="K167" s="273"/>
      <c r="L167" s="13"/>
      <c r="M167" s="13"/>
      <c r="N167" s="19"/>
      <c r="HL167" s="23"/>
      <c r="HM167" s="23"/>
      <c r="HN167" s="23"/>
      <c r="HO167" s="23"/>
      <c r="HP167" s="23"/>
      <c r="HQ167" s="23"/>
      <c r="HR167" s="23"/>
      <c r="HS167" s="23"/>
      <c r="HT167" s="23"/>
      <c r="HU167" s="23"/>
      <c r="HV167" s="23"/>
      <c r="HW167" s="23"/>
      <c r="HX167" s="23"/>
      <c r="HY167" s="23"/>
      <c r="HZ167" s="23"/>
      <c r="IA167" s="23"/>
      <c r="IB167" s="23"/>
      <c r="IC167" s="23"/>
      <c r="ID167" s="23"/>
      <c r="IE167" s="23"/>
      <c r="IF167" s="23"/>
      <c r="IG167" s="23"/>
      <c r="IH167" s="23"/>
      <c r="II167" s="23"/>
      <c r="IJ167" s="23"/>
      <c r="IK167" s="23"/>
      <c r="IL167" s="23"/>
      <c r="IM167" s="23"/>
      <c r="IN167" s="23"/>
      <c r="IO167" s="23"/>
      <c r="IP167" s="23"/>
      <c r="IQ167" s="23"/>
      <c r="IR167" s="23"/>
      <c r="IS167" s="23"/>
      <c r="IT167" s="23"/>
      <c r="IU167" s="23"/>
      <c r="IV167" s="23"/>
    </row>
    <row r="168" spans="1:256" ht="17.25" customHeight="1" x14ac:dyDescent="0.25">
      <c r="A168" s="124" t="s">
        <v>176</v>
      </c>
      <c r="B168" s="121">
        <v>311</v>
      </c>
      <c r="C168" s="862" t="s">
        <v>69</v>
      </c>
      <c r="D168" s="863"/>
      <c r="E168" s="863"/>
      <c r="F168" s="185">
        <v>1000000</v>
      </c>
      <c r="G168" s="257"/>
      <c r="H168" s="258"/>
      <c r="I168" s="139">
        <v>1</v>
      </c>
      <c r="J168" s="449" t="s">
        <v>290</v>
      </c>
      <c r="K168" s="273"/>
      <c r="L168" s="13"/>
      <c r="M168" s="13"/>
      <c r="N168" s="16"/>
    </row>
    <row r="169" spans="1:256" ht="15.75" customHeight="1" x14ac:dyDescent="0.25">
      <c r="A169" s="124" t="s">
        <v>499</v>
      </c>
      <c r="B169" s="121">
        <v>312</v>
      </c>
      <c r="C169" s="862" t="s">
        <v>155</v>
      </c>
      <c r="D169" s="863"/>
      <c r="E169" s="863"/>
      <c r="F169" s="185">
        <v>60000</v>
      </c>
      <c r="G169" s="264"/>
      <c r="H169" s="258"/>
      <c r="I169" s="139">
        <v>1</v>
      </c>
      <c r="J169" s="449" t="s">
        <v>290</v>
      </c>
      <c r="K169" s="273"/>
      <c r="L169" s="13"/>
      <c r="M169" s="13"/>
      <c r="N169" s="16"/>
    </row>
    <row r="170" spans="1:256" ht="18.75" customHeight="1" x14ac:dyDescent="0.25">
      <c r="A170" s="124" t="s">
        <v>177</v>
      </c>
      <c r="B170" s="121">
        <v>313</v>
      </c>
      <c r="C170" s="862" t="s">
        <v>71</v>
      </c>
      <c r="D170" s="863"/>
      <c r="E170" s="863"/>
      <c r="F170" s="185">
        <v>190000</v>
      </c>
      <c r="G170" s="257"/>
      <c r="H170" s="258"/>
      <c r="I170" s="139">
        <v>1</v>
      </c>
      <c r="J170" s="449" t="s">
        <v>290</v>
      </c>
      <c r="K170" s="273"/>
      <c r="L170" s="13"/>
      <c r="M170" s="13"/>
      <c r="N170" s="16"/>
    </row>
    <row r="171" spans="1:256" ht="24" customHeight="1" x14ac:dyDescent="0.25">
      <c r="A171" s="124"/>
      <c r="B171" s="122">
        <v>32</v>
      </c>
      <c r="C171" s="888" t="s">
        <v>72</v>
      </c>
      <c r="D171" s="889"/>
      <c r="E171" s="889"/>
      <c r="F171" s="184">
        <f>SUM(F172:F176)</f>
        <v>221000</v>
      </c>
      <c r="G171" s="481">
        <v>221000</v>
      </c>
      <c r="H171" s="379">
        <v>221000</v>
      </c>
      <c r="I171" s="138"/>
      <c r="J171" s="450"/>
      <c r="K171" s="273"/>
      <c r="L171" s="13"/>
      <c r="M171" s="13"/>
      <c r="N171" s="19"/>
    </row>
    <row r="172" spans="1:256" ht="22.5" customHeight="1" x14ac:dyDescent="0.25">
      <c r="A172" s="124" t="s">
        <v>178</v>
      </c>
      <c r="B172" s="121">
        <v>321</v>
      </c>
      <c r="C172" s="862" t="s">
        <v>73</v>
      </c>
      <c r="D172" s="863"/>
      <c r="E172" s="863"/>
      <c r="F172" s="185">
        <v>120000</v>
      </c>
      <c r="G172" s="264"/>
      <c r="H172" s="258"/>
      <c r="I172" s="139">
        <v>1</v>
      </c>
      <c r="J172" s="449" t="s">
        <v>290</v>
      </c>
      <c r="K172" s="273"/>
      <c r="L172" s="13"/>
      <c r="M172" s="13"/>
      <c r="N172" s="16"/>
    </row>
    <row r="173" spans="1:256" ht="21" customHeight="1" x14ac:dyDescent="0.25">
      <c r="A173" s="124" t="s">
        <v>179</v>
      </c>
      <c r="B173" s="121">
        <v>321</v>
      </c>
      <c r="C173" s="862" t="s">
        <v>74</v>
      </c>
      <c r="D173" s="863"/>
      <c r="E173" s="863"/>
      <c r="F173" s="185">
        <v>30000</v>
      </c>
      <c r="G173" s="257"/>
      <c r="H173" s="258"/>
      <c r="I173" s="139">
        <v>1</v>
      </c>
      <c r="J173" s="449" t="s">
        <v>290</v>
      </c>
      <c r="K173" s="273"/>
      <c r="L173" s="13"/>
      <c r="M173" s="13"/>
      <c r="N173" s="16"/>
    </row>
    <row r="174" spans="1:256" ht="19.5" customHeight="1" x14ac:dyDescent="0.25">
      <c r="A174" s="124" t="s">
        <v>180</v>
      </c>
      <c r="B174" s="121">
        <v>321</v>
      </c>
      <c r="C174" s="862" t="s">
        <v>75</v>
      </c>
      <c r="D174" s="863"/>
      <c r="E174" s="863"/>
      <c r="F174" s="185">
        <v>40000</v>
      </c>
      <c r="G174" s="257"/>
      <c r="H174" s="258"/>
      <c r="I174" s="139">
        <v>1</v>
      </c>
      <c r="J174" s="449" t="s">
        <v>290</v>
      </c>
      <c r="K174" s="273"/>
      <c r="L174" s="13"/>
      <c r="M174" s="13"/>
      <c r="N174" s="16"/>
    </row>
    <row r="175" spans="1:256" ht="23.25" customHeight="1" x14ac:dyDescent="0.25">
      <c r="A175" s="124" t="s">
        <v>181</v>
      </c>
      <c r="B175" s="121">
        <v>321</v>
      </c>
      <c r="C175" s="862" t="s">
        <v>76</v>
      </c>
      <c r="D175" s="863"/>
      <c r="E175" s="863"/>
      <c r="F175" s="185">
        <v>30000</v>
      </c>
      <c r="G175" s="257"/>
      <c r="H175" s="258"/>
      <c r="I175" s="139">
        <v>1</v>
      </c>
      <c r="J175" s="449" t="s">
        <v>290</v>
      </c>
      <c r="K175" s="273"/>
      <c r="L175" s="13"/>
      <c r="M175" s="13"/>
      <c r="N175" s="16"/>
    </row>
    <row r="176" spans="1:256" ht="16.5" customHeight="1" thickBot="1" x14ac:dyDescent="0.3">
      <c r="A176" s="121" t="s">
        <v>182</v>
      </c>
      <c r="B176" s="121">
        <v>323</v>
      </c>
      <c r="C176" s="862" t="s">
        <v>525</v>
      </c>
      <c r="D176" s="863"/>
      <c r="E176" s="863"/>
      <c r="F176" s="185">
        <v>1000</v>
      </c>
      <c r="G176" s="257"/>
      <c r="H176" s="258"/>
      <c r="I176" s="139">
        <v>1</v>
      </c>
      <c r="J176" s="449" t="s">
        <v>290</v>
      </c>
      <c r="K176" s="273"/>
      <c r="L176" s="13"/>
      <c r="M176" s="13"/>
      <c r="N176" s="16"/>
    </row>
    <row r="177" spans="1:14" ht="24.75" customHeight="1" thickBot="1" x14ac:dyDescent="0.3">
      <c r="A177" s="926" t="s">
        <v>417</v>
      </c>
      <c r="B177" s="927"/>
      <c r="C177" s="927"/>
      <c r="D177" s="927"/>
      <c r="E177" s="927"/>
      <c r="F177" s="186">
        <f t="shared" ref="F177:H178" si="13">F178</f>
        <v>92000</v>
      </c>
      <c r="G177" s="482">
        <f t="shared" si="13"/>
        <v>92000</v>
      </c>
      <c r="H177" s="198">
        <f t="shared" si="13"/>
        <v>92000</v>
      </c>
      <c r="I177" s="141"/>
      <c r="J177" s="279"/>
      <c r="K177" s="280"/>
      <c r="L177" s="13"/>
      <c r="M177" s="15"/>
      <c r="N177" s="16"/>
    </row>
    <row r="178" spans="1:14" ht="20.25" customHeight="1" x14ac:dyDescent="0.25">
      <c r="A178" s="27" t="s">
        <v>56</v>
      </c>
      <c r="B178" s="26">
        <v>3</v>
      </c>
      <c r="C178" s="894" t="s">
        <v>67</v>
      </c>
      <c r="D178" s="895"/>
      <c r="E178" s="895"/>
      <c r="F178" s="187">
        <f t="shared" si="13"/>
        <v>92000</v>
      </c>
      <c r="G178" s="374">
        <f t="shared" si="13"/>
        <v>92000</v>
      </c>
      <c r="H178" s="483">
        <f t="shared" si="13"/>
        <v>92000</v>
      </c>
      <c r="I178" s="281"/>
      <c r="J178" s="282"/>
      <c r="K178" s="273"/>
      <c r="L178" s="15"/>
      <c r="M178" s="13"/>
      <c r="N178" s="19"/>
    </row>
    <row r="179" spans="1:14" ht="19.5" customHeight="1" x14ac:dyDescent="0.25">
      <c r="A179" s="27"/>
      <c r="B179" s="28">
        <v>32</v>
      </c>
      <c r="C179" s="888" t="s">
        <v>72</v>
      </c>
      <c r="D179" s="889"/>
      <c r="E179" s="889"/>
      <c r="F179" s="188">
        <f>SUM(F180:F184)</f>
        <v>92000</v>
      </c>
      <c r="G179" s="375">
        <v>92000</v>
      </c>
      <c r="H179" s="483">
        <v>92000</v>
      </c>
      <c r="I179" s="283"/>
      <c r="J179" s="284"/>
      <c r="K179" s="273"/>
      <c r="L179" s="13"/>
      <c r="M179" s="13"/>
      <c r="N179" s="19"/>
    </row>
    <row r="180" spans="1:14" ht="15" customHeight="1" x14ac:dyDescent="0.25">
      <c r="A180" s="27" t="s">
        <v>183</v>
      </c>
      <c r="B180" s="27">
        <v>322</v>
      </c>
      <c r="C180" s="862" t="s">
        <v>77</v>
      </c>
      <c r="D180" s="863"/>
      <c r="E180" s="863"/>
      <c r="F180" s="180">
        <v>30000</v>
      </c>
      <c r="G180" s="256"/>
      <c r="H180" s="285"/>
      <c r="I180" s="541">
        <v>1</v>
      </c>
      <c r="J180" s="847" t="s">
        <v>290</v>
      </c>
      <c r="K180" s="273"/>
      <c r="L180" s="13"/>
      <c r="M180" s="13"/>
      <c r="N180" s="16"/>
    </row>
    <row r="181" spans="1:14" ht="15" customHeight="1" x14ac:dyDescent="0.25">
      <c r="A181" s="27" t="s">
        <v>184</v>
      </c>
      <c r="B181" s="27">
        <v>322</v>
      </c>
      <c r="C181" s="862" t="s">
        <v>78</v>
      </c>
      <c r="D181" s="863"/>
      <c r="E181" s="863"/>
      <c r="F181" s="180">
        <v>10000</v>
      </c>
      <c r="G181" s="259"/>
      <c r="H181" s="285"/>
      <c r="I181" s="541">
        <v>1</v>
      </c>
      <c r="J181" s="847" t="s">
        <v>290</v>
      </c>
      <c r="K181" s="273"/>
      <c r="L181" s="13"/>
      <c r="M181" s="13"/>
      <c r="N181" s="16"/>
    </row>
    <row r="182" spans="1:14" ht="15" customHeight="1" x14ac:dyDescent="0.25">
      <c r="A182" s="27" t="s">
        <v>185</v>
      </c>
      <c r="B182" s="27">
        <v>322</v>
      </c>
      <c r="C182" s="862" t="s">
        <v>79</v>
      </c>
      <c r="D182" s="863"/>
      <c r="E182" s="863"/>
      <c r="F182" s="180">
        <v>10000</v>
      </c>
      <c r="G182" s="259"/>
      <c r="H182" s="285"/>
      <c r="I182" s="541">
        <v>1</v>
      </c>
      <c r="J182" s="847" t="s">
        <v>290</v>
      </c>
      <c r="K182" s="273"/>
      <c r="L182" s="13"/>
      <c r="M182" s="13"/>
      <c r="N182" s="16"/>
    </row>
    <row r="183" spans="1:14" ht="15" customHeight="1" x14ac:dyDescent="0.25">
      <c r="A183" s="27" t="s">
        <v>186</v>
      </c>
      <c r="B183" s="27">
        <v>322</v>
      </c>
      <c r="C183" s="862" t="s">
        <v>264</v>
      </c>
      <c r="D183" s="863"/>
      <c r="E183" s="863"/>
      <c r="F183" s="180">
        <v>40000</v>
      </c>
      <c r="G183" s="286"/>
      <c r="H183" s="285"/>
      <c r="I183" s="541">
        <v>1</v>
      </c>
      <c r="J183" s="847" t="s">
        <v>309</v>
      </c>
      <c r="K183" s="273"/>
      <c r="L183" s="13"/>
      <c r="M183" s="13"/>
      <c r="N183" s="16"/>
    </row>
    <row r="184" spans="1:14" ht="15.75" customHeight="1" thickBot="1" x14ac:dyDescent="0.3">
      <c r="A184" s="29" t="s">
        <v>187</v>
      </c>
      <c r="B184" s="29">
        <v>322</v>
      </c>
      <c r="C184" s="891" t="s">
        <v>81</v>
      </c>
      <c r="D184" s="892"/>
      <c r="E184" s="892"/>
      <c r="F184" s="617">
        <v>2000</v>
      </c>
      <c r="G184" s="260"/>
      <c r="H184" s="285"/>
      <c r="I184" s="542">
        <v>1</v>
      </c>
      <c r="J184" s="848" t="s">
        <v>290</v>
      </c>
      <c r="K184" s="273"/>
      <c r="L184" s="13"/>
      <c r="M184" s="13"/>
      <c r="N184" s="16"/>
    </row>
    <row r="185" spans="1:14" ht="25.5" customHeight="1" thickBot="1" x14ac:dyDescent="0.3">
      <c r="A185" s="864" t="s">
        <v>419</v>
      </c>
      <c r="B185" s="865"/>
      <c r="C185" s="865"/>
      <c r="D185" s="865"/>
      <c r="E185" s="865"/>
      <c r="F185" s="186">
        <f t="shared" ref="F185:H186" si="14">F186</f>
        <v>355000</v>
      </c>
      <c r="G185" s="482">
        <f t="shared" si="14"/>
        <v>355000</v>
      </c>
      <c r="H185" s="198">
        <f t="shared" si="14"/>
        <v>355000</v>
      </c>
      <c r="I185" s="543"/>
      <c r="J185" s="288"/>
      <c r="K185" s="280"/>
      <c r="L185" s="13"/>
      <c r="M185" s="15"/>
      <c r="N185" s="16"/>
    </row>
    <row r="186" spans="1:14" ht="15" customHeight="1" x14ac:dyDescent="0.25">
      <c r="A186" s="121"/>
      <c r="B186" s="120">
        <v>3</v>
      </c>
      <c r="C186" s="894" t="s">
        <v>67</v>
      </c>
      <c r="D186" s="895"/>
      <c r="E186" s="895"/>
      <c r="F186" s="178">
        <f t="shared" si="14"/>
        <v>355000</v>
      </c>
      <c r="G186" s="374">
        <f t="shared" si="14"/>
        <v>355000</v>
      </c>
      <c r="H186" s="484">
        <f t="shared" si="14"/>
        <v>355000</v>
      </c>
      <c r="I186" s="289"/>
      <c r="J186" s="290"/>
      <c r="K186" s="291"/>
      <c r="L186" s="15"/>
      <c r="M186" s="20"/>
      <c r="N186" s="19"/>
    </row>
    <row r="187" spans="1:14" ht="15" customHeight="1" x14ac:dyDescent="0.25">
      <c r="A187" s="121"/>
      <c r="B187" s="122">
        <v>32</v>
      </c>
      <c r="C187" s="888" t="s">
        <v>72</v>
      </c>
      <c r="D187" s="889"/>
      <c r="E187" s="889"/>
      <c r="F187" s="179">
        <f>SUM(F188:F200)</f>
        <v>355000</v>
      </c>
      <c r="G187" s="375">
        <v>355000</v>
      </c>
      <c r="H187" s="483">
        <v>355000</v>
      </c>
      <c r="I187" s="292"/>
      <c r="J187" s="293"/>
      <c r="K187" s="291"/>
      <c r="L187" s="20"/>
      <c r="M187" s="20"/>
      <c r="N187" s="19"/>
    </row>
    <row r="188" spans="1:14" ht="24.75" customHeight="1" x14ac:dyDescent="0.25">
      <c r="A188" s="121" t="s">
        <v>188</v>
      </c>
      <c r="B188" s="121">
        <v>323</v>
      </c>
      <c r="C188" s="862" t="s">
        <v>526</v>
      </c>
      <c r="D188" s="863"/>
      <c r="E188" s="863"/>
      <c r="F188" s="613">
        <v>70000</v>
      </c>
      <c r="G188" s="259"/>
      <c r="H188" s="285"/>
      <c r="I188" s="544">
        <v>1</v>
      </c>
      <c r="J188" s="849" t="s">
        <v>296</v>
      </c>
      <c r="K188" s="291"/>
      <c r="L188" s="20"/>
      <c r="M188" s="20"/>
      <c r="N188" s="16"/>
    </row>
    <row r="189" spans="1:14" ht="21" customHeight="1" x14ac:dyDescent="0.25">
      <c r="A189" s="121" t="s">
        <v>189</v>
      </c>
      <c r="B189" s="121">
        <v>323</v>
      </c>
      <c r="C189" s="862" t="s">
        <v>82</v>
      </c>
      <c r="D189" s="863"/>
      <c r="E189" s="863"/>
      <c r="F189" s="613">
        <v>20000</v>
      </c>
      <c r="G189" s="259"/>
      <c r="H189" s="285"/>
      <c r="I189" s="544">
        <v>1</v>
      </c>
      <c r="J189" s="849" t="s">
        <v>296</v>
      </c>
      <c r="K189" s="291"/>
      <c r="L189" s="20"/>
      <c r="M189" s="20"/>
      <c r="N189" s="16"/>
    </row>
    <row r="190" spans="1:14" ht="21.75" customHeight="1" x14ac:dyDescent="0.25">
      <c r="A190" s="121" t="s">
        <v>190</v>
      </c>
      <c r="B190" s="121">
        <v>323</v>
      </c>
      <c r="C190" s="862" t="s">
        <v>83</v>
      </c>
      <c r="D190" s="863"/>
      <c r="E190" s="863"/>
      <c r="F190" s="613">
        <v>40000</v>
      </c>
      <c r="G190" s="259"/>
      <c r="H190" s="285"/>
      <c r="I190" s="544">
        <v>1</v>
      </c>
      <c r="J190" s="849" t="s">
        <v>296</v>
      </c>
      <c r="K190" s="291"/>
      <c r="L190" s="20"/>
      <c r="M190" s="20"/>
      <c r="N190" s="16"/>
    </row>
    <row r="191" spans="1:14" ht="21.75" customHeight="1" x14ac:dyDescent="0.25">
      <c r="A191" s="121" t="s">
        <v>191</v>
      </c>
      <c r="B191" s="121">
        <v>323</v>
      </c>
      <c r="C191" s="862" t="s">
        <v>856</v>
      </c>
      <c r="D191" s="863"/>
      <c r="E191" s="928"/>
      <c r="F191" s="613">
        <v>20000</v>
      </c>
      <c r="G191" s="259"/>
      <c r="H191" s="285"/>
      <c r="I191" s="544"/>
      <c r="J191" s="849" t="s">
        <v>296</v>
      </c>
      <c r="K191" s="291"/>
      <c r="L191" s="20"/>
      <c r="M191" s="20"/>
      <c r="N191" s="16"/>
    </row>
    <row r="192" spans="1:14" ht="20.25" customHeight="1" x14ac:dyDescent="0.25">
      <c r="A192" s="121" t="s">
        <v>365</v>
      </c>
      <c r="B192" s="121">
        <v>323</v>
      </c>
      <c r="C192" s="862" t="s">
        <v>84</v>
      </c>
      <c r="D192" s="863"/>
      <c r="E192" s="863"/>
      <c r="F192" s="613">
        <v>25000</v>
      </c>
      <c r="G192" s="259"/>
      <c r="H192" s="285"/>
      <c r="I192" s="544">
        <v>1</v>
      </c>
      <c r="J192" s="849" t="s">
        <v>296</v>
      </c>
      <c r="K192" s="291"/>
      <c r="L192" s="20"/>
      <c r="M192" s="20"/>
      <c r="N192" s="16"/>
    </row>
    <row r="193" spans="1:14" ht="18.75" customHeight="1" x14ac:dyDescent="0.25">
      <c r="A193" s="121" t="s">
        <v>192</v>
      </c>
      <c r="B193" s="121">
        <v>323</v>
      </c>
      <c r="C193" s="862" t="s">
        <v>125</v>
      </c>
      <c r="D193" s="863"/>
      <c r="E193" s="863"/>
      <c r="F193" s="613">
        <v>30000</v>
      </c>
      <c r="G193" s="259"/>
      <c r="H193" s="285"/>
      <c r="I193" s="544">
        <v>1</v>
      </c>
      <c r="J193" s="849" t="s">
        <v>296</v>
      </c>
      <c r="K193" s="291"/>
      <c r="L193" s="20"/>
      <c r="M193" s="20"/>
      <c r="N193" s="16"/>
    </row>
    <row r="194" spans="1:14" ht="20.25" customHeight="1" x14ac:dyDescent="0.25">
      <c r="A194" s="121" t="s">
        <v>193</v>
      </c>
      <c r="B194" s="121">
        <v>323</v>
      </c>
      <c r="C194" s="862" t="s">
        <v>85</v>
      </c>
      <c r="D194" s="863"/>
      <c r="E194" s="863"/>
      <c r="F194" s="613">
        <v>10000</v>
      </c>
      <c r="G194" s="259"/>
      <c r="H194" s="285"/>
      <c r="I194" s="544">
        <v>1</v>
      </c>
      <c r="J194" s="849" t="s">
        <v>296</v>
      </c>
      <c r="K194" s="291"/>
      <c r="L194" s="20"/>
      <c r="M194" s="20"/>
      <c r="N194" s="16"/>
    </row>
    <row r="195" spans="1:14" ht="15" customHeight="1" x14ac:dyDescent="0.25">
      <c r="A195" s="121" t="s">
        <v>194</v>
      </c>
      <c r="B195" s="121">
        <v>323</v>
      </c>
      <c r="C195" s="862" t="s">
        <v>262</v>
      </c>
      <c r="D195" s="863"/>
      <c r="E195" s="863"/>
      <c r="F195" s="613">
        <v>25000</v>
      </c>
      <c r="G195" s="259"/>
      <c r="H195" s="285"/>
      <c r="I195" s="544">
        <v>1</v>
      </c>
      <c r="J195" s="849" t="s">
        <v>296</v>
      </c>
      <c r="K195" s="291"/>
      <c r="L195" s="20"/>
      <c r="M195" s="20"/>
      <c r="N195" s="16"/>
    </row>
    <row r="196" spans="1:14" ht="15" customHeight="1" x14ac:dyDescent="0.25">
      <c r="A196" s="121" t="s">
        <v>195</v>
      </c>
      <c r="B196" s="121">
        <v>329</v>
      </c>
      <c r="C196" s="862" t="s">
        <v>87</v>
      </c>
      <c r="D196" s="863"/>
      <c r="E196" s="863"/>
      <c r="F196" s="613">
        <v>60000</v>
      </c>
      <c r="G196" s="259"/>
      <c r="H196" s="285"/>
      <c r="I196" s="544">
        <v>1</v>
      </c>
      <c r="J196" s="849" t="s">
        <v>296</v>
      </c>
      <c r="K196" s="291"/>
      <c r="L196" s="20"/>
      <c r="M196" s="20"/>
      <c r="N196" s="16"/>
    </row>
    <row r="197" spans="1:14" ht="24.75" customHeight="1" x14ac:dyDescent="0.25">
      <c r="A197" s="121" t="s">
        <v>196</v>
      </c>
      <c r="B197" s="121">
        <v>329</v>
      </c>
      <c r="C197" s="862" t="s">
        <v>163</v>
      </c>
      <c r="D197" s="863"/>
      <c r="E197" s="863"/>
      <c r="F197" s="613">
        <v>15000</v>
      </c>
      <c r="G197" s="286"/>
      <c r="H197" s="285"/>
      <c r="I197" s="544">
        <v>1</v>
      </c>
      <c r="J197" s="849" t="s">
        <v>310</v>
      </c>
      <c r="K197" s="291"/>
      <c r="L197" s="20"/>
      <c r="M197" s="20"/>
      <c r="N197" s="16"/>
    </row>
    <row r="198" spans="1:14" ht="15" customHeight="1" x14ac:dyDescent="0.25">
      <c r="A198" s="121" t="s">
        <v>197</v>
      </c>
      <c r="B198" s="121">
        <v>329</v>
      </c>
      <c r="C198" s="862" t="s">
        <v>527</v>
      </c>
      <c r="D198" s="863"/>
      <c r="E198" s="863"/>
      <c r="F198" s="613">
        <v>30000</v>
      </c>
      <c r="G198" s="286"/>
      <c r="H198" s="285"/>
      <c r="I198" s="544">
        <v>1</v>
      </c>
      <c r="J198" s="849" t="s">
        <v>310</v>
      </c>
      <c r="K198" s="291"/>
      <c r="L198" s="20"/>
      <c r="M198" s="20"/>
      <c r="N198" s="16"/>
    </row>
    <row r="199" spans="1:14" ht="15" customHeight="1" x14ac:dyDescent="0.25">
      <c r="A199" s="121" t="s">
        <v>198</v>
      </c>
      <c r="B199" s="121">
        <v>329</v>
      </c>
      <c r="C199" s="862" t="s">
        <v>528</v>
      </c>
      <c r="D199" s="863"/>
      <c r="E199" s="863"/>
      <c r="F199" s="613">
        <v>5000</v>
      </c>
      <c r="G199" s="286"/>
      <c r="H199" s="285"/>
      <c r="I199" s="544">
        <v>1</v>
      </c>
      <c r="J199" s="849" t="s">
        <v>310</v>
      </c>
      <c r="K199" s="291"/>
      <c r="L199" s="20"/>
      <c r="M199" s="20"/>
      <c r="N199" s="16"/>
    </row>
    <row r="200" spans="1:14" ht="24" customHeight="1" thickBot="1" x14ac:dyDescent="0.3">
      <c r="A200" s="123" t="s">
        <v>392</v>
      </c>
      <c r="B200" s="123">
        <v>329</v>
      </c>
      <c r="C200" s="891" t="s">
        <v>128</v>
      </c>
      <c r="D200" s="892"/>
      <c r="E200" s="892"/>
      <c r="F200" s="618">
        <v>5000</v>
      </c>
      <c r="G200" s="260"/>
      <c r="H200" s="294"/>
      <c r="I200" s="545">
        <v>1</v>
      </c>
      <c r="J200" s="850" t="s">
        <v>296</v>
      </c>
      <c r="K200" s="291"/>
      <c r="L200" s="20"/>
      <c r="M200" s="20"/>
      <c r="N200" s="16"/>
    </row>
    <row r="201" spans="1:14" ht="28.5" customHeight="1" thickBot="1" x14ac:dyDescent="0.3">
      <c r="A201" s="864" t="s">
        <v>420</v>
      </c>
      <c r="B201" s="865"/>
      <c r="C201" s="865"/>
      <c r="D201" s="865"/>
      <c r="E201" s="865"/>
      <c r="F201" s="186">
        <f t="shared" ref="F201:H202" si="15">F202</f>
        <v>56000</v>
      </c>
      <c r="G201" s="482">
        <f t="shared" si="15"/>
        <v>36000</v>
      </c>
      <c r="H201" s="198">
        <f t="shared" si="15"/>
        <v>36000</v>
      </c>
      <c r="I201" s="543"/>
      <c r="J201" s="288"/>
      <c r="K201" s="280"/>
      <c r="L201" s="20"/>
      <c r="M201" s="15"/>
      <c r="N201" s="16"/>
    </row>
    <row r="202" spans="1:14" ht="15" customHeight="1" x14ac:dyDescent="0.25">
      <c r="A202" s="119"/>
      <c r="B202" s="125">
        <v>3</v>
      </c>
      <c r="C202" s="894" t="s">
        <v>67</v>
      </c>
      <c r="D202" s="895"/>
      <c r="E202" s="895"/>
      <c r="F202" s="178">
        <f t="shared" si="15"/>
        <v>56000</v>
      </c>
      <c r="G202" s="374">
        <f t="shared" si="15"/>
        <v>36000</v>
      </c>
      <c r="H202" s="485">
        <f t="shared" si="15"/>
        <v>36000</v>
      </c>
      <c r="I202" s="546"/>
      <c r="J202" s="290"/>
      <c r="K202" s="280"/>
      <c r="L202" s="15"/>
      <c r="M202" s="15"/>
      <c r="N202" s="19"/>
    </row>
    <row r="203" spans="1:14" ht="15" customHeight="1" x14ac:dyDescent="0.25">
      <c r="A203" s="362"/>
      <c r="B203" s="126">
        <v>34</v>
      </c>
      <c r="C203" s="888" t="s">
        <v>89</v>
      </c>
      <c r="D203" s="889"/>
      <c r="E203" s="889"/>
      <c r="F203" s="179">
        <f>SUM(F204:F208)</f>
        <v>56000</v>
      </c>
      <c r="G203" s="375">
        <v>36000</v>
      </c>
      <c r="H203" s="485">
        <v>36000</v>
      </c>
      <c r="I203" s="547"/>
      <c r="J203" s="293"/>
      <c r="K203" s="295"/>
      <c r="L203" s="15"/>
      <c r="M203" s="18"/>
      <c r="N203" s="19"/>
    </row>
    <row r="204" spans="1:14" ht="15" customHeight="1" x14ac:dyDescent="0.25">
      <c r="A204" s="121" t="s">
        <v>199</v>
      </c>
      <c r="B204" s="124">
        <v>342</v>
      </c>
      <c r="C204" s="862" t="s">
        <v>529</v>
      </c>
      <c r="D204" s="863"/>
      <c r="E204" s="928"/>
      <c r="F204" s="180">
        <v>20000</v>
      </c>
      <c r="G204" s="259"/>
      <c r="H204" s="296"/>
      <c r="I204" s="544"/>
      <c r="J204" s="849" t="s">
        <v>294</v>
      </c>
      <c r="K204" s="295"/>
      <c r="L204" s="15"/>
      <c r="M204" s="18"/>
      <c r="N204" s="19"/>
    </row>
    <row r="205" spans="1:14" ht="15" customHeight="1" x14ac:dyDescent="0.25">
      <c r="A205" s="121" t="s">
        <v>200</v>
      </c>
      <c r="B205" s="124">
        <v>343</v>
      </c>
      <c r="C205" s="862" t="s">
        <v>90</v>
      </c>
      <c r="D205" s="863"/>
      <c r="E205" s="863"/>
      <c r="F205" s="613">
        <v>20000</v>
      </c>
      <c r="G205" s="259"/>
      <c r="H205" s="296"/>
      <c r="I205" s="544">
        <v>1</v>
      </c>
      <c r="J205" s="849" t="s">
        <v>294</v>
      </c>
      <c r="K205" s="280"/>
      <c r="L205" s="18"/>
      <c r="M205" s="15"/>
      <c r="N205" s="16"/>
    </row>
    <row r="206" spans="1:14" ht="15" customHeight="1" x14ac:dyDescent="0.25">
      <c r="A206" s="121" t="s">
        <v>201</v>
      </c>
      <c r="B206" s="124">
        <v>343</v>
      </c>
      <c r="C206" s="862" t="s">
        <v>164</v>
      </c>
      <c r="D206" s="863"/>
      <c r="E206" s="863"/>
      <c r="F206" s="613">
        <v>1000</v>
      </c>
      <c r="G206" s="259"/>
      <c r="H206" s="296"/>
      <c r="I206" s="544">
        <v>1</v>
      </c>
      <c r="J206" s="849" t="s">
        <v>294</v>
      </c>
      <c r="K206" s="280"/>
      <c r="L206" s="18"/>
      <c r="M206" s="15"/>
      <c r="N206" s="16"/>
    </row>
    <row r="207" spans="1:14" ht="15.75" customHeight="1" x14ac:dyDescent="0.25">
      <c r="A207" s="121" t="s">
        <v>202</v>
      </c>
      <c r="B207" s="124">
        <v>343</v>
      </c>
      <c r="C207" s="862" t="s">
        <v>156</v>
      </c>
      <c r="D207" s="863"/>
      <c r="E207" s="863"/>
      <c r="F207" s="613">
        <v>13500</v>
      </c>
      <c r="G207" s="259"/>
      <c r="H207" s="296"/>
      <c r="I207" s="544">
        <v>1</v>
      </c>
      <c r="J207" s="849" t="s">
        <v>294</v>
      </c>
      <c r="K207" s="280"/>
      <c r="L207" s="15"/>
      <c r="M207" s="15"/>
      <c r="N207" s="16"/>
    </row>
    <row r="208" spans="1:14" ht="15.75" customHeight="1" thickBot="1" x14ac:dyDescent="0.3">
      <c r="A208" s="121" t="s">
        <v>393</v>
      </c>
      <c r="B208" s="124">
        <v>343</v>
      </c>
      <c r="C208" s="862" t="s">
        <v>129</v>
      </c>
      <c r="D208" s="863"/>
      <c r="E208" s="863"/>
      <c r="F208" s="613">
        <v>1500</v>
      </c>
      <c r="G208" s="259"/>
      <c r="H208" s="296"/>
      <c r="I208" s="544">
        <v>1</v>
      </c>
      <c r="J208" s="849" t="s">
        <v>294</v>
      </c>
      <c r="K208" s="280"/>
      <c r="L208" s="15"/>
      <c r="M208" s="15"/>
      <c r="N208" s="16"/>
    </row>
    <row r="209" spans="1:14" ht="15.75" customHeight="1" thickBot="1" x14ac:dyDescent="0.3">
      <c r="A209" s="953" t="s">
        <v>613</v>
      </c>
      <c r="B209" s="954"/>
      <c r="C209" s="954"/>
      <c r="D209" s="954"/>
      <c r="E209" s="955"/>
      <c r="F209" s="394">
        <f>F210</f>
        <v>40000</v>
      </c>
      <c r="G209" s="394">
        <f t="shared" ref="G209:H209" si="16">G210</f>
        <v>40000</v>
      </c>
      <c r="H209" s="394">
        <f t="shared" si="16"/>
        <v>40000</v>
      </c>
      <c r="I209" s="596"/>
      <c r="J209" s="596"/>
      <c r="K209" s="280"/>
      <c r="L209" s="15"/>
      <c r="M209" s="15"/>
      <c r="N209" s="16"/>
    </row>
    <row r="210" spans="1:14" ht="15.75" customHeight="1" x14ac:dyDescent="0.25">
      <c r="A210" s="124"/>
      <c r="B210" s="120">
        <v>3</v>
      </c>
      <c r="C210" s="894" t="s">
        <v>67</v>
      </c>
      <c r="D210" s="895"/>
      <c r="E210" s="915"/>
      <c r="F210" s="612">
        <f>F211</f>
        <v>40000</v>
      </c>
      <c r="G210" s="612">
        <f>G211</f>
        <v>40000</v>
      </c>
      <c r="H210" s="612">
        <f>H211</f>
        <v>40000</v>
      </c>
      <c r="I210" s="547"/>
      <c r="J210" s="597"/>
      <c r="K210" s="280"/>
      <c r="L210" s="15"/>
      <c r="M210" s="15"/>
      <c r="N210" s="16"/>
    </row>
    <row r="211" spans="1:14" ht="15.75" customHeight="1" x14ac:dyDescent="0.25">
      <c r="A211" s="124"/>
      <c r="B211" s="122">
        <v>32</v>
      </c>
      <c r="C211" s="888" t="s">
        <v>72</v>
      </c>
      <c r="D211" s="889"/>
      <c r="E211" s="890"/>
      <c r="F211" s="612">
        <f>SUM(F212)</f>
        <v>40000</v>
      </c>
      <c r="G211" s="375">
        <v>40000</v>
      </c>
      <c r="H211" s="485">
        <v>40000</v>
      </c>
      <c r="I211" s="547"/>
      <c r="J211" s="597"/>
      <c r="K211" s="280"/>
      <c r="L211" s="15"/>
      <c r="M211" s="15"/>
      <c r="N211" s="16"/>
    </row>
    <row r="212" spans="1:14" ht="15.75" customHeight="1" thickBot="1" x14ac:dyDescent="0.3">
      <c r="A212" s="124" t="s">
        <v>203</v>
      </c>
      <c r="B212" s="123">
        <v>329</v>
      </c>
      <c r="C212" s="891" t="s">
        <v>614</v>
      </c>
      <c r="D212" s="892"/>
      <c r="E212" s="893"/>
      <c r="F212" s="613">
        <v>40000</v>
      </c>
      <c r="G212" s="259"/>
      <c r="H212" s="296"/>
      <c r="I212" s="544">
        <v>1</v>
      </c>
      <c r="J212" s="849" t="s">
        <v>296</v>
      </c>
      <c r="K212" s="280"/>
      <c r="L212" s="15"/>
      <c r="M212" s="15"/>
      <c r="N212" s="16"/>
    </row>
    <row r="213" spans="1:14" ht="15" customHeight="1" x14ac:dyDescent="0.25">
      <c r="A213" s="966" t="s">
        <v>421</v>
      </c>
      <c r="B213" s="967"/>
      <c r="C213" s="967"/>
      <c r="D213" s="967"/>
      <c r="E213" s="1017"/>
      <c r="F213" s="189"/>
      <c r="G213" s="297"/>
      <c r="H213" s="298"/>
      <c r="I213" s="548"/>
      <c r="J213" s="300"/>
      <c r="K213" s="280"/>
      <c r="L213" s="18"/>
      <c r="M213" s="40"/>
      <c r="N213" s="16"/>
    </row>
    <row r="214" spans="1:14" ht="15.75" customHeight="1" thickBot="1" x14ac:dyDescent="0.3">
      <c r="A214" s="968"/>
      <c r="B214" s="969"/>
      <c r="C214" s="969"/>
      <c r="D214" s="969"/>
      <c r="E214" s="1069"/>
      <c r="F214" s="190">
        <f t="shared" ref="F214:H215" si="17">F215</f>
        <v>250000</v>
      </c>
      <c r="G214" s="486">
        <f t="shared" si="17"/>
        <v>70000</v>
      </c>
      <c r="H214" s="377">
        <f t="shared" si="17"/>
        <v>70000</v>
      </c>
      <c r="I214" s="549"/>
      <c r="J214" s="302"/>
      <c r="K214" s="280"/>
      <c r="L214" s="15"/>
      <c r="M214" s="15"/>
      <c r="N214" s="16"/>
    </row>
    <row r="215" spans="1:14" ht="26.25" customHeight="1" x14ac:dyDescent="0.25">
      <c r="A215" s="119"/>
      <c r="B215" s="120">
        <v>4</v>
      </c>
      <c r="C215" s="894" t="s">
        <v>107</v>
      </c>
      <c r="D215" s="895"/>
      <c r="E215" s="895"/>
      <c r="F215" s="178">
        <f t="shared" si="17"/>
        <v>250000</v>
      </c>
      <c r="G215" s="374">
        <f t="shared" si="17"/>
        <v>70000</v>
      </c>
      <c r="H215" s="378">
        <f t="shared" si="17"/>
        <v>70000</v>
      </c>
      <c r="I215" s="137"/>
      <c r="J215" s="272"/>
      <c r="K215" s="295"/>
      <c r="L215" s="15"/>
      <c r="M215" s="13"/>
      <c r="N215" s="19"/>
    </row>
    <row r="216" spans="1:14" ht="24.75" customHeight="1" x14ac:dyDescent="0.25">
      <c r="A216" s="121"/>
      <c r="B216" s="122">
        <v>42</v>
      </c>
      <c r="C216" s="888" t="s">
        <v>108</v>
      </c>
      <c r="D216" s="889"/>
      <c r="E216" s="889"/>
      <c r="F216" s="179">
        <f>SUM(F217:F221)</f>
        <v>250000</v>
      </c>
      <c r="G216" s="375">
        <v>70000</v>
      </c>
      <c r="H216" s="379">
        <v>70000</v>
      </c>
      <c r="I216" s="138"/>
      <c r="J216" s="275"/>
      <c r="K216" s="295"/>
      <c r="L216" s="13"/>
      <c r="M216" s="13"/>
      <c r="N216" s="19"/>
    </row>
    <row r="217" spans="1:14" ht="20.25" customHeight="1" x14ac:dyDescent="0.25">
      <c r="A217" s="121" t="s">
        <v>204</v>
      </c>
      <c r="B217" s="121">
        <v>422</v>
      </c>
      <c r="C217" s="862" t="s">
        <v>110</v>
      </c>
      <c r="D217" s="863"/>
      <c r="E217" s="863"/>
      <c r="F217" s="191">
        <v>10000</v>
      </c>
      <c r="G217" s="286"/>
      <c r="H217" s="258"/>
      <c r="I217" s="139">
        <v>1</v>
      </c>
      <c r="J217" s="449" t="s">
        <v>296</v>
      </c>
      <c r="K217" s="280"/>
      <c r="L217" s="13"/>
      <c r="M217" s="13"/>
      <c r="N217" s="16"/>
    </row>
    <row r="218" spans="1:14" ht="16.5" customHeight="1" x14ac:dyDescent="0.25">
      <c r="A218" s="121" t="s">
        <v>205</v>
      </c>
      <c r="B218" s="121">
        <v>422</v>
      </c>
      <c r="C218" s="862" t="s">
        <v>157</v>
      </c>
      <c r="D218" s="863"/>
      <c r="E218" s="863"/>
      <c r="F218" s="191">
        <v>15000</v>
      </c>
      <c r="G218" s="286"/>
      <c r="H218" s="258"/>
      <c r="I218" s="139">
        <v>1</v>
      </c>
      <c r="J218" s="449" t="s">
        <v>296</v>
      </c>
      <c r="K218" s="280"/>
      <c r="L218" s="13"/>
      <c r="M218" s="13"/>
      <c r="N218" s="16"/>
    </row>
    <row r="219" spans="1:14" ht="21.75" customHeight="1" x14ac:dyDescent="0.25">
      <c r="A219" s="121" t="s">
        <v>394</v>
      </c>
      <c r="B219" s="121">
        <v>422</v>
      </c>
      <c r="C219" s="862" t="s">
        <v>111</v>
      </c>
      <c r="D219" s="863"/>
      <c r="E219" s="863"/>
      <c r="F219" s="191">
        <v>15000</v>
      </c>
      <c r="G219" s="286"/>
      <c r="H219" s="258"/>
      <c r="I219" s="139">
        <v>1</v>
      </c>
      <c r="J219" s="449" t="s">
        <v>296</v>
      </c>
      <c r="K219" s="280"/>
      <c r="L219" s="13"/>
      <c r="M219" s="13"/>
      <c r="N219" s="16"/>
    </row>
    <row r="220" spans="1:14" ht="21.75" customHeight="1" x14ac:dyDescent="0.25">
      <c r="A220" s="121" t="s">
        <v>206</v>
      </c>
      <c r="B220" s="121">
        <v>423</v>
      </c>
      <c r="C220" s="862" t="s">
        <v>857</v>
      </c>
      <c r="D220" s="863"/>
      <c r="E220" s="928"/>
      <c r="F220" s="191">
        <v>160000</v>
      </c>
      <c r="G220" s="286"/>
      <c r="H220" s="258"/>
      <c r="I220" s="139">
        <v>1</v>
      </c>
      <c r="J220" s="449" t="s">
        <v>296</v>
      </c>
      <c r="K220" s="280"/>
      <c r="L220" s="13"/>
      <c r="M220" s="13"/>
      <c r="N220" s="16"/>
    </row>
    <row r="221" spans="1:14" ht="17.25" customHeight="1" thickBot="1" x14ac:dyDescent="0.3">
      <c r="A221" s="123" t="s">
        <v>875</v>
      </c>
      <c r="B221" s="123">
        <v>426</v>
      </c>
      <c r="C221" s="891" t="s">
        <v>112</v>
      </c>
      <c r="D221" s="892"/>
      <c r="E221" s="892"/>
      <c r="F221" s="600">
        <v>50000</v>
      </c>
      <c r="G221" s="260"/>
      <c r="H221" s="261"/>
      <c r="I221" s="140">
        <v>1</v>
      </c>
      <c r="J221" s="459" t="s">
        <v>296</v>
      </c>
      <c r="K221" s="280"/>
      <c r="L221" s="13"/>
      <c r="M221" s="13"/>
      <c r="N221" s="16"/>
    </row>
    <row r="222" spans="1:14" ht="15" customHeight="1" x14ac:dyDescent="0.25">
      <c r="A222" s="1081" t="s">
        <v>635</v>
      </c>
      <c r="B222" s="1081"/>
      <c r="C222" s="1081"/>
      <c r="D222" s="1081"/>
      <c r="E222" s="1082"/>
      <c r="F222" s="266"/>
      <c r="G222" s="297"/>
      <c r="H222" s="298"/>
      <c r="I222" s="299"/>
      <c r="J222" s="300"/>
      <c r="K222" s="280"/>
      <c r="L222" s="13"/>
      <c r="M222" s="15"/>
      <c r="N222" s="16"/>
    </row>
    <row r="223" spans="1:14" ht="15.75" customHeight="1" thickBot="1" x14ac:dyDescent="0.3">
      <c r="A223" s="1083"/>
      <c r="B223" s="1083"/>
      <c r="C223" s="1083"/>
      <c r="D223" s="1083"/>
      <c r="E223" s="1084"/>
      <c r="F223" s="190">
        <f>F224+F227</f>
        <v>800000</v>
      </c>
      <c r="G223" s="373">
        <f>G224+G227</f>
        <v>600000</v>
      </c>
      <c r="H223" s="377">
        <f>H224+H227</f>
        <v>600000</v>
      </c>
      <c r="I223" s="301"/>
      <c r="J223" s="302"/>
      <c r="K223" s="280"/>
      <c r="L223" s="15"/>
      <c r="M223" s="15"/>
      <c r="N223" s="16"/>
    </row>
    <row r="224" spans="1:14" ht="15.75" customHeight="1" x14ac:dyDescent="0.25">
      <c r="A224" s="128"/>
      <c r="B224" s="129">
        <v>3</v>
      </c>
      <c r="C224" s="996" t="s">
        <v>67</v>
      </c>
      <c r="D224" s="997"/>
      <c r="E224" s="997"/>
      <c r="F224" s="187">
        <f>F225</f>
        <v>600000</v>
      </c>
      <c r="G224" s="487">
        <f>G225</f>
        <v>200000</v>
      </c>
      <c r="H224" s="372">
        <f>SUM(H225)</f>
        <v>200000</v>
      </c>
      <c r="I224" s="303"/>
      <c r="J224" s="304"/>
      <c r="K224" s="280"/>
      <c r="L224" s="15"/>
      <c r="M224" s="15"/>
      <c r="N224" s="16"/>
    </row>
    <row r="225" spans="1:14" ht="15.75" customHeight="1" x14ac:dyDescent="0.25">
      <c r="A225" s="128"/>
      <c r="B225" s="130">
        <v>32</v>
      </c>
      <c r="C225" s="871" t="s">
        <v>72</v>
      </c>
      <c r="D225" s="872"/>
      <c r="E225" s="872"/>
      <c r="F225" s="188">
        <f>SUM(F226)</f>
        <v>600000</v>
      </c>
      <c r="G225" s="383">
        <v>200000</v>
      </c>
      <c r="H225" s="372">
        <v>200000</v>
      </c>
      <c r="I225" s="305"/>
      <c r="J225" s="306"/>
      <c r="K225" s="280"/>
      <c r="L225" s="15"/>
      <c r="M225" s="15"/>
      <c r="N225" s="16"/>
    </row>
    <row r="226" spans="1:14" ht="27.75" customHeight="1" x14ac:dyDescent="0.25">
      <c r="A226" s="128" t="s">
        <v>860</v>
      </c>
      <c r="B226" s="131">
        <v>323</v>
      </c>
      <c r="C226" s="1018" t="s">
        <v>636</v>
      </c>
      <c r="D226" s="1019"/>
      <c r="E226" s="1019"/>
      <c r="F226" s="180">
        <v>600000</v>
      </c>
      <c r="G226" s="384"/>
      <c r="H226" s="191"/>
      <c r="I226" s="550">
        <v>4.5</v>
      </c>
      <c r="J226" s="449" t="s">
        <v>322</v>
      </c>
      <c r="K226" s="280"/>
      <c r="L226" s="15"/>
      <c r="M226" s="15"/>
      <c r="N226" s="16"/>
    </row>
    <row r="227" spans="1:14" ht="22.5" customHeight="1" x14ac:dyDescent="0.25">
      <c r="A227" s="124"/>
      <c r="B227" s="122">
        <v>4</v>
      </c>
      <c r="C227" s="888" t="s">
        <v>107</v>
      </c>
      <c r="D227" s="889"/>
      <c r="E227" s="889"/>
      <c r="F227" s="188">
        <f>F228</f>
        <v>200000</v>
      </c>
      <c r="G227" s="375">
        <v>400000</v>
      </c>
      <c r="H227" s="379">
        <v>400000</v>
      </c>
      <c r="I227" s="274"/>
      <c r="J227" s="450"/>
      <c r="K227" s="295"/>
      <c r="L227" s="15"/>
      <c r="M227" s="15"/>
      <c r="N227" s="19"/>
    </row>
    <row r="228" spans="1:14" ht="25.5" customHeight="1" x14ac:dyDescent="0.25">
      <c r="A228" s="124"/>
      <c r="B228" s="122">
        <v>45</v>
      </c>
      <c r="C228" s="888" t="s">
        <v>113</v>
      </c>
      <c r="D228" s="889"/>
      <c r="E228" s="889"/>
      <c r="F228" s="188">
        <f>SUM(F229:F229)</f>
        <v>200000</v>
      </c>
      <c r="G228" s="375">
        <v>400000</v>
      </c>
      <c r="H228" s="379">
        <v>400000</v>
      </c>
      <c r="I228" s="274"/>
      <c r="J228" s="450"/>
      <c r="K228" s="295"/>
      <c r="L228" s="13"/>
      <c r="M228" s="18"/>
      <c r="N228" s="19"/>
    </row>
    <row r="229" spans="1:14" ht="18" customHeight="1" thickBot="1" x14ac:dyDescent="0.3">
      <c r="A229" s="124" t="s">
        <v>500</v>
      </c>
      <c r="B229" s="121">
        <v>451</v>
      </c>
      <c r="C229" s="862" t="s">
        <v>596</v>
      </c>
      <c r="D229" s="863"/>
      <c r="E229" s="863"/>
      <c r="F229" s="191">
        <v>200000</v>
      </c>
      <c r="G229" s="286"/>
      <c r="H229" s="258"/>
      <c r="I229" s="139">
        <v>4</v>
      </c>
      <c r="J229" s="449" t="s">
        <v>322</v>
      </c>
      <c r="K229" s="307"/>
      <c r="L229" s="291"/>
      <c r="M229" s="15"/>
      <c r="N229" s="16"/>
    </row>
    <row r="230" spans="1:14" ht="34.5" customHeight="1" thickBot="1" x14ac:dyDescent="0.3">
      <c r="A230" s="896" t="s">
        <v>422</v>
      </c>
      <c r="B230" s="897"/>
      <c r="C230" s="897"/>
      <c r="D230" s="897"/>
      <c r="E230" s="897"/>
      <c r="F230" s="192">
        <f t="shared" ref="F230:H232" si="18">F231</f>
        <v>70000</v>
      </c>
      <c r="G230" s="385">
        <f t="shared" si="18"/>
        <v>70000</v>
      </c>
      <c r="H230" s="381">
        <f t="shared" si="18"/>
        <v>70000</v>
      </c>
      <c r="I230" s="309"/>
      <c r="J230" s="310"/>
      <c r="K230" s="280"/>
      <c r="L230" s="13"/>
      <c r="M230" s="15"/>
      <c r="N230" s="16"/>
    </row>
    <row r="231" spans="1:14" ht="27.75" customHeight="1" thickBot="1" x14ac:dyDescent="0.3">
      <c r="A231" s="864" t="s">
        <v>423</v>
      </c>
      <c r="B231" s="865"/>
      <c r="C231" s="865"/>
      <c r="D231" s="865"/>
      <c r="E231" s="865"/>
      <c r="F231" s="186">
        <f t="shared" si="18"/>
        <v>70000</v>
      </c>
      <c r="G231" s="482">
        <f t="shared" si="18"/>
        <v>70000</v>
      </c>
      <c r="H231" s="198">
        <f t="shared" si="18"/>
        <v>70000</v>
      </c>
      <c r="I231" s="287"/>
      <c r="J231" s="288"/>
      <c r="K231" s="280"/>
      <c r="L231" s="15"/>
      <c r="M231" s="15"/>
      <c r="N231" s="16"/>
    </row>
    <row r="232" spans="1:14" ht="15" customHeight="1" x14ac:dyDescent="0.25">
      <c r="A232" s="119"/>
      <c r="B232" s="120">
        <v>3</v>
      </c>
      <c r="C232" s="894" t="s">
        <v>67</v>
      </c>
      <c r="D232" s="895"/>
      <c r="E232" s="895"/>
      <c r="F232" s="178">
        <f t="shared" si="18"/>
        <v>70000</v>
      </c>
      <c r="G232" s="374">
        <f t="shared" si="18"/>
        <v>70000</v>
      </c>
      <c r="H232" s="378">
        <f t="shared" si="18"/>
        <v>70000</v>
      </c>
      <c r="I232" s="271"/>
      <c r="J232" s="272"/>
      <c r="K232" s="273"/>
      <c r="L232" s="15"/>
      <c r="M232" s="15"/>
      <c r="N232" s="19"/>
    </row>
    <row r="233" spans="1:14" ht="15" customHeight="1" x14ac:dyDescent="0.25">
      <c r="A233" s="121"/>
      <c r="B233" s="122">
        <v>38</v>
      </c>
      <c r="C233" s="888" t="s">
        <v>115</v>
      </c>
      <c r="D233" s="889"/>
      <c r="E233" s="889"/>
      <c r="F233" s="179">
        <f>SUM(F234:F235)</f>
        <v>70000</v>
      </c>
      <c r="G233" s="375">
        <v>70000</v>
      </c>
      <c r="H233" s="379">
        <v>70000</v>
      </c>
      <c r="I233" s="274"/>
      <c r="J233" s="275"/>
      <c r="K233" s="273"/>
      <c r="L233" s="15"/>
      <c r="M233" s="18"/>
      <c r="N233" s="19"/>
    </row>
    <row r="234" spans="1:14" ht="23.25" customHeight="1" x14ac:dyDescent="0.25">
      <c r="A234" s="121" t="s">
        <v>207</v>
      </c>
      <c r="B234" s="121">
        <v>381</v>
      </c>
      <c r="C234" s="862" t="s">
        <v>629</v>
      </c>
      <c r="D234" s="863"/>
      <c r="E234" s="863"/>
      <c r="F234" s="191">
        <v>50000</v>
      </c>
      <c r="G234" s="286"/>
      <c r="H234" s="258"/>
      <c r="I234" s="139">
        <v>1</v>
      </c>
      <c r="J234" s="449" t="s">
        <v>322</v>
      </c>
      <c r="K234" s="273"/>
      <c r="L234" s="15"/>
      <c r="M234" s="18"/>
      <c r="N234" s="19"/>
    </row>
    <row r="235" spans="1:14" ht="25.5" customHeight="1" thickBot="1" x14ac:dyDescent="0.3">
      <c r="A235" s="121" t="s">
        <v>208</v>
      </c>
      <c r="B235" s="121">
        <v>381</v>
      </c>
      <c r="C235" s="862" t="s">
        <v>530</v>
      </c>
      <c r="D235" s="863"/>
      <c r="E235" s="863"/>
      <c r="F235" s="191">
        <v>20000</v>
      </c>
      <c r="G235" s="286"/>
      <c r="H235" s="258"/>
      <c r="I235" s="139">
        <v>1</v>
      </c>
      <c r="J235" s="449" t="s">
        <v>322</v>
      </c>
      <c r="K235" s="273"/>
      <c r="L235" s="18"/>
      <c r="M235" s="15"/>
      <c r="N235" s="16"/>
    </row>
    <row r="236" spans="1:14" ht="24.75" customHeight="1" thickBot="1" x14ac:dyDescent="0.3">
      <c r="A236" s="898" t="s">
        <v>414</v>
      </c>
      <c r="B236" s="899"/>
      <c r="C236" s="899"/>
      <c r="D236" s="899"/>
      <c r="E236" s="1074"/>
      <c r="F236" s="368">
        <f>F237+F249+F264+F282+F295+F310+F329+F334</f>
        <v>8840000</v>
      </c>
      <c r="G236" s="368">
        <f t="shared" ref="G236:H236" si="19">G237+G249+G264+G282+G295+G310+G329+G334</f>
        <v>7195000</v>
      </c>
      <c r="H236" s="368">
        <f t="shared" si="19"/>
        <v>5990000</v>
      </c>
      <c r="I236" s="551"/>
      <c r="J236" s="370"/>
      <c r="K236" s="280"/>
      <c r="L236" s="15"/>
      <c r="M236" s="239"/>
      <c r="N236" s="16"/>
    </row>
    <row r="237" spans="1:14" ht="27" customHeight="1" thickBot="1" x14ac:dyDescent="0.3">
      <c r="A237" s="896" t="s">
        <v>424</v>
      </c>
      <c r="B237" s="897"/>
      <c r="C237" s="897"/>
      <c r="D237" s="897"/>
      <c r="E237" s="897"/>
      <c r="F237" s="192">
        <f>F238+F245</f>
        <v>750000</v>
      </c>
      <c r="G237" s="192">
        <f t="shared" ref="G237:H237" si="20">G238+G245</f>
        <v>750000</v>
      </c>
      <c r="H237" s="192">
        <f t="shared" si="20"/>
        <v>750000</v>
      </c>
      <c r="I237" s="552"/>
      <c r="J237" s="310"/>
      <c r="K237" s="280"/>
      <c r="L237" s="15"/>
      <c r="M237" s="239"/>
      <c r="N237" s="16"/>
    </row>
    <row r="238" spans="1:14" ht="24" customHeight="1" thickBot="1" x14ac:dyDescent="0.3">
      <c r="A238" s="864" t="s">
        <v>425</v>
      </c>
      <c r="B238" s="865"/>
      <c r="C238" s="865"/>
      <c r="D238" s="865"/>
      <c r="E238" s="865"/>
      <c r="F238" s="186">
        <f t="shared" ref="F238:H239" si="21">F239</f>
        <v>650000</v>
      </c>
      <c r="G238" s="186">
        <f t="shared" si="21"/>
        <v>650000</v>
      </c>
      <c r="H238" s="186">
        <f t="shared" si="21"/>
        <v>650000</v>
      </c>
      <c r="I238" s="543"/>
      <c r="J238" s="288"/>
      <c r="K238" s="280"/>
      <c r="L238" s="15"/>
      <c r="M238" s="15"/>
      <c r="N238" s="16"/>
    </row>
    <row r="239" spans="1:14" ht="15" customHeight="1" x14ac:dyDescent="0.25">
      <c r="A239" s="119"/>
      <c r="B239" s="120">
        <v>3</v>
      </c>
      <c r="C239" s="1070" t="s">
        <v>67</v>
      </c>
      <c r="D239" s="1071"/>
      <c r="E239" s="1071"/>
      <c r="F239" s="193">
        <f t="shared" si="21"/>
        <v>650000</v>
      </c>
      <c r="G239" s="193">
        <f t="shared" si="21"/>
        <v>650000</v>
      </c>
      <c r="H239" s="193">
        <f t="shared" si="21"/>
        <v>650000</v>
      </c>
      <c r="I239" s="137"/>
      <c r="J239" s="272"/>
      <c r="K239" s="273"/>
      <c r="L239" s="15"/>
      <c r="M239" s="15"/>
      <c r="N239" s="19"/>
    </row>
    <row r="240" spans="1:14" ht="15" customHeight="1" x14ac:dyDescent="0.25">
      <c r="A240" s="121"/>
      <c r="B240" s="122">
        <v>32</v>
      </c>
      <c r="C240" s="1072" t="s">
        <v>72</v>
      </c>
      <c r="D240" s="1073"/>
      <c r="E240" s="1073"/>
      <c r="F240" s="194">
        <f>SUM(F241:F243)</f>
        <v>650000</v>
      </c>
      <c r="G240" s="490">
        <v>650000</v>
      </c>
      <c r="H240" s="379">
        <v>650000</v>
      </c>
      <c r="I240" s="138"/>
      <c r="J240" s="275"/>
      <c r="K240" s="273"/>
      <c r="L240" s="15"/>
      <c r="M240" s="18"/>
      <c r="N240" s="19"/>
    </row>
    <row r="241" spans="1:14" ht="15" customHeight="1" x14ac:dyDescent="0.25">
      <c r="A241" s="121" t="s">
        <v>209</v>
      </c>
      <c r="B241" s="121">
        <v>322</v>
      </c>
      <c r="C241" s="998" t="s">
        <v>158</v>
      </c>
      <c r="D241" s="999"/>
      <c r="E241" s="999"/>
      <c r="F241" s="191">
        <v>400000</v>
      </c>
      <c r="G241" s="311"/>
      <c r="H241" s="258"/>
      <c r="I241" s="139">
        <v>4</v>
      </c>
      <c r="J241" s="449" t="s">
        <v>327</v>
      </c>
      <c r="K241" s="273"/>
      <c r="L241" s="18"/>
      <c r="M241" s="15"/>
      <c r="N241" s="16"/>
    </row>
    <row r="242" spans="1:14" ht="15" customHeight="1" x14ac:dyDescent="0.25">
      <c r="A242" s="121" t="s">
        <v>210</v>
      </c>
      <c r="B242" s="121">
        <v>322</v>
      </c>
      <c r="C242" s="998" t="s">
        <v>400</v>
      </c>
      <c r="D242" s="999"/>
      <c r="E242" s="1000"/>
      <c r="F242" s="191">
        <v>200000</v>
      </c>
      <c r="G242" s="311"/>
      <c r="H242" s="258"/>
      <c r="I242" s="139">
        <v>4</v>
      </c>
      <c r="J242" s="449" t="s">
        <v>327</v>
      </c>
      <c r="K242" s="273"/>
      <c r="L242" s="18"/>
      <c r="M242" s="15"/>
      <c r="N242" s="16"/>
    </row>
    <row r="243" spans="1:14" ht="24.75" customHeight="1" thickBot="1" x14ac:dyDescent="0.3">
      <c r="A243" s="121" t="s">
        <v>211</v>
      </c>
      <c r="B243" s="121">
        <v>323</v>
      </c>
      <c r="C243" s="891" t="s">
        <v>159</v>
      </c>
      <c r="D243" s="892"/>
      <c r="E243" s="892"/>
      <c r="F243" s="600">
        <v>50000</v>
      </c>
      <c r="G243" s="311"/>
      <c r="H243" s="261"/>
      <c r="I243" s="140">
        <v>4</v>
      </c>
      <c r="J243" s="459" t="s">
        <v>327</v>
      </c>
      <c r="K243" s="273"/>
      <c r="L243" s="15"/>
      <c r="M243" s="15"/>
      <c r="N243" s="16"/>
    </row>
    <row r="244" spans="1:14" ht="15" customHeight="1" x14ac:dyDescent="0.25">
      <c r="A244" s="966" t="s">
        <v>426</v>
      </c>
      <c r="B244" s="967"/>
      <c r="C244" s="967"/>
      <c r="D244" s="967"/>
      <c r="E244" s="967"/>
      <c r="F244" s="268"/>
      <c r="G244" s="268"/>
      <c r="H244" s="312"/>
      <c r="I244" s="548"/>
      <c r="J244" s="300"/>
      <c r="K244" s="280"/>
      <c r="L244" s="15"/>
      <c r="M244" s="15"/>
      <c r="N244" s="16"/>
    </row>
    <row r="245" spans="1:14" ht="18" customHeight="1" thickBot="1" x14ac:dyDescent="0.3">
      <c r="A245" s="1044" t="s">
        <v>415</v>
      </c>
      <c r="B245" s="1044"/>
      <c r="C245" s="1044"/>
      <c r="D245" s="1044"/>
      <c r="E245" s="1044"/>
      <c r="F245" s="190">
        <f t="shared" ref="F245:H246" si="22">F246</f>
        <v>100000</v>
      </c>
      <c r="G245" s="190">
        <f t="shared" si="22"/>
        <v>100000</v>
      </c>
      <c r="H245" s="377">
        <f t="shared" si="22"/>
        <v>100000</v>
      </c>
      <c r="I245" s="549"/>
      <c r="J245" s="302"/>
      <c r="K245" s="280"/>
      <c r="L245" s="15"/>
      <c r="M245" s="15"/>
      <c r="N245" s="16"/>
    </row>
    <row r="246" spans="1:14" ht="27.75" customHeight="1" x14ac:dyDescent="0.25">
      <c r="A246" s="121"/>
      <c r="B246" s="122">
        <v>4</v>
      </c>
      <c r="C246" s="894" t="s">
        <v>107</v>
      </c>
      <c r="D246" s="895"/>
      <c r="E246" s="895"/>
      <c r="F246" s="178">
        <f t="shared" si="22"/>
        <v>100000</v>
      </c>
      <c r="G246" s="375">
        <f t="shared" si="22"/>
        <v>100000</v>
      </c>
      <c r="H246" s="378">
        <f t="shared" si="22"/>
        <v>100000</v>
      </c>
      <c r="I246" s="137"/>
      <c r="J246" s="272"/>
      <c r="K246" s="273"/>
      <c r="L246" s="15"/>
      <c r="M246" s="15"/>
      <c r="N246" s="19"/>
    </row>
    <row r="247" spans="1:14" ht="25.5" customHeight="1" x14ac:dyDescent="0.25">
      <c r="A247" s="121"/>
      <c r="B247" s="122">
        <v>42</v>
      </c>
      <c r="C247" s="888" t="s">
        <v>108</v>
      </c>
      <c r="D247" s="889"/>
      <c r="E247" s="889"/>
      <c r="F247" s="179">
        <f>SUM(F248)</f>
        <v>100000</v>
      </c>
      <c r="G247" s="375">
        <v>100000</v>
      </c>
      <c r="H247" s="379">
        <v>100000</v>
      </c>
      <c r="I247" s="138"/>
      <c r="J247" s="275"/>
      <c r="K247" s="273"/>
      <c r="L247" s="15"/>
      <c r="M247" s="18"/>
      <c r="N247" s="19"/>
    </row>
    <row r="248" spans="1:14" ht="20.25" customHeight="1" thickBot="1" x14ac:dyDescent="0.3">
      <c r="A248" s="123" t="s">
        <v>395</v>
      </c>
      <c r="B248" s="123">
        <v>421</v>
      </c>
      <c r="C248" s="891" t="s">
        <v>565</v>
      </c>
      <c r="D248" s="892"/>
      <c r="E248" s="892"/>
      <c r="F248" s="600">
        <v>100000</v>
      </c>
      <c r="G248" s="308"/>
      <c r="H248" s="261"/>
      <c r="I248" s="140">
        <v>4</v>
      </c>
      <c r="J248" s="459" t="s">
        <v>327</v>
      </c>
      <c r="K248" s="273"/>
      <c r="L248" s="173"/>
      <c r="M248" s="15"/>
      <c r="N248" s="16"/>
    </row>
    <row r="249" spans="1:14" ht="24.75" customHeight="1" thickBot="1" x14ac:dyDescent="0.3">
      <c r="A249" s="896" t="s">
        <v>427</v>
      </c>
      <c r="B249" s="897"/>
      <c r="C249" s="897"/>
      <c r="D249" s="897"/>
      <c r="E249" s="897"/>
      <c r="F249" s="192">
        <f>F250+F256</f>
        <v>2600000</v>
      </c>
      <c r="G249" s="192">
        <f t="shared" ref="G249:H249" si="23">G250+G256</f>
        <v>2580000</v>
      </c>
      <c r="H249" s="192">
        <f t="shared" si="23"/>
        <v>2580000</v>
      </c>
      <c r="I249" s="552"/>
      <c r="J249" s="310"/>
      <c r="K249" s="280"/>
      <c r="L249" s="15"/>
      <c r="M249" s="239"/>
      <c r="N249" s="16"/>
    </row>
    <row r="250" spans="1:14" ht="27" customHeight="1" thickBot="1" x14ac:dyDescent="0.3">
      <c r="A250" s="864" t="s">
        <v>428</v>
      </c>
      <c r="B250" s="865"/>
      <c r="C250" s="865"/>
      <c r="D250" s="865"/>
      <c r="E250" s="865"/>
      <c r="F250" s="186">
        <f t="shared" ref="F250:H251" si="24">F251</f>
        <v>1800000</v>
      </c>
      <c r="G250" s="482">
        <f t="shared" si="24"/>
        <v>1500000</v>
      </c>
      <c r="H250" s="198">
        <f t="shared" si="24"/>
        <v>1500000</v>
      </c>
      <c r="I250" s="543"/>
      <c r="J250" s="302"/>
      <c r="K250" s="280"/>
      <c r="L250" s="15"/>
      <c r="M250" s="15"/>
      <c r="N250" s="16"/>
    </row>
    <row r="251" spans="1:14" ht="15" customHeight="1" x14ac:dyDescent="0.25">
      <c r="A251" s="119"/>
      <c r="B251" s="120">
        <v>3</v>
      </c>
      <c r="C251" s="894" t="s">
        <v>67</v>
      </c>
      <c r="D251" s="895"/>
      <c r="E251" s="895"/>
      <c r="F251" s="178">
        <f t="shared" si="24"/>
        <v>1800000</v>
      </c>
      <c r="G251" s="374">
        <f t="shared" si="24"/>
        <v>1500000</v>
      </c>
      <c r="H251" s="378">
        <f t="shared" si="24"/>
        <v>1500000</v>
      </c>
      <c r="I251" s="137"/>
      <c r="J251" s="272"/>
      <c r="K251" s="273"/>
      <c r="L251" s="15"/>
      <c r="M251" s="15"/>
      <c r="N251" s="19"/>
    </row>
    <row r="252" spans="1:14" ht="15" customHeight="1" x14ac:dyDescent="0.25">
      <c r="A252" s="362"/>
      <c r="B252" s="122">
        <v>32</v>
      </c>
      <c r="C252" s="888" t="s">
        <v>72</v>
      </c>
      <c r="D252" s="889"/>
      <c r="E252" s="889"/>
      <c r="F252" s="179">
        <f>SUM(F253:F254)</f>
        <v>1800000</v>
      </c>
      <c r="G252" s="375">
        <v>1500000</v>
      </c>
      <c r="H252" s="379">
        <v>1500000</v>
      </c>
      <c r="I252" s="274"/>
      <c r="J252" s="275"/>
      <c r="K252" s="273"/>
      <c r="L252" s="15"/>
      <c r="M252" s="18"/>
      <c r="N252" s="19"/>
    </row>
    <row r="253" spans="1:14" ht="22.5" customHeight="1" x14ac:dyDescent="0.25">
      <c r="A253" s="121" t="s">
        <v>861</v>
      </c>
      <c r="B253" s="121">
        <v>322</v>
      </c>
      <c r="C253" s="862" t="s">
        <v>120</v>
      </c>
      <c r="D253" s="863"/>
      <c r="E253" s="863"/>
      <c r="F253" s="191">
        <v>300000</v>
      </c>
      <c r="G253" s="384"/>
      <c r="H253" s="382"/>
      <c r="I253" s="139">
        <v>1.4</v>
      </c>
      <c r="J253" s="449" t="s">
        <v>313</v>
      </c>
      <c r="K253" s="273"/>
      <c r="L253" s="18"/>
      <c r="M253" s="15"/>
      <c r="N253" s="16"/>
    </row>
    <row r="254" spans="1:14" ht="25.5" customHeight="1" thickBot="1" x14ac:dyDescent="0.3">
      <c r="A254" s="123" t="s">
        <v>212</v>
      </c>
      <c r="B254" s="123">
        <v>323</v>
      </c>
      <c r="C254" s="891" t="s">
        <v>121</v>
      </c>
      <c r="D254" s="892"/>
      <c r="E254" s="892"/>
      <c r="F254" s="600">
        <v>1500000</v>
      </c>
      <c r="G254" s="376"/>
      <c r="H254" s="380"/>
      <c r="I254" s="140">
        <v>4.5</v>
      </c>
      <c r="J254" s="459" t="s">
        <v>313</v>
      </c>
      <c r="K254" s="273"/>
      <c r="L254" s="307"/>
      <c r="M254" s="15"/>
      <c r="N254" s="16"/>
    </row>
    <row r="255" spans="1:14" ht="15" customHeight="1" x14ac:dyDescent="0.25">
      <c r="A255" s="966" t="s">
        <v>429</v>
      </c>
      <c r="B255" s="967"/>
      <c r="C255" s="967"/>
      <c r="D255" s="967"/>
      <c r="E255" s="967"/>
      <c r="F255" s="266"/>
      <c r="G255" s="491"/>
      <c r="H255" s="492"/>
      <c r="I255" s="313"/>
      <c r="J255" s="314"/>
      <c r="K255" s="280"/>
      <c r="L255" s="15"/>
      <c r="M255" s="15"/>
      <c r="N255" s="16"/>
    </row>
    <row r="256" spans="1:14" ht="25.5" customHeight="1" thickBot="1" x14ac:dyDescent="0.3">
      <c r="A256" s="969" t="s">
        <v>597</v>
      </c>
      <c r="B256" s="969"/>
      <c r="C256" s="969"/>
      <c r="D256" s="969"/>
      <c r="E256" s="969"/>
      <c r="F256" s="190">
        <f>F257+F260</f>
        <v>800000</v>
      </c>
      <c r="G256" s="373">
        <f>G257+G260</f>
        <v>1080000</v>
      </c>
      <c r="H256" s="377">
        <f>H257+H260</f>
        <v>1080000</v>
      </c>
      <c r="I256" s="315"/>
      <c r="J256" s="316"/>
      <c r="K256" s="280"/>
      <c r="L256" s="15"/>
      <c r="M256" s="15"/>
      <c r="N256" s="16"/>
    </row>
    <row r="257" spans="1:14" ht="15" customHeight="1" x14ac:dyDescent="0.25">
      <c r="A257" s="125"/>
      <c r="B257" s="120">
        <v>3</v>
      </c>
      <c r="C257" s="894" t="s">
        <v>67</v>
      </c>
      <c r="D257" s="895"/>
      <c r="E257" s="895"/>
      <c r="F257" s="178">
        <f>F258</f>
        <v>100000</v>
      </c>
      <c r="G257" s="374">
        <f>G258</f>
        <v>80000</v>
      </c>
      <c r="H257" s="493">
        <f>H258</f>
        <v>80000</v>
      </c>
      <c r="I257" s="317"/>
      <c r="J257" s="318"/>
      <c r="K257" s="273"/>
      <c r="L257" s="15"/>
      <c r="M257" s="13"/>
      <c r="N257" s="19"/>
    </row>
    <row r="258" spans="1:14" ht="15" customHeight="1" x14ac:dyDescent="0.25">
      <c r="A258" s="363"/>
      <c r="B258" s="122">
        <v>32</v>
      </c>
      <c r="C258" s="888" t="s">
        <v>72</v>
      </c>
      <c r="D258" s="889"/>
      <c r="E258" s="889"/>
      <c r="F258" s="179">
        <f>SUM(F259)</f>
        <v>100000</v>
      </c>
      <c r="G258" s="375">
        <v>80000</v>
      </c>
      <c r="H258" s="379">
        <v>80000</v>
      </c>
      <c r="I258" s="138"/>
      <c r="J258" s="275"/>
      <c r="K258" s="273"/>
      <c r="L258" s="13"/>
      <c r="M258" s="13"/>
      <c r="N258" s="19"/>
    </row>
    <row r="259" spans="1:14" ht="15.75" customHeight="1" x14ac:dyDescent="0.25">
      <c r="A259" s="124" t="s">
        <v>213</v>
      </c>
      <c r="B259" s="121">
        <v>323</v>
      </c>
      <c r="C259" s="862" t="s">
        <v>151</v>
      </c>
      <c r="D259" s="863"/>
      <c r="E259" s="863"/>
      <c r="F259" s="191">
        <v>100000</v>
      </c>
      <c r="G259" s="384"/>
      <c r="H259" s="382"/>
      <c r="I259" s="139">
        <v>1</v>
      </c>
      <c r="J259" s="449" t="s">
        <v>313</v>
      </c>
      <c r="K259" s="273"/>
      <c r="L259" s="13"/>
      <c r="M259" s="13"/>
      <c r="N259" s="16"/>
    </row>
    <row r="260" spans="1:14" ht="23.25" customHeight="1" x14ac:dyDescent="0.25">
      <c r="A260" s="126"/>
      <c r="B260" s="122">
        <v>4</v>
      </c>
      <c r="C260" s="888" t="s">
        <v>107</v>
      </c>
      <c r="D260" s="889"/>
      <c r="E260" s="889"/>
      <c r="F260" s="179">
        <f>F261</f>
        <v>700000</v>
      </c>
      <c r="G260" s="375">
        <f>G261</f>
        <v>1000000</v>
      </c>
      <c r="H260" s="379">
        <f>H261</f>
        <v>1000000</v>
      </c>
      <c r="I260" s="138"/>
      <c r="J260" s="450"/>
      <c r="K260" s="273"/>
      <c r="L260" s="13"/>
      <c r="M260" s="13"/>
      <c r="N260" s="19"/>
    </row>
    <row r="261" spans="1:14" ht="27.75" customHeight="1" x14ac:dyDescent="0.25">
      <c r="A261" s="126"/>
      <c r="B261" s="122">
        <v>45</v>
      </c>
      <c r="C261" s="888" t="s">
        <v>167</v>
      </c>
      <c r="D261" s="889"/>
      <c r="E261" s="889"/>
      <c r="F261" s="179">
        <f>SUM(F262:F263)</f>
        <v>700000</v>
      </c>
      <c r="G261" s="375">
        <v>1000000</v>
      </c>
      <c r="H261" s="379">
        <v>1000000</v>
      </c>
      <c r="I261" s="138"/>
      <c r="J261" s="450"/>
      <c r="K261" s="273"/>
      <c r="L261" s="13"/>
      <c r="M261" s="13"/>
      <c r="N261" s="19"/>
    </row>
    <row r="262" spans="1:14" ht="18" customHeight="1" x14ac:dyDescent="0.25">
      <c r="A262" s="124" t="s">
        <v>214</v>
      </c>
      <c r="B262" s="121">
        <v>451</v>
      </c>
      <c r="C262" s="862" t="s">
        <v>109</v>
      </c>
      <c r="D262" s="863"/>
      <c r="E262" s="863"/>
      <c r="F262" s="191">
        <v>500000</v>
      </c>
      <c r="G262" s="286"/>
      <c r="H262" s="258"/>
      <c r="I262" s="139">
        <v>4.5</v>
      </c>
      <c r="J262" s="449" t="s">
        <v>313</v>
      </c>
      <c r="K262" s="273"/>
      <c r="L262" s="13"/>
      <c r="M262" s="13"/>
      <c r="N262" s="16"/>
    </row>
    <row r="263" spans="1:14" ht="15.75" customHeight="1" thickBot="1" x14ac:dyDescent="0.3">
      <c r="A263" s="127" t="s">
        <v>215</v>
      </c>
      <c r="B263" s="123">
        <v>451</v>
      </c>
      <c r="C263" s="891" t="s">
        <v>165</v>
      </c>
      <c r="D263" s="892"/>
      <c r="E263" s="892"/>
      <c r="F263" s="600">
        <v>200000</v>
      </c>
      <c r="G263" s="308"/>
      <c r="H263" s="261"/>
      <c r="I263" s="140">
        <v>5</v>
      </c>
      <c r="J263" s="459" t="s">
        <v>302</v>
      </c>
      <c r="K263" s="273"/>
      <c r="L263" s="13"/>
      <c r="M263" s="13"/>
      <c r="N263" s="16"/>
    </row>
    <row r="264" spans="1:14" ht="26.25" customHeight="1" thickBot="1" x14ac:dyDescent="0.3">
      <c r="A264" s="896" t="s">
        <v>600</v>
      </c>
      <c r="B264" s="897"/>
      <c r="C264" s="897"/>
      <c r="D264" s="897"/>
      <c r="E264" s="897"/>
      <c r="F264" s="192">
        <f>F265+F272+F278</f>
        <v>890000</v>
      </c>
      <c r="G264" s="192">
        <f t="shared" ref="G264:H264" si="25">G265+G272+G278</f>
        <v>670000</v>
      </c>
      <c r="H264" s="192">
        <f t="shared" si="25"/>
        <v>670000</v>
      </c>
      <c r="I264" s="552"/>
      <c r="J264" s="310"/>
      <c r="K264" s="280"/>
      <c r="L264" s="13"/>
      <c r="M264" s="239"/>
      <c r="N264" s="16"/>
    </row>
    <row r="265" spans="1:14" ht="25.5" customHeight="1" thickBot="1" x14ac:dyDescent="0.3">
      <c r="A265" s="864" t="s">
        <v>599</v>
      </c>
      <c r="B265" s="865"/>
      <c r="C265" s="865"/>
      <c r="D265" s="865"/>
      <c r="E265" s="865"/>
      <c r="F265" s="186">
        <f t="shared" ref="F265:H266" si="26">F266</f>
        <v>540000</v>
      </c>
      <c r="G265" s="186">
        <f t="shared" si="26"/>
        <v>540000</v>
      </c>
      <c r="H265" s="198">
        <f t="shared" si="26"/>
        <v>540000</v>
      </c>
      <c r="I265" s="287"/>
      <c r="J265" s="288"/>
      <c r="K265" s="280"/>
      <c r="L265" s="15"/>
      <c r="M265" s="15"/>
      <c r="N265" s="16"/>
    </row>
    <row r="266" spans="1:14" ht="18" customHeight="1" x14ac:dyDescent="0.25">
      <c r="A266" s="119"/>
      <c r="B266" s="125">
        <v>3</v>
      </c>
      <c r="C266" s="894" t="s">
        <v>67</v>
      </c>
      <c r="D266" s="895"/>
      <c r="E266" s="895"/>
      <c r="F266" s="178">
        <f t="shared" si="26"/>
        <v>540000</v>
      </c>
      <c r="G266" s="374">
        <f t="shared" si="26"/>
        <v>540000</v>
      </c>
      <c r="H266" s="378">
        <f t="shared" si="26"/>
        <v>540000</v>
      </c>
      <c r="I266" s="137"/>
      <c r="J266" s="272"/>
      <c r="K266" s="273"/>
      <c r="L266" s="15"/>
      <c r="M266" s="13"/>
      <c r="N266" s="19"/>
    </row>
    <row r="267" spans="1:14" ht="17.25" customHeight="1" x14ac:dyDescent="0.25">
      <c r="A267" s="362"/>
      <c r="B267" s="126">
        <v>32</v>
      </c>
      <c r="C267" s="888" t="s">
        <v>72</v>
      </c>
      <c r="D267" s="889"/>
      <c r="E267" s="889"/>
      <c r="F267" s="188">
        <f>SUM(F268:F270)</f>
        <v>540000</v>
      </c>
      <c r="G267" s="375">
        <v>540000</v>
      </c>
      <c r="H267" s="379">
        <v>540000</v>
      </c>
      <c r="I267" s="138"/>
      <c r="J267" s="275"/>
      <c r="K267" s="273"/>
      <c r="L267" s="13"/>
      <c r="M267" s="13"/>
      <c r="N267" s="19"/>
    </row>
    <row r="268" spans="1:14" ht="24.75" customHeight="1" x14ac:dyDescent="0.25">
      <c r="A268" s="121" t="s">
        <v>216</v>
      </c>
      <c r="B268" s="124">
        <v>322</v>
      </c>
      <c r="C268" s="862" t="s">
        <v>601</v>
      </c>
      <c r="D268" s="863"/>
      <c r="E268" s="863"/>
      <c r="F268" s="191">
        <v>100000</v>
      </c>
      <c r="G268" s="286"/>
      <c r="H268" s="258"/>
      <c r="I268" s="139">
        <v>4</v>
      </c>
      <c r="J268" s="449" t="s">
        <v>322</v>
      </c>
      <c r="K268" s="273"/>
      <c r="L268" s="13"/>
      <c r="M268" s="13"/>
      <c r="N268" s="16"/>
    </row>
    <row r="269" spans="1:14" ht="27" customHeight="1" x14ac:dyDescent="0.25">
      <c r="A269" s="121" t="s">
        <v>217</v>
      </c>
      <c r="B269" s="124">
        <v>323</v>
      </c>
      <c r="C269" s="862" t="s">
        <v>602</v>
      </c>
      <c r="D269" s="863"/>
      <c r="E269" s="863"/>
      <c r="F269" s="191">
        <v>400000</v>
      </c>
      <c r="G269" s="286"/>
      <c r="H269" s="258"/>
      <c r="I269" s="139">
        <v>4</v>
      </c>
      <c r="J269" s="449" t="s">
        <v>322</v>
      </c>
      <c r="K269" s="273"/>
      <c r="L269" s="13"/>
      <c r="M269" s="13"/>
      <c r="N269" s="16"/>
    </row>
    <row r="270" spans="1:14" ht="26.25" customHeight="1" thickBot="1" x14ac:dyDescent="0.3">
      <c r="A270" s="121" t="s">
        <v>218</v>
      </c>
      <c r="B270" s="124">
        <v>323</v>
      </c>
      <c r="C270" s="891" t="s">
        <v>598</v>
      </c>
      <c r="D270" s="892"/>
      <c r="E270" s="892"/>
      <c r="F270" s="191">
        <v>40000</v>
      </c>
      <c r="G270" s="286"/>
      <c r="H270" s="258"/>
      <c r="I270" s="140">
        <v>1</v>
      </c>
      <c r="J270" s="459" t="s">
        <v>322</v>
      </c>
      <c r="K270" s="273"/>
      <c r="L270" s="13"/>
      <c r="M270" s="13"/>
      <c r="N270" s="16"/>
    </row>
    <row r="271" spans="1:14" ht="15" customHeight="1" x14ac:dyDescent="0.25">
      <c r="A271" s="971" t="s">
        <v>430</v>
      </c>
      <c r="B271" s="972"/>
      <c r="C271" s="972"/>
      <c r="D271" s="972"/>
      <c r="E271" s="972"/>
      <c r="F271" s="405"/>
      <c r="G271" s="319"/>
      <c r="H271" s="320"/>
      <c r="I271" s="321"/>
      <c r="J271" s="322"/>
      <c r="K271" s="273"/>
      <c r="L271" s="13"/>
      <c r="M271" s="13"/>
      <c r="N271" s="16"/>
    </row>
    <row r="272" spans="1:14" ht="15" customHeight="1" thickBot="1" x14ac:dyDescent="0.3">
      <c r="A272" s="973" t="s">
        <v>603</v>
      </c>
      <c r="B272" s="974"/>
      <c r="C272" s="974"/>
      <c r="D272" s="974"/>
      <c r="E272" s="974"/>
      <c r="F272" s="195">
        <f t="shared" ref="F272:H272" si="27">F273</f>
        <v>300000</v>
      </c>
      <c r="G272" s="478">
        <f t="shared" si="27"/>
        <v>100000</v>
      </c>
      <c r="H272" s="371">
        <f t="shared" si="27"/>
        <v>100000</v>
      </c>
      <c r="I272" s="323"/>
      <c r="J272" s="324"/>
      <c r="K272" s="273"/>
      <c r="L272" s="13"/>
      <c r="M272" s="13"/>
      <c r="N272" s="16"/>
    </row>
    <row r="273" spans="1:14" ht="24.75" customHeight="1" x14ac:dyDescent="0.25">
      <c r="A273" s="121"/>
      <c r="B273" s="126">
        <v>4</v>
      </c>
      <c r="C273" s="894" t="s">
        <v>107</v>
      </c>
      <c r="D273" s="895"/>
      <c r="E273" s="895"/>
      <c r="F273" s="178">
        <f>F274+F276</f>
        <v>300000</v>
      </c>
      <c r="G273" s="178">
        <f t="shared" ref="G273:H273" si="28">G274+G276</f>
        <v>100000</v>
      </c>
      <c r="H273" s="178">
        <f t="shared" si="28"/>
        <v>100000</v>
      </c>
      <c r="I273" s="271"/>
      <c r="J273" s="272"/>
      <c r="K273" s="273"/>
      <c r="L273" s="13"/>
      <c r="M273" s="13"/>
      <c r="N273" s="19"/>
    </row>
    <row r="274" spans="1:14" ht="24" customHeight="1" x14ac:dyDescent="0.25">
      <c r="A274" s="121"/>
      <c r="B274" s="126">
        <v>41</v>
      </c>
      <c r="C274" s="888" t="s">
        <v>117</v>
      </c>
      <c r="D274" s="889"/>
      <c r="E274" s="889"/>
      <c r="F274" s="179">
        <f>SUM(F275)</f>
        <v>200000</v>
      </c>
      <c r="G274" s="375">
        <v>100000</v>
      </c>
      <c r="H274" s="379">
        <v>100000</v>
      </c>
      <c r="I274" s="138"/>
      <c r="J274" s="275"/>
      <c r="K274" s="273"/>
      <c r="L274" s="13"/>
      <c r="M274" s="13"/>
      <c r="N274" s="19"/>
    </row>
    <row r="275" spans="1:14" ht="21" customHeight="1" x14ac:dyDescent="0.25">
      <c r="A275" s="121" t="s">
        <v>219</v>
      </c>
      <c r="B275" s="124">
        <v>411</v>
      </c>
      <c r="C275" s="1018" t="s">
        <v>123</v>
      </c>
      <c r="D275" s="1019"/>
      <c r="E275" s="1040"/>
      <c r="F275" s="191">
        <v>200000</v>
      </c>
      <c r="G275" s="286"/>
      <c r="H275" s="258"/>
      <c r="I275" s="139">
        <v>7</v>
      </c>
      <c r="J275" s="449" t="s">
        <v>313</v>
      </c>
      <c r="K275" s="273"/>
      <c r="L275" s="13"/>
      <c r="M275" s="13"/>
      <c r="N275" s="19"/>
    </row>
    <row r="276" spans="1:14" ht="25.5" customHeight="1" x14ac:dyDescent="0.25">
      <c r="A276" s="121"/>
      <c r="B276" s="126">
        <v>42</v>
      </c>
      <c r="C276" s="871" t="s">
        <v>108</v>
      </c>
      <c r="D276" s="872"/>
      <c r="E276" s="929"/>
      <c r="F276" s="372">
        <f>SUM(F277)</f>
        <v>100000</v>
      </c>
      <c r="G276" s="383">
        <v>0</v>
      </c>
      <c r="H276" s="379">
        <v>0</v>
      </c>
      <c r="I276" s="138"/>
      <c r="J276" s="450"/>
      <c r="K276" s="273"/>
      <c r="L276" s="13"/>
      <c r="M276" s="13"/>
      <c r="N276" s="19"/>
    </row>
    <row r="277" spans="1:14" ht="22.5" customHeight="1" thickBot="1" x14ac:dyDescent="0.3">
      <c r="A277" s="123" t="s">
        <v>220</v>
      </c>
      <c r="B277" s="127">
        <v>421</v>
      </c>
      <c r="C277" s="1047" t="s">
        <v>265</v>
      </c>
      <c r="D277" s="1045"/>
      <c r="E277" s="1046"/>
      <c r="F277" s="600">
        <v>100000</v>
      </c>
      <c r="G277" s="308"/>
      <c r="H277" s="261"/>
      <c r="I277" s="140">
        <v>4</v>
      </c>
      <c r="J277" s="459" t="s">
        <v>313</v>
      </c>
      <c r="K277" s="273"/>
      <c r="L277" s="13"/>
      <c r="M277" s="13"/>
      <c r="N277" s="16"/>
    </row>
    <row r="278" spans="1:14" ht="22.5" customHeight="1" thickBot="1" x14ac:dyDescent="0.3">
      <c r="A278" s="953" t="s">
        <v>604</v>
      </c>
      <c r="B278" s="954"/>
      <c r="C278" s="954"/>
      <c r="D278" s="954"/>
      <c r="E278" s="955"/>
      <c r="F278" s="371">
        <f t="shared" ref="F278:H279" si="29">F279</f>
        <v>50000</v>
      </c>
      <c r="G278" s="371">
        <f t="shared" si="29"/>
        <v>30000</v>
      </c>
      <c r="H278" s="371">
        <f t="shared" si="29"/>
        <v>30000</v>
      </c>
      <c r="I278" s="323"/>
      <c r="J278" s="324"/>
      <c r="K278" s="273"/>
      <c r="L278" s="13"/>
      <c r="M278" s="13"/>
      <c r="N278" s="16"/>
    </row>
    <row r="279" spans="1:14" ht="22.5" customHeight="1" x14ac:dyDescent="0.25">
      <c r="A279" s="445"/>
      <c r="B279" s="129">
        <v>3</v>
      </c>
      <c r="C279" s="996" t="s">
        <v>67</v>
      </c>
      <c r="D279" s="997"/>
      <c r="E279" s="1001"/>
      <c r="F279" s="372">
        <f t="shared" si="29"/>
        <v>50000</v>
      </c>
      <c r="G279" s="372">
        <f t="shared" si="29"/>
        <v>30000</v>
      </c>
      <c r="H279" s="372">
        <f t="shared" si="29"/>
        <v>30000</v>
      </c>
      <c r="I279" s="305"/>
      <c r="J279" s="306"/>
      <c r="K279" s="273"/>
      <c r="L279" s="13"/>
      <c r="M279" s="13"/>
      <c r="N279" s="16"/>
    </row>
    <row r="280" spans="1:14" ht="22.5" customHeight="1" x14ac:dyDescent="0.25">
      <c r="A280" s="126"/>
      <c r="B280" s="122">
        <v>32</v>
      </c>
      <c r="C280" s="872" t="s">
        <v>72</v>
      </c>
      <c r="D280" s="872"/>
      <c r="E280" s="929"/>
      <c r="F280" s="372">
        <f>SUM(F281)</f>
        <v>50000</v>
      </c>
      <c r="G280" s="188">
        <v>30000</v>
      </c>
      <c r="H280" s="379">
        <v>30000</v>
      </c>
      <c r="I280" s="138"/>
      <c r="J280" s="275"/>
      <c r="K280" s="273"/>
      <c r="L280" s="13"/>
      <c r="M280" s="13"/>
      <c r="N280" s="16"/>
    </row>
    <row r="281" spans="1:14" ht="22.5" customHeight="1" thickBot="1" x14ac:dyDescent="0.3">
      <c r="A281" s="127" t="s">
        <v>221</v>
      </c>
      <c r="B281" s="123">
        <v>323</v>
      </c>
      <c r="C281" s="1045" t="s">
        <v>607</v>
      </c>
      <c r="D281" s="1045"/>
      <c r="E281" s="1046"/>
      <c r="F281" s="600">
        <v>50000</v>
      </c>
      <c r="G281" s="308"/>
      <c r="H281" s="261"/>
      <c r="I281" s="140">
        <v>1.6</v>
      </c>
      <c r="J281" s="459" t="s">
        <v>356</v>
      </c>
      <c r="K281" s="273"/>
      <c r="L281" s="13"/>
      <c r="M281" s="13"/>
      <c r="N281" s="16"/>
    </row>
    <row r="282" spans="1:14" ht="28.5" customHeight="1" thickBot="1" x14ac:dyDescent="0.3">
      <c r="A282" s="896" t="s">
        <v>619</v>
      </c>
      <c r="B282" s="897"/>
      <c r="C282" s="897"/>
      <c r="D282" s="897"/>
      <c r="E282" s="897"/>
      <c r="F282" s="192">
        <f>F283+F291</f>
        <v>430000</v>
      </c>
      <c r="G282" s="192">
        <f t="shared" ref="G282:H282" si="30">G283+G291</f>
        <v>130000</v>
      </c>
      <c r="H282" s="192">
        <f t="shared" si="30"/>
        <v>130000</v>
      </c>
      <c r="I282" s="309"/>
      <c r="J282" s="310"/>
      <c r="K282" s="280"/>
      <c r="L282" s="13"/>
      <c r="M282" s="239"/>
      <c r="N282" s="16"/>
    </row>
    <row r="283" spans="1:14" ht="27" customHeight="1" thickBot="1" x14ac:dyDescent="0.3">
      <c r="A283" s="864" t="s">
        <v>621</v>
      </c>
      <c r="B283" s="865"/>
      <c r="C283" s="865"/>
      <c r="D283" s="865"/>
      <c r="E283" s="865"/>
      <c r="F283" s="186">
        <f>F284+F287</f>
        <v>230000</v>
      </c>
      <c r="G283" s="186">
        <f t="shared" ref="G283:H283" si="31">G284+G287</f>
        <v>130000</v>
      </c>
      <c r="H283" s="186">
        <f t="shared" si="31"/>
        <v>130000</v>
      </c>
      <c r="I283" s="287"/>
      <c r="J283" s="288"/>
      <c r="K283" s="280"/>
      <c r="L283" s="15"/>
      <c r="M283" s="15"/>
      <c r="N283" s="16"/>
    </row>
    <row r="284" spans="1:14" ht="21.75" customHeight="1" x14ac:dyDescent="0.25">
      <c r="A284" s="144"/>
      <c r="B284" s="120">
        <v>3</v>
      </c>
      <c r="C284" s="895" t="s">
        <v>67</v>
      </c>
      <c r="D284" s="895"/>
      <c r="E284" s="895"/>
      <c r="F284" s="178">
        <f t="shared" ref="F284:H284" si="32">F285</f>
        <v>30000</v>
      </c>
      <c r="G284" s="374">
        <f t="shared" si="32"/>
        <v>30000</v>
      </c>
      <c r="H284" s="378">
        <f t="shared" si="32"/>
        <v>30000</v>
      </c>
      <c r="I284" s="271"/>
      <c r="J284" s="272"/>
      <c r="K284" s="273"/>
      <c r="L284" s="15"/>
      <c r="M284" s="13"/>
      <c r="N284" s="19"/>
    </row>
    <row r="285" spans="1:14" ht="18.75" customHeight="1" x14ac:dyDescent="0.25">
      <c r="A285" s="124"/>
      <c r="B285" s="122">
        <v>32</v>
      </c>
      <c r="C285" s="889" t="s">
        <v>72</v>
      </c>
      <c r="D285" s="889"/>
      <c r="E285" s="889"/>
      <c r="F285" s="179">
        <f>SUM(F286)</f>
        <v>30000</v>
      </c>
      <c r="G285" s="375">
        <v>30000</v>
      </c>
      <c r="H285" s="379">
        <v>30000</v>
      </c>
      <c r="I285" s="274"/>
      <c r="J285" s="275"/>
      <c r="K285" s="273"/>
      <c r="L285" s="13"/>
      <c r="M285" s="13"/>
      <c r="N285" s="19"/>
    </row>
    <row r="286" spans="1:14" ht="27" customHeight="1" x14ac:dyDescent="0.25">
      <c r="A286" s="124" t="s">
        <v>222</v>
      </c>
      <c r="B286" s="121">
        <v>323</v>
      </c>
      <c r="C286" s="863" t="s">
        <v>118</v>
      </c>
      <c r="D286" s="863"/>
      <c r="E286" s="863"/>
      <c r="F286" s="191">
        <v>30000</v>
      </c>
      <c r="G286" s="286"/>
      <c r="H286" s="258"/>
      <c r="I286" s="139">
        <v>1</v>
      </c>
      <c r="J286" s="449" t="s">
        <v>322</v>
      </c>
      <c r="K286" s="273"/>
      <c r="L286" s="13"/>
      <c r="M286" s="13"/>
      <c r="N286" s="16"/>
    </row>
    <row r="287" spans="1:14" ht="27" customHeight="1" x14ac:dyDescent="0.25">
      <c r="A287" s="124"/>
      <c r="B287" s="122">
        <v>4</v>
      </c>
      <c r="C287" s="888" t="s">
        <v>617</v>
      </c>
      <c r="D287" s="889"/>
      <c r="E287" s="890"/>
      <c r="F287" s="372">
        <f>F288</f>
        <v>200000</v>
      </c>
      <c r="G287" s="372">
        <f t="shared" ref="G287:H287" si="33">G288</f>
        <v>100000</v>
      </c>
      <c r="H287" s="372">
        <f t="shared" si="33"/>
        <v>100000</v>
      </c>
      <c r="I287" s="274"/>
      <c r="J287" s="450"/>
      <c r="K287" s="273"/>
      <c r="L287" s="13"/>
      <c r="M287" s="13"/>
      <c r="N287" s="16"/>
    </row>
    <row r="288" spans="1:14" ht="18.75" customHeight="1" x14ac:dyDescent="0.25">
      <c r="A288" s="124"/>
      <c r="B288" s="122">
        <v>41</v>
      </c>
      <c r="C288" s="888" t="s">
        <v>618</v>
      </c>
      <c r="D288" s="889"/>
      <c r="E288" s="890"/>
      <c r="F288" s="372">
        <f>SUM(F289)</f>
        <v>200000</v>
      </c>
      <c r="G288" s="372">
        <v>100000</v>
      </c>
      <c r="H288" s="372">
        <v>100000</v>
      </c>
      <c r="I288" s="274"/>
      <c r="J288" s="449"/>
      <c r="K288" s="273"/>
      <c r="L288" s="13"/>
      <c r="M288" s="13"/>
      <c r="N288" s="16"/>
    </row>
    <row r="289" spans="1:14" ht="18.75" customHeight="1" thickBot="1" x14ac:dyDescent="0.3">
      <c r="A289" s="124" t="s">
        <v>223</v>
      </c>
      <c r="B289" s="123">
        <v>411</v>
      </c>
      <c r="C289" s="891" t="s">
        <v>620</v>
      </c>
      <c r="D289" s="892"/>
      <c r="E289" s="893"/>
      <c r="F289" s="191">
        <v>200000</v>
      </c>
      <c r="G289" s="286"/>
      <c r="H289" s="258"/>
      <c r="I289" s="139">
        <v>4</v>
      </c>
      <c r="J289" s="449" t="s">
        <v>322</v>
      </c>
      <c r="K289" s="273"/>
      <c r="L289" s="13"/>
      <c r="M289" s="13"/>
      <c r="N289" s="16"/>
    </row>
    <row r="290" spans="1:14" ht="15" customHeight="1" x14ac:dyDescent="0.25">
      <c r="A290" s="966" t="s">
        <v>431</v>
      </c>
      <c r="B290" s="967"/>
      <c r="C290" s="967"/>
      <c r="D290" s="967"/>
      <c r="E290" s="967"/>
      <c r="F290" s="189"/>
      <c r="G290" s="297"/>
      <c r="H290" s="298"/>
      <c r="I290" s="299"/>
      <c r="J290" s="300"/>
      <c r="K290" s="280"/>
      <c r="L290" s="13"/>
      <c r="M290" s="15"/>
      <c r="N290" s="16"/>
    </row>
    <row r="291" spans="1:14" ht="15.75" customHeight="1" thickBot="1" x14ac:dyDescent="0.3">
      <c r="A291" s="968" t="s">
        <v>432</v>
      </c>
      <c r="B291" s="969"/>
      <c r="C291" s="969"/>
      <c r="D291" s="969"/>
      <c r="E291" s="969"/>
      <c r="F291" s="190">
        <f t="shared" ref="F291:H292" si="34">F292</f>
        <v>200000</v>
      </c>
      <c r="G291" s="373">
        <f t="shared" si="34"/>
        <v>0</v>
      </c>
      <c r="H291" s="377">
        <f t="shared" si="34"/>
        <v>0</v>
      </c>
      <c r="I291" s="301"/>
      <c r="J291" s="302"/>
      <c r="K291" s="280"/>
      <c r="L291" s="15"/>
      <c r="M291" s="15"/>
      <c r="N291" s="16"/>
    </row>
    <row r="292" spans="1:14" ht="27" customHeight="1" x14ac:dyDescent="0.25">
      <c r="A292" s="119"/>
      <c r="B292" s="120">
        <v>4</v>
      </c>
      <c r="C292" s="894" t="s">
        <v>107</v>
      </c>
      <c r="D292" s="895"/>
      <c r="E292" s="895"/>
      <c r="F292" s="178">
        <f t="shared" si="34"/>
        <v>200000</v>
      </c>
      <c r="G292" s="374">
        <f t="shared" si="34"/>
        <v>0</v>
      </c>
      <c r="H292" s="378">
        <f t="shared" si="34"/>
        <v>0</v>
      </c>
      <c r="I292" s="271"/>
      <c r="J292" s="272"/>
      <c r="K292" s="273"/>
      <c r="L292" s="15"/>
      <c r="M292" s="13"/>
      <c r="N292" s="19"/>
    </row>
    <row r="293" spans="1:14" ht="25.5" customHeight="1" x14ac:dyDescent="0.25">
      <c r="A293" s="121"/>
      <c r="B293" s="122">
        <v>42</v>
      </c>
      <c r="C293" s="888" t="s">
        <v>108</v>
      </c>
      <c r="D293" s="889"/>
      <c r="E293" s="889"/>
      <c r="F293" s="179">
        <f>SUM(F294)</f>
        <v>200000</v>
      </c>
      <c r="G293" s="375">
        <v>0</v>
      </c>
      <c r="H293" s="379">
        <f>SUM(H294)</f>
        <v>0</v>
      </c>
      <c r="I293" s="274"/>
      <c r="J293" s="275"/>
      <c r="K293" s="273"/>
      <c r="L293" s="13"/>
      <c r="M293" s="13"/>
      <c r="N293" s="19"/>
    </row>
    <row r="294" spans="1:14" ht="27.75" customHeight="1" thickBot="1" x14ac:dyDescent="0.3">
      <c r="A294" s="123" t="s">
        <v>224</v>
      </c>
      <c r="B294" s="123">
        <v>421</v>
      </c>
      <c r="C294" s="891" t="s">
        <v>124</v>
      </c>
      <c r="D294" s="892"/>
      <c r="E294" s="892"/>
      <c r="F294" s="600">
        <v>200000</v>
      </c>
      <c r="G294" s="376"/>
      <c r="H294" s="380"/>
      <c r="I294" s="140">
        <v>4</v>
      </c>
      <c r="J294" s="459" t="s">
        <v>322</v>
      </c>
      <c r="K294" s="273"/>
      <c r="L294" s="13"/>
      <c r="M294" s="166"/>
      <c r="N294" s="167"/>
    </row>
    <row r="295" spans="1:14" ht="25.5" customHeight="1" thickBot="1" x14ac:dyDescent="0.3">
      <c r="A295" s="896" t="s">
        <v>433</v>
      </c>
      <c r="B295" s="897"/>
      <c r="C295" s="897"/>
      <c r="D295" s="897"/>
      <c r="E295" s="897"/>
      <c r="F295" s="192">
        <f>F296+F306</f>
        <v>2350000</v>
      </c>
      <c r="G295" s="192">
        <f t="shared" ref="G295:H295" si="35">G296+G306</f>
        <v>1100000</v>
      </c>
      <c r="H295" s="192">
        <f t="shared" si="35"/>
        <v>1100000</v>
      </c>
      <c r="I295" s="309"/>
      <c r="J295" s="310"/>
      <c r="K295" s="280"/>
      <c r="L295" s="13"/>
      <c r="M295" s="239"/>
      <c r="N295" s="16"/>
    </row>
    <row r="296" spans="1:14" ht="26.25" customHeight="1" thickBot="1" x14ac:dyDescent="0.3">
      <c r="A296" s="864" t="s">
        <v>434</v>
      </c>
      <c r="B296" s="865"/>
      <c r="C296" s="865"/>
      <c r="D296" s="865"/>
      <c r="E296" s="865"/>
      <c r="F296" s="186">
        <f>F297+F302</f>
        <v>2300000</v>
      </c>
      <c r="G296" s="186">
        <f>G297+G302</f>
        <v>1100000</v>
      </c>
      <c r="H296" s="186">
        <f>H297+H302</f>
        <v>1100000</v>
      </c>
      <c r="I296" s="287"/>
      <c r="J296" s="288"/>
      <c r="K296" s="280"/>
      <c r="L296" s="15"/>
      <c r="M296" s="15"/>
      <c r="N296" s="16"/>
    </row>
    <row r="297" spans="1:14" ht="24" customHeight="1" x14ac:dyDescent="0.25">
      <c r="A297" s="144"/>
      <c r="B297" s="120">
        <v>3</v>
      </c>
      <c r="C297" s="895" t="s">
        <v>67</v>
      </c>
      <c r="D297" s="895"/>
      <c r="E297" s="895"/>
      <c r="F297" s="178">
        <f>F298+F300</f>
        <v>1200000</v>
      </c>
      <c r="G297" s="178">
        <f>G298+G300</f>
        <v>1100000</v>
      </c>
      <c r="H297" s="378">
        <f>H298+H300</f>
        <v>1100000</v>
      </c>
      <c r="I297" s="271"/>
      <c r="J297" s="272"/>
      <c r="K297" s="273"/>
      <c r="L297" s="15"/>
      <c r="M297" s="13"/>
      <c r="N297" s="19"/>
    </row>
    <row r="298" spans="1:14" ht="24" customHeight="1" x14ac:dyDescent="0.25">
      <c r="A298" s="124"/>
      <c r="B298" s="122">
        <v>32</v>
      </c>
      <c r="C298" s="888" t="s">
        <v>72</v>
      </c>
      <c r="D298" s="889"/>
      <c r="E298" s="890"/>
      <c r="F298" s="179">
        <f>SUM(F299)</f>
        <v>1100000</v>
      </c>
      <c r="G298" s="179">
        <v>1000000</v>
      </c>
      <c r="H298" s="379">
        <v>1000000</v>
      </c>
      <c r="I298" s="138"/>
      <c r="J298" s="306"/>
      <c r="K298" s="273"/>
      <c r="L298" s="15"/>
      <c r="M298" s="13"/>
      <c r="N298" s="19"/>
    </row>
    <row r="299" spans="1:14" ht="24" customHeight="1" x14ac:dyDescent="0.25">
      <c r="A299" s="124" t="s">
        <v>225</v>
      </c>
      <c r="B299" s="121">
        <v>323</v>
      </c>
      <c r="C299" s="862" t="s">
        <v>401</v>
      </c>
      <c r="D299" s="863"/>
      <c r="E299" s="928"/>
      <c r="F299" s="180">
        <v>1100000</v>
      </c>
      <c r="G299" s="196"/>
      <c r="H299" s="382"/>
      <c r="I299" s="139">
        <v>4.5</v>
      </c>
      <c r="J299" s="449" t="s">
        <v>318</v>
      </c>
      <c r="K299" s="273"/>
      <c r="L299" s="15"/>
      <c r="M299" s="13"/>
      <c r="N299" s="19"/>
    </row>
    <row r="300" spans="1:14" ht="21.75" customHeight="1" x14ac:dyDescent="0.25">
      <c r="A300" s="124"/>
      <c r="B300" s="122">
        <v>35</v>
      </c>
      <c r="C300" s="889" t="s">
        <v>91</v>
      </c>
      <c r="D300" s="889"/>
      <c r="E300" s="889"/>
      <c r="F300" s="188">
        <f>SUM(F301)</f>
        <v>100000</v>
      </c>
      <c r="G300" s="179">
        <v>100000</v>
      </c>
      <c r="H300" s="379">
        <v>100000</v>
      </c>
      <c r="I300" s="138"/>
      <c r="J300" s="450"/>
      <c r="K300" s="273"/>
      <c r="L300" s="13"/>
      <c r="M300" s="13"/>
      <c r="N300" s="19"/>
    </row>
    <row r="301" spans="1:14" ht="24.75" customHeight="1" x14ac:dyDescent="0.25">
      <c r="A301" s="124" t="s">
        <v>575</v>
      </c>
      <c r="B301" s="121">
        <v>351</v>
      </c>
      <c r="C301" s="863" t="s">
        <v>116</v>
      </c>
      <c r="D301" s="863"/>
      <c r="E301" s="928"/>
      <c r="F301" s="191">
        <v>100000</v>
      </c>
      <c r="G301" s="384"/>
      <c r="H301" s="382"/>
      <c r="I301" s="139">
        <v>5</v>
      </c>
      <c r="J301" s="449" t="s">
        <v>318</v>
      </c>
      <c r="K301" s="273"/>
      <c r="L301" s="13"/>
      <c r="M301" s="13"/>
      <c r="N301" s="16"/>
    </row>
    <row r="302" spans="1:14" s="3" customFormat="1" ht="24.75" customHeight="1" x14ac:dyDescent="0.25">
      <c r="A302" s="126"/>
      <c r="B302" s="122">
        <v>4</v>
      </c>
      <c r="C302" s="889" t="s">
        <v>107</v>
      </c>
      <c r="D302" s="889"/>
      <c r="E302" s="890"/>
      <c r="F302" s="372">
        <f>F303</f>
        <v>1100000</v>
      </c>
      <c r="G302" s="383">
        <f>G303</f>
        <v>0</v>
      </c>
      <c r="H302" s="379">
        <f>H303</f>
        <v>0</v>
      </c>
      <c r="I302" s="138"/>
      <c r="J302" s="450"/>
      <c r="K302" s="325"/>
      <c r="L302" s="44"/>
      <c r="M302" s="44"/>
      <c r="N302" s="19"/>
    </row>
    <row r="303" spans="1:14" s="3" customFormat="1" ht="24.75" customHeight="1" x14ac:dyDescent="0.25">
      <c r="A303" s="126"/>
      <c r="B303" s="122">
        <v>42</v>
      </c>
      <c r="C303" s="889" t="s">
        <v>108</v>
      </c>
      <c r="D303" s="889"/>
      <c r="E303" s="890"/>
      <c r="F303" s="372">
        <f>SUM(F304:F305)</f>
        <v>1100000</v>
      </c>
      <c r="G303" s="383">
        <v>0</v>
      </c>
      <c r="H303" s="379">
        <f>H305</f>
        <v>0</v>
      </c>
      <c r="I303" s="138"/>
      <c r="J303" s="450"/>
      <c r="K303" s="325"/>
      <c r="L303" s="44"/>
      <c r="M303" s="44"/>
      <c r="N303" s="19"/>
    </row>
    <row r="304" spans="1:14" s="146" customFormat="1" ht="20.25" customHeight="1" x14ac:dyDescent="0.25">
      <c r="A304" s="124" t="s">
        <v>862</v>
      </c>
      <c r="B304" s="121">
        <v>421</v>
      </c>
      <c r="C304" s="862" t="s">
        <v>388</v>
      </c>
      <c r="D304" s="863"/>
      <c r="E304" s="928"/>
      <c r="F304" s="191">
        <v>1000000</v>
      </c>
      <c r="G304" s="384"/>
      <c r="H304" s="382"/>
      <c r="I304" s="139">
        <v>4.5</v>
      </c>
      <c r="J304" s="449" t="s">
        <v>318</v>
      </c>
      <c r="K304" s="273"/>
      <c r="L304" s="273"/>
      <c r="M304" s="145"/>
      <c r="N304" s="16"/>
    </row>
    <row r="305" spans="1:88" ht="34.5" customHeight="1" thickBot="1" x14ac:dyDescent="0.3">
      <c r="A305" s="124" t="s">
        <v>576</v>
      </c>
      <c r="B305" s="121">
        <v>422</v>
      </c>
      <c r="C305" s="891" t="s">
        <v>381</v>
      </c>
      <c r="D305" s="892"/>
      <c r="E305" s="893"/>
      <c r="F305" s="191">
        <v>100000</v>
      </c>
      <c r="G305" s="286"/>
      <c r="H305" s="258"/>
      <c r="I305" s="139">
        <v>5</v>
      </c>
      <c r="J305" s="449" t="s">
        <v>318</v>
      </c>
      <c r="K305" s="273"/>
      <c r="L305" s="273"/>
      <c r="M305" s="13"/>
      <c r="N305" s="16"/>
    </row>
    <row r="306" spans="1:88" ht="23.25" customHeight="1" thickBot="1" x14ac:dyDescent="0.3">
      <c r="A306" s="953" t="s">
        <v>538</v>
      </c>
      <c r="B306" s="954"/>
      <c r="C306" s="954"/>
      <c r="D306" s="954"/>
      <c r="E306" s="955"/>
      <c r="F306" s="388">
        <f t="shared" ref="F306:H307" si="36">F307</f>
        <v>50000</v>
      </c>
      <c r="G306" s="388">
        <f t="shared" si="36"/>
        <v>0</v>
      </c>
      <c r="H306" s="388">
        <f t="shared" si="36"/>
        <v>0</v>
      </c>
      <c r="I306" s="332"/>
      <c r="J306" s="333"/>
      <c r="K306" s="273"/>
      <c r="L306" s="273"/>
      <c r="M306" s="13"/>
      <c r="N306" s="16"/>
    </row>
    <row r="307" spans="1:88" ht="25.5" customHeight="1" x14ac:dyDescent="0.25">
      <c r="A307" s="124"/>
      <c r="B307" s="120">
        <v>3</v>
      </c>
      <c r="C307" s="895" t="s">
        <v>67</v>
      </c>
      <c r="D307" s="895"/>
      <c r="E307" s="895"/>
      <c r="F307" s="372">
        <f t="shared" si="36"/>
        <v>50000</v>
      </c>
      <c r="G307" s="372">
        <f t="shared" si="36"/>
        <v>0</v>
      </c>
      <c r="H307" s="372">
        <f t="shared" si="36"/>
        <v>0</v>
      </c>
      <c r="I307" s="274"/>
      <c r="J307" s="275"/>
      <c r="K307" s="273"/>
      <c r="L307" s="273"/>
      <c r="M307" s="13"/>
      <c r="N307" s="16"/>
    </row>
    <row r="308" spans="1:88" ht="25.5" customHeight="1" x14ac:dyDescent="0.25">
      <c r="A308" s="124"/>
      <c r="B308" s="122">
        <v>32</v>
      </c>
      <c r="C308" s="888" t="s">
        <v>72</v>
      </c>
      <c r="D308" s="889"/>
      <c r="E308" s="890"/>
      <c r="F308" s="372">
        <f>SUM(F309)</f>
        <v>50000</v>
      </c>
      <c r="G308" s="383">
        <v>0</v>
      </c>
      <c r="H308" s="379">
        <v>0</v>
      </c>
      <c r="I308" s="274"/>
      <c r="J308" s="275"/>
      <c r="K308" s="273"/>
      <c r="L308" s="273"/>
      <c r="M308" s="13"/>
      <c r="N308" s="16"/>
    </row>
    <row r="309" spans="1:88" ht="21" customHeight="1" thickBot="1" x14ac:dyDescent="0.3">
      <c r="A309" s="124" t="s">
        <v>577</v>
      </c>
      <c r="B309" s="123">
        <v>323</v>
      </c>
      <c r="C309" s="891" t="s">
        <v>539</v>
      </c>
      <c r="D309" s="892"/>
      <c r="E309" s="893"/>
      <c r="F309" s="191">
        <v>50000</v>
      </c>
      <c r="G309" s="286"/>
      <c r="H309" s="258"/>
      <c r="I309" s="139">
        <v>1.5</v>
      </c>
      <c r="J309" s="449" t="s">
        <v>318</v>
      </c>
      <c r="K309" s="273"/>
      <c r="L309" s="273"/>
      <c r="M309" s="13"/>
      <c r="N309" s="16"/>
    </row>
    <row r="310" spans="1:88" ht="27.75" customHeight="1" thickBot="1" x14ac:dyDescent="0.3">
      <c r="A310" s="896" t="s">
        <v>605</v>
      </c>
      <c r="B310" s="897"/>
      <c r="C310" s="897"/>
      <c r="D310" s="897"/>
      <c r="E310" s="1020"/>
      <c r="F310" s="192">
        <f>F311+F318+F322</f>
        <v>1620000</v>
      </c>
      <c r="G310" s="192">
        <f t="shared" ref="G310:H310" si="37">G311+G318+G322</f>
        <v>1565000</v>
      </c>
      <c r="H310" s="192">
        <f t="shared" si="37"/>
        <v>560000</v>
      </c>
      <c r="I310" s="552"/>
      <c r="J310" s="310"/>
      <c r="K310" s="280"/>
      <c r="L310" s="13"/>
      <c r="M310" s="239"/>
      <c r="N310" s="16"/>
    </row>
    <row r="311" spans="1:88" ht="15.75" customHeight="1" thickBot="1" x14ac:dyDescent="0.3">
      <c r="A311" s="966" t="s">
        <v>436</v>
      </c>
      <c r="B311" s="967"/>
      <c r="C311" s="967"/>
      <c r="D311" s="967"/>
      <c r="E311" s="1017"/>
      <c r="F311" s="190">
        <f>F312+F315</f>
        <v>420000</v>
      </c>
      <c r="G311" s="190">
        <f>G312+G315</f>
        <v>415000</v>
      </c>
      <c r="H311" s="190">
        <f>H312+H315</f>
        <v>410000</v>
      </c>
      <c r="I311" s="549"/>
      <c r="J311" s="302"/>
      <c r="K311" s="280"/>
      <c r="L311" s="15"/>
      <c r="M311" s="15"/>
      <c r="N311" s="16"/>
    </row>
    <row r="312" spans="1:88" ht="18.75" customHeight="1" x14ac:dyDescent="0.25">
      <c r="A312" s="119"/>
      <c r="B312" s="125">
        <v>3</v>
      </c>
      <c r="C312" s="894" t="s">
        <v>67</v>
      </c>
      <c r="D312" s="895"/>
      <c r="E312" s="915"/>
      <c r="F312" s="178">
        <f>F313</f>
        <v>45000</v>
      </c>
      <c r="G312" s="374">
        <f>G313</f>
        <v>40000</v>
      </c>
      <c r="H312" s="378">
        <f>H313</f>
        <v>35000</v>
      </c>
      <c r="I312" s="137"/>
      <c r="J312" s="272"/>
      <c r="K312" s="273"/>
      <c r="L312" s="15"/>
      <c r="M312" s="13"/>
      <c r="N312" s="19"/>
    </row>
    <row r="313" spans="1:88" ht="18.75" customHeight="1" x14ac:dyDescent="0.25">
      <c r="A313" s="121"/>
      <c r="B313" s="126">
        <v>34</v>
      </c>
      <c r="C313" s="888" t="s">
        <v>89</v>
      </c>
      <c r="D313" s="889"/>
      <c r="E313" s="889"/>
      <c r="F313" s="179">
        <f>SUM(F314)</f>
        <v>45000</v>
      </c>
      <c r="G313" s="375">
        <v>40000</v>
      </c>
      <c r="H313" s="379">
        <v>35000</v>
      </c>
      <c r="I313" s="138"/>
      <c r="J313" s="275"/>
      <c r="K313" s="273"/>
      <c r="L313" s="13"/>
      <c r="M313" s="13"/>
      <c r="N313" s="19"/>
    </row>
    <row r="314" spans="1:88" ht="18.75" customHeight="1" x14ac:dyDescent="0.25">
      <c r="A314" s="121" t="s">
        <v>396</v>
      </c>
      <c r="B314" s="124">
        <v>342</v>
      </c>
      <c r="C314" s="862" t="s">
        <v>360</v>
      </c>
      <c r="D314" s="863"/>
      <c r="E314" s="928"/>
      <c r="F314" s="180">
        <v>45000</v>
      </c>
      <c r="G314" s="386"/>
      <c r="H314" s="382"/>
      <c r="I314" s="139">
        <v>4</v>
      </c>
      <c r="J314" s="449" t="s">
        <v>322</v>
      </c>
      <c r="K314" s="273"/>
      <c r="L314" s="13"/>
      <c r="M314" s="13"/>
      <c r="N314" s="19"/>
    </row>
    <row r="315" spans="1:88" s="3" customFormat="1" ht="24" customHeight="1" x14ac:dyDescent="0.25">
      <c r="A315" s="122"/>
      <c r="B315" s="126">
        <v>5</v>
      </c>
      <c r="C315" s="888" t="s">
        <v>148</v>
      </c>
      <c r="D315" s="889"/>
      <c r="E315" s="890"/>
      <c r="F315" s="179">
        <f>F316</f>
        <v>375000</v>
      </c>
      <c r="G315" s="375">
        <f>G316</f>
        <v>375000</v>
      </c>
      <c r="H315" s="379">
        <f>H316</f>
        <v>375000</v>
      </c>
      <c r="I315" s="138"/>
      <c r="J315" s="450"/>
      <c r="K315" s="325"/>
      <c r="L315" s="44"/>
      <c r="M315" s="44"/>
      <c r="N315" s="19"/>
    </row>
    <row r="316" spans="1:88" s="3" customFormat="1" ht="24" customHeight="1" x14ac:dyDescent="0.25">
      <c r="A316" s="122"/>
      <c r="B316" s="126">
        <v>54</v>
      </c>
      <c r="C316" s="888" t="s">
        <v>361</v>
      </c>
      <c r="D316" s="889"/>
      <c r="E316" s="890"/>
      <c r="F316" s="179">
        <f>SUM(F317)</f>
        <v>375000</v>
      </c>
      <c r="G316" s="375">
        <v>375000</v>
      </c>
      <c r="H316" s="379">
        <v>375000</v>
      </c>
      <c r="I316" s="138"/>
      <c r="J316" s="450"/>
      <c r="K316" s="325"/>
      <c r="L316" s="44"/>
      <c r="M316" s="44"/>
      <c r="N316" s="19"/>
    </row>
    <row r="317" spans="1:88" ht="28.5" customHeight="1" thickBot="1" x14ac:dyDescent="0.3">
      <c r="A317" s="123" t="s">
        <v>366</v>
      </c>
      <c r="B317" s="127">
        <v>544</v>
      </c>
      <c r="C317" s="891" t="s">
        <v>362</v>
      </c>
      <c r="D317" s="892"/>
      <c r="E317" s="892"/>
      <c r="F317" s="600">
        <v>375000</v>
      </c>
      <c r="G317" s="376"/>
      <c r="H317" s="380"/>
      <c r="I317" s="140">
        <v>4</v>
      </c>
      <c r="J317" s="459" t="s">
        <v>322</v>
      </c>
      <c r="K317" s="273"/>
      <c r="L317" s="13"/>
      <c r="M317" s="13"/>
      <c r="N317" s="16"/>
    </row>
    <row r="318" spans="1:88" ht="23.25" customHeight="1" thickBot="1" x14ac:dyDescent="0.3">
      <c r="A318" s="968" t="s">
        <v>610</v>
      </c>
      <c r="B318" s="969"/>
      <c r="C318" s="969"/>
      <c r="D318" s="969"/>
      <c r="E318" s="969"/>
      <c r="F318" s="190">
        <f>F319</f>
        <v>100000</v>
      </c>
      <c r="G318" s="190">
        <f t="shared" ref="G318:H319" si="38">G319</f>
        <v>50000</v>
      </c>
      <c r="H318" s="190">
        <f t="shared" si="38"/>
        <v>50000</v>
      </c>
      <c r="I318" s="549"/>
      <c r="J318" s="302"/>
      <c r="K318" s="280"/>
      <c r="L318" s="15"/>
      <c r="M318" s="15"/>
      <c r="N318" s="16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</row>
    <row r="319" spans="1:88" s="24" customFormat="1" ht="19.5" customHeight="1" x14ac:dyDescent="0.25">
      <c r="A319" s="169"/>
      <c r="B319" s="129">
        <v>3</v>
      </c>
      <c r="C319" s="996" t="s">
        <v>67</v>
      </c>
      <c r="D319" s="997"/>
      <c r="E319" s="997"/>
      <c r="F319" s="187">
        <f>F320</f>
        <v>100000</v>
      </c>
      <c r="G319" s="187">
        <f t="shared" si="38"/>
        <v>50000</v>
      </c>
      <c r="H319" s="187">
        <f t="shared" si="38"/>
        <v>50000</v>
      </c>
      <c r="I319" s="553"/>
      <c r="J319" s="304"/>
      <c r="K319" s="280"/>
      <c r="L319" s="15"/>
      <c r="M319" s="15"/>
      <c r="N319" s="16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</row>
    <row r="320" spans="1:88" s="24" customFormat="1" ht="19.5" customHeight="1" x14ac:dyDescent="0.25">
      <c r="A320" s="169"/>
      <c r="B320" s="130">
        <v>32</v>
      </c>
      <c r="C320" s="871" t="s">
        <v>72</v>
      </c>
      <c r="D320" s="872"/>
      <c r="E320" s="872"/>
      <c r="F320" s="188">
        <f>SUM(F321)</f>
        <v>100000</v>
      </c>
      <c r="G320" s="383">
        <v>50000</v>
      </c>
      <c r="H320" s="372">
        <v>50000</v>
      </c>
      <c r="I320" s="554"/>
      <c r="J320" s="306"/>
      <c r="K320" s="280"/>
      <c r="L320" s="15"/>
      <c r="M320" s="15"/>
      <c r="N320" s="16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</row>
    <row r="321" spans="1:88" s="24" customFormat="1" ht="25.5" customHeight="1" thickBot="1" x14ac:dyDescent="0.3">
      <c r="A321" s="169" t="s">
        <v>226</v>
      </c>
      <c r="B321" s="131">
        <v>323</v>
      </c>
      <c r="C321" s="1018" t="s">
        <v>611</v>
      </c>
      <c r="D321" s="1019"/>
      <c r="E321" s="1019"/>
      <c r="F321" s="191">
        <v>100000</v>
      </c>
      <c r="G321" s="384"/>
      <c r="H321" s="191"/>
      <c r="I321" s="550">
        <v>4</v>
      </c>
      <c r="J321" s="449" t="s">
        <v>322</v>
      </c>
      <c r="K321" s="280"/>
      <c r="L321" s="15"/>
      <c r="M321" s="15"/>
      <c r="N321" s="16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</row>
    <row r="322" spans="1:88" s="172" customFormat="1" ht="16.5" customHeight="1" thickBot="1" x14ac:dyDescent="0.3">
      <c r="A322" s="953" t="s">
        <v>609</v>
      </c>
      <c r="B322" s="1085"/>
      <c r="C322" s="1085"/>
      <c r="D322" s="1085"/>
      <c r="E322" s="1086"/>
      <c r="F322" s="388">
        <f>F323+F326</f>
        <v>1100000</v>
      </c>
      <c r="G322" s="388">
        <f t="shared" ref="G322:H322" si="39">G323+G326</f>
        <v>1100000</v>
      </c>
      <c r="H322" s="388">
        <f t="shared" si="39"/>
        <v>100000</v>
      </c>
      <c r="I322" s="403"/>
      <c r="J322" s="404"/>
      <c r="K322" s="295"/>
      <c r="L322" s="18"/>
      <c r="M322" s="18"/>
      <c r="N322" s="19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  <c r="BP322" s="45"/>
      <c r="BQ322" s="45"/>
      <c r="BR322" s="45"/>
      <c r="BS322" s="45"/>
      <c r="BT322" s="45"/>
      <c r="BU322" s="45"/>
      <c r="BV322" s="45"/>
      <c r="BW322" s="45"/>
      <c r="BX322" s="45"/>
      <c r="BY322" s="45"/>
      <c r="BZ322" s="45"/>
      <c r="CA322" s="45"/>
      <c r="CB322" s="45"/>
      <c r="CC322" s="45"/>
      <c r="CD322" s="45"/>
      <c r="CE322" s="45"/>
      <c r="CF322" s="45"/>
      <c r="CG322" s="45"/>
      <c r="CH322" s="45"/>
      <c r="CI322" s="45"/>
      <c r="CJ322" s="45"/>
    </row>
    <row r="323" spans="1:88" s="172" customFormat="1" ht="16.5" customHeight="1" x14ac:dyDescent="0.25">
      <c r="A323" s="169"/>
      <c r="B323" s="129">
        <v>3</v>
      </c>
      <c r="C323" s="996" t="s">
        <v>67</v>
      </c>
      <c r="D323" s="997"/>
      <c r="E323" s="1001"/>
      <c r="F323" s="372">
        <f>F324</f>
        <v>100000</v>
      </c>
      <c r="G323" s="372">
        <f t="shared" ref="G323:H323" si="40">G324</f>
        <v>100000</v>
      </c>
      <c r="H323" s="372">
        <f t="shared" si="40"/>
        <v>100000</v>
      </c>
      <c r="I323" s="554"/>
      <c r="J323" s="450"/>
      <c r="K323" s="295"/>
      <c r="L323" s="18"/>
      <c r="M323" s="18"/>
      <c r="N323" s="19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P323" s="45"/>
      <c r="BQ323" s="45"/>
      <c r="BR323" s="45"/>
      <c r="BS323" s="45"/>
      <c r="BT323" s="45"/>
      <c r="BU323" s="45"/>
      <c r="BV323" s="45"/>
      <c r="BW323" s="45"/>
      <c r="BX323" s="45"/>
      <c r="BY323" s="45"/>
      <c r="BZ323" s="45"/>
      <c r="CA323" s="45"/>
      <c r="CB323" s="45"/>
      <c r="CC323" s="45"/>
      <c r="CD323" s="45"/>
      <c r="CE323" s="45"/>
      <c r="CF323" s="45"/>
      <c r="CG323" s="45"/>
      <c r="CH323" s="45"/>
      <c r="CI323" s="45"/>
      <c r="CJ323" s="45"/>
    </row>
    <row r="324" spans="1:88" s="172" customFormat="1" ht="16.5" customHeight="1" x14ac:dyDescent="0.25">
      <c r="A324" s="169"/>
      <c r="B324" s="130">
        <v>32</v>
      </c>
      <c r="C324" s="871" t="s">
        <v>72</v>
      </c>
      <c r="D324" s="872"/>
      <c r="E324" s="929"/>
      <c r="F324" s="372">
        <f>SUM(F325)</f>
        <v>100000</v>
      </c>
      <c r="G324" s="383">
        <v>100000</v>
      </c>
      <c r="H324" s="372">
        <v>100000</v>
      </c>
      <c r="I324" s="554"/>
      <c r="J324" s="450"/>
      <c r="K324" s="295"/>
      <c r="L324" s="18"/>
      <c r="M324" s="18"/>
      <c r="N324" s="19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  <c r="BP324" s="45"/>
      <c r="BQ324" s="45"/>
      <c r="BR324" s="45"/>
      <c r="BS324" s="45"/>
      <c r="BT324" s="45"/>
      <c r="BU324" s="45"/>
      <c r="BV324" s="45"/>
      <c r="BW324" s="45"/>
      <c r="BX324" s="45"/>
      <c r="BY324" s="45"/>
      <c r="BZ324" s="45"/>
      <c r="CA324" s="45"/>
      <c r="CB324" s="45"/>
      <c r="CC324" s="45"/>
      <c r="CD324" s="45"/>
      <c r="CE324" s="45"/>
      <c r="CF324" s="45"/>
      <c r="CG324" s="45"/>
      <c r="CH324" s="45"/>
      <c r="CI324" s="45"/>
      <c r="CJ324" s="45"/>
    </row>
    <row r="325" spans="1:88" s="172" customFormat="1" ht="24.75" customHeight="1" x14ac:dyDescent="0.25">
      <c r="A325" s="169" t="s">
        <v>863</v>
      </c>
      <c r="B325" s="131">
        <v>323</v>
      </c>
      <c r="C325" s="1018" t="s">
        <v>606</v>
      </c>
      <c r="D325" s="1019"/>
      <c r="E325" s="1040"/>
      <c r="F325" s="191">
        <v>100000</v>
      </c>
      <c r="G325" s="383"/>
      <c r="H325" s="372"/>
      <c r="I325" s="550">
        <v>4</v>
      </c>
      <c r="J325" s="449" t="s">
        <v>322</v>
      </c>
      <c r="K325" s="295"/>
      <c r="L325" s="18"/>
      <c r="M325" s="18"/>
      <c r="N325" s="19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  <c r="BP325" s="45"/>
      <c r="BQ325" s="45"/>
      <c r="BR325" s="45"/>
      <c r="BS325" s="45"/>
      <c r="BT325" s="45"/>
      <c r="BU325" s="45"/>
      <c r="BV325" s="45"/>
      <c r="BW325" s="45"/>
      <c r="BX325" s="45"/>
      <c r="BY325" s="45"/>
      <c r="BZ325" s="45"/>
      <c r="CA325" s="45"/>
      <c r="CB325" s="45"/>
      <c r="CC325" s="45"/>
      <c r="CD325" s="45"/>
      <c r="CE325" s="45"/>
      <c r="CF325" s="45"/>
      <c r="CG325" s="45"/>
      <c r="CH325" s="45"/>
      <c r="CI325" s="45"/>
      <c r="CJ325" s="45"/>
    </row>
    <row r="326" spans="1:88" ht="20.25" customHeight="1" x14ac:dyDescent="0.25">
      <c r="A326" s="170"/>
      <c r="B326" s="171">
        <v>4</v>
      </c>
      <c r="C326" s="872" t="s">
        <v>107</v>
      </c>
      <c r="D326" s="872"/>
      <c r="E326" s="872"/>
      <c r="F326" s="188">
        <f>F327</f>
        <v>1000000</v>
      </c>
      <c r="G326" s="383">
        <f>G327</f>
        <v>1000000</v>
      </c>
      <c r="H326" s="372">
        <f>H327</f>
        <v>0</v>
      </c>
      <c r="I326" s="554"/>
      <c r="J326" s="450"/>
      <c r="K326" s="273"/>
      <c r="L326" s="15"/>
      <c r="M326" s="13"/>
      <c r="N326" s="19"/>
    </row>
    <row r="327" spans="1:88" ht="28.5" customHeight="1" x14ac:dyDescent="0.25">
      <c r="A327" s="124"/>
      <c r="B327" s="122">
        <v>42</v>
      </c>
      <c r="C327" s="889" t="s">
        <v>108</v>
      </c>
      <c r="D327" s="889"/>
      <c r="E327" s="889"/>
      <c r="F327" s="179">
        <f>SUM(F328)</f>
        <v>1000000</v>
      </c>
      <c r="G327" s="375">
        <v>1000000</v>
      </c>
      <c r="H327" s="379">
        <v>0</v>
      </c>
      <c r="I327" s="138"/>
      <c r="J327" s="450"/>
      <c r="K327" s="273"/>
      <c r="L327" s="13"/>
      <c r="M327" s="13"/>
      <c r="N327" s="19"/>
    </row>
    <row r="328" spans="1:88" ht="15.75" customHeight="1" thickBot="1" x14ac:dyDescent="0.3">
      <c r="A328" s="127" t="s">
        <v>397</v>
      </c>
      <c r="B328" s="123">
        <v>421</v>
      </c>
      <c r="C328" s="892" t="s">
        <v>608</v>
      </c>
      <c r="D328" s="892"/>
      <c r="E328" s="892"/>
      <c r="F328" s="600">
        <v>1000000</v>
      </c>
      <c r="G328" s="308"/>
      <c r="H328" s="261"/>
      <c r="I328" s="140">
        <v>4</v>
      </c>
      <c r="J328" s="459" t="s">
        <v>322</v>
      </c>
      <c r="K328" s="273"/>
      <c r="L328" s="273"/>
      <c r="M328" s="13"/>
      <c r="N328" s="16"/>
    </row>
    <row r="329" spans="1:88" ht="25.5" customHeight="1" thickBot="1" x14ac:dyDescent="0.3">
      <c r="A329" s="896" t="s">
        <v>630</v>
      </c>
      <c r="B329" s="897"/>
      <c r="C329" s="897"/>
      <c r="D329" s="897"/>
      <c r="E329" s="897"/>
      <c r="F329" s="192">
        <f>F330</f>
        <v>200000</v>
      </c>
      <c r="G329" s="192">
        <f>G330</f>
        <v>200000</v>
      </c>
      <c r="H329" s="192">
        <f>H330</f>
        <v>200000</v>
      </c>
      <c r="I329" s="552"/>
      <c r="J329" s="310"/>
      <c r="K329" s="280"/>
      <c r="L329" s="13"/>
      <c r="M329" s="239"/>
      <c r="N329" s="16"/>
    </row>
    <row r="330" spans="1:88" ht="15.75" customHeight="1" thickBot="1" x14ac:dyDescent="0.3">
      <c r="A330" s="1097" t="s">
        <v>437</v>
      </c>
      <c r="B330" s="1098"/>
      <c r="C330" s="1098"/>
      <c r="D330" s="1098"/>
      <c r="E330" s="1098"/>
      <c r="F330" s="190">
        <f t="shared" ref="F330:H331" si="41">F331</f>
        <v>200000</v>
      </c>
      <c r="G330" s="373">
        <f t="shared" si="41"/>
        <v>200000</v>
      </c>
      <c r="H330" s="377">
        <f t="shared" si="41"/>
        <v>200000</v>
      </c>
      <c r="I330" s="549"/>
      <c r="J330" s="302"/>
      <c r="K330" s="280"/>
      <c r="L330" s="15"/>
      <c r="M330" s="106"/>
      <c r="N330" s="16"/>
    </row>
    <row r="331" spans="1:88" ht="18.75" customHeight="1" x14ac:dyDescent="0.25">
      <c r="A331" s="25"/>
      <c r="B331" s="34">
        <v>3</v>
      </c>
      <c r="C331" s="1006" t="s">
        <v>67</v>
      </c>
      <c r="D331" s="881"/>
      <c r="E331" s="881"/>
      <c r="F331" s="178">
        <f t="shared" si="41"/>
        <v>200000</v>
      </c>
      <c r="G331" s="374">
        <f t="shared" si="41"/>
        <v>200000</v>
      </c>
      <c r="H331" s="378">
        <f t="shared" si="41"/>
        <v>200000</v>
      </c>
      <c r="I331" s="137"/>
      <c r="J331" s="272"/>
      <c r="K331" s="273"/>
      <c r="L331" s="15"/>
      <c r="M331" s="13"/>
      <c r="N331" s="19"/>
    </row>
    <row r="332" spans="1:88" ht="18" customHeight="1" x14ac:dyDescent="0.25">
      <c r="A332" s="27"/>
      <c r="B332" s="35">
        <v>38</v>
      </c>
      <c r="C332" s="1007" t="s">
        <v>115</v>
      </c>
      <c r="D332" s="883"/>
      <c r="E332" s="883"/>
      <c r="F332" s="179">
        <f>SUM(F333)</f>
        <v>200000</v>
      </c>
      <c r="G332" s="375">
        <v>200000</v>
      </c>
      <c r="H332" s="379">
        <v>200000</v>
      </c>
      <c r="I332" s="138"/>
      <c r="J332" s="275"/>
      <c r="K332" s="273"/>
      <c r="L332" s="13"/>
      <c r="M332" s="13"/>
      <c r="N332" s="19"/>
    </row>
    <row r="333" spans="1:88" ht="30" customHeight="1" thickBot="1" x14ac:dyDescent="0.3">
      <c r="A333" s="27" t="s">
        <v>57</v>
      </c>
      <c r="B333" s="30">
        <v>386</v>
      </c>
      <c r="C333" s="923" t="s">
        <v>119</v>
      </c>
      <c r="D333" s="924"/>
      <c r="E333" s="924"/>
      <c r="F333" s="191">
        <v>200000</v>
      </c>
      <c r="G333" s="286"/>
      <c r="H333" s="258"/>
      <c r="I333" s="139">
        <v>4</v>
      </c>
      <c r="J333" s="449" t="s">
        <v>322</v>
      </c>
      <c r="K333" s="273"/>
      <c r="L333" s="13"/>
      <c r="M333" s="13"/>
      <c r="N333" s="16"/>
    </row>
    <row r="334" spans="1:88" ht="23.25" customHeight="1" thickBot="1" x14ac:dyDescent="0.3">
      <c r="A334" s="905" t="s">
        <v>485</v>
      </c>
      <c r="B334" s="906"/>
      <c r="C334" s="906"/>
      <c r="D334" s="906"/>
      <c r="E334" s="907"/>
      <c r="F334" s="387">
        <f t="shared" ref="F334:H336" si="42">F335</f>
        <v>0</v>
      </c>
      <c r="G334" s="389">
        <f t="shared" si="42"/>
        <v>200000</v>
      </c>
      <c r="H334" s="387">
        <f t="shared" si="42"/>
        <v>0</v>
      </c>
      <c r="I334" s="330"/>
      <c r="J334" s="331"/>
      <c r="K334" s="273"/>
      <c r="L334" s="13"/>
      <c r="M334" s="13"/>
      <c r="N334" s="16"/>
    </row>
    <row r="335" spans="1:88" ht="23.25" customHeight="1" thickBot="1" x14ac:dyDescent="0.3">
      <c r="A335" s="930" t="s">
        <v>486</v>
      </c>
      <c r="B335" s="931"/>
      <c r="C335" s="931"/>
      <c r="D335" s="931"/>
      <c r="E335" s="932"/>
      <c r="F335" s="388">
        <f t="shared" si="42"/>
        <v>0</v>
      </c>
      <c r="G335" s="394">
        <f t="shared" si="42"/>
        <v>200000</v>
      </c>
      <c r="H335" s="388">
        <f t="shared" si="42"/>
        <v>0</v>
      </c>
      <c r="I335" s="332"/>
      <c r="J335" s="333"/>
      <c r="K335" s="273"/>
      <c r="L335" s="13"/>
      <c r="M335" s="13"/>
      <c r="N335" s="16"/>
    </row>
    <row r="336" spans="1:88" ht="23.25" customHeight="1" x14ac:dyDescent="0.25">
      <c r="A336" s="30"/>
      <c r="B336" s="238">
        <v>4</v>
      </c>
      <c r="C336" s="883" t="s">
        <v>107</v>
      </c>
      <c r="D336" s="883"/>
      <c r="E336" s="884"/>
      <c r="F336" s="372">
        <f t="shared" si="42"/>
        <v>0</v>
      </c>
      <c r="G336" s="383">
        <f t="shared" si="42"/>
        <v>200000</v>
      </c>
      <c r="H336" s="379">
        <f t="shared" si="42"/>
        <v>0</v>
      </c>
      <c r="I336" s="274"/>
      <c r="J336" s="275"/>
      <c r="K336" s="273"/>
      <c r="L336" s="13"/>
      <c r="M336" s="13"/>
      <c r="N336" s="16"/>
    </row>
    <row r="337" spans="1:14" ht="23.25" customHeight="1" x14ac:dyDescent="0.25">
      <c r="A337" s="30"/>
      <c r="B337" s="238">
        <v>45</v>
      </c>
      <c r="C337" s="883" t="s">
        <v>113</v>
      </c>
      <c r="D337" s="883"/>
      <c r="E337" s="884"/>
      <c r="F337" s="372">
        <f>SUM(F338)</f>
        <v>0</v>
      </c>
      <c r="G337" s="383">
        <v>200000</v>
      </c>
      <c r="H337" s="379">
        <f>SUM(H338)</f>
        <v>0</v>
      </c>
      <c r="I337" s="274"/>
      <c r="J337" s="275"/>
      <c r="K337" s="273"/>
      <c r="L337" s="13"/>
      <c r="M337" s="13"/>
      <c r="N337" s="16"/>
    </row>
    <row r="338" spans="1:14" ht="22.5" customHeight="1" thickBot="1" x14ac:dyDescent="0.3">
      <c r="A338" s="30" t="s">
        <v>58</v>
      </c>
      <c r="B338" s="237">
        <v>451</v>
      </c>
      <c r="C338" s="886" t="s">
        <v>487</v>
      </c>
      <c r="D338" s="886"/>
      <c r="E338" s="887"/>
      <c r="F338" s="191">
        <v>0</v>
      </c>
      <c r="G338" s="286"/>
      <c r="H338" s="258"/>
      <c r="I338" s="276"/>
      <c r="J338" s="161" t="s">
        <v>488</v>
      </c>
      <c r="K338" s="273"/>
      <c r="L338" s="13"/>
      <c r="M338" s="13"/>
      <c r="N338" s="16"/>
    </row>
    <row r="339" spans="1:14" ht="24" customHeight="1" thickBot="1" x14ac:dyDescent="0.3">
      <c r="A339" s="1015" t="s">
        <v>532</v>
      </c>
      <c r="B339" s="1016"/>
      <c r="C339" s="1016"/>
      <c r="D339" s="1016"/>
      <c r="E339" s="1016"/>
      <c r="F339" s="463">
        <f>F340+F350+F356+F369</f>
        <v>1170000</v>
      </c>
      <c r="G339" s="463">
        <f t="shared" ref="G339:H339" si="43">G340+G350+G356+G369</f>
        <v>320000</v>
      </c>
      <c r="H339" s="463">
        <f t="shared" si="43"/>
        <v>320000</v>
      </c>
      <c r="I339" s="464"/>
      <c r="J339" s="465"/>
      <c r="K339" s="273"/>
      <c r="L339" s="13"/>
      <c r="M339" s="444"/>
      <c r="N339" s="16"/>
    </row>
    <row r="340" spans="1:14" ht="22.5" customHeight="1" thickBot="1" x14ac:dyDescent="0.3">
      <c r="A340" s="937" t="s">
        <v>438</v>
      </c>
      <c r="B340" s="938"/>
      <c r="C340" s="938"/>
      <c r="D340" s="938"/>
      <c r="E340" s="938"/>
      <c r="F340" s="389">
        <f>F342+F346</f>
        <v>300000</v>
      </c>
      <c r="G340" s="389">
        <f t="shared" ref="G340:H340" si="44">G342+G346</f>
        <v>0</v>
      </c>
      <c r="H340" s="389">
        <f t="shared" si="44"/>
        <v>0</v>
      </c>
      <c r="I340" s="330"/>
      <c r="J340" s="331"/>
      <c r="K340" s="273"/>
      <c r="L340" s="13"/>
      <c r="M340" s="444"/>
      <c r="N340" s="16"/>
    </row>
    <row r="341" spans="1:14" ht="13.5" customHeight="1" x14ac:dyDescent="0.25">
      <c r="A341" s="1042" t="s">
        <v>440</v>
      </c>
      <c r="B341" s="1043"/>
      <c r="C341" s="1043"/>
      <c r="D341" s="1043"/>
      <c r="E341" s="1043"/>
      <c r="F341" s="390"/>
      <c r="G341" s="494"/>
      <c r="H341" s="495"/>
      <c r="I341" s="334"/>
      <c r="J341" s="335"/>
      <c r="K341" s="273"/>
      <c r="L341" s="13"/>
      <c r="M341" s="13"/>
      <c r="N341" s="16"/>
    </row>
    <row r="342" spans="1:14" ht="15" customHeight="1" thickBot="1" x14ac:dyDescent="0.3">
      <c r="A342" s="1002" t="s">
        <v>439</v>
      </c>
      <c r="B342" s="1003"/>
      <c r="C342" s="1003"/>
      <c r="D342" s="1003"/>
      <c r="E342" s="1003"/>
      <c r="F342" s="391">
        <f t="shared" ref="F342:H343" si="45">F343</f>
        <v>200000</v>
      </c>
      <c r="G342" s="496">
        <f t="shared" si="45"/>
        <v>0</v>
      </c>
      <c r="H342" s="399">
        <f t="shared" si="45"/>
        <v>0</v>
      </c>
      <c r="I342" s="336"/>
      <c r="J342" s="337"/>
      <c r="K342" s="273"/>
      <c r="L342" s="13"/>
      <c r="M342" s="13"/>
      <c r="N342" s="16"/>
    </row>
    <row r="343" spans="1:14" s="45" customFormat="1" ht="22.5" customHeight="1" x14ac:dyDescent="0.25">
      <c r="A343" s="47"/>
      <c r="B343" s="31">
        <v>4</v>
      </c>
      <c r="C343" s="1009" t="s">
        <v>107</v>
      </c>
      <c r="D343" s="1010"/>
      <c r="E343" s="1010"/>
      <c r="F343" s="392">
        <f t="shared" si="45"/>
        <v>200000</v>
      </c>
      <c r="G343" s="497">
        <f t="shared" si="45"/>
        <v>0</v>
      </c>
      <c r="H343" s="498">
        <f t="shared" si="45"/>
        <v>0</v>
      </c>
      <c r="I343" s="338"/>
      <c r="J343" s="339"/>
      <c r="K343" s="325"/>
      <c r="L343" s="44"/>
      <c r="M343" s="44"/>
      <c r="N343" s="19"/>
    </row>
    <row r="344" spans="1:14" s="45" customFormat="1" ht="23.25" customHeight="1" x14ac:dyDescent="0.25">
      <c r="A344" s="48"/>
      <c r="B344" s="32">
        <v>42</v>
      </c>
      <c r="C344" s="1011" t="s">
        <v>108</v>
      </c>
      <c r="D344" s="1012"/>
      <c r="E344" s="1012"/>
      <c r="F344" s="393">
        <f>SUM(F345)</f>
        <v>200000</v>
      </c>
      <c r="G344" s="499">
        <v>0</v>
      </c>
      <c r="H344" s="500">
        <v>0</v>
      </c>
      <c r="I344" s="555"/>
      <c r="J344" s="340"/>
      <c r="K344" s="325"/>
      <c r="L344" s="44"/>
      <c r="M344" s="44"/>
      <c r="N344" s="19"/>
    </row>
    <row r="345" spans="1:14" ht="25.5" customHeight="1" thickBot="1" x14ac:dyDescent="0.3">
      <c r="A345" s="49" t="s">
        <v>398</v>
      </c>
      <c r="B345" s="46">
        <v>426</v>
      </c>
      <c r="C345" s="1013" t="s">
        <v>385</v>
      </c>
      <c r="D345" s="1014"/>
      <c r="E345" s="1014"/>
      <c r="F345" s="610">
        <v>200000</v>
      </c>
      <c r="G345" s="341"/>
      <c r="H345" s="342"/>
      <c r="I345" s="556" t="s">
        <v>846</v>
      </c>
      <c r="J345" s="451" t="s">
        <v>325</v>
      </c>
      <c r="K345" s="273"/>
      <c r="L345" s="13"/>
      <c r="M345" s="13"/>
      <c r="N345" s="16"/>
    </row>
    <row r="346" spans="1:14" ht="27.75" customHeight="1" thickBot="1" x14ac:dyDescent="0.3">
      <c r="A346" s="1004" t="s">
        <v>637</v>
      </c>
      <c r="B346" s="1005"/>
      <c r="C346" s="1005"/>
      <c r="D346" s="1005"/>
      <c r="E346" s="1005"/>
      <c r="F346" s="394">
        <f t="shared" ref="F346:H347" si="46">F347</f>
        <v>100000</v>
      </c>
      <c r="G346" s="479">
        <f t="shared" si="46"/>
        <v>0</v>
      </c>
      <c r="H346" s="388">
        <f t="shared" si="46"/>
        <v>0</v>
      </c>
      <c r="I346" s="403"/>
      <c r="J346" s="333"/>
      <c r="K346" s="273"/>
      <c r="L346" s="13"/>
      <c r="M346" s="13"/>
      <c r="N346" s="16"/>
    </row>
    <row r="347" spans="1:14" ht="25.5" customHeight="1" x14ac:dyDescent="0.25">
      <c r="A347" s="152"/>
      <c r="B347" s="470">
        <v>4</v>
      </c>
      <c r="C347" s="1006" t="s">
        <v>107</v>
      </c>
      <c r="D347" s="881"/>
      <c r="E347" s="881"/>
      <c r="F347" s="178">
        <f t="shared" si="46"/>
        <v>100000</v>
      </c>
      <c r="G347" s="501">
        <f t="shared" si="46"/>
        <v>0</v>
      </c>
      <c r="H347" s="378">
        <f t="shared" si="46"/>
        <v>0</v>
      </c>
      <c r="I347" s="137"/>
      <c r="J347" s="272"/>
      <c r="K347" s="273"/>
      <c r="L347" s="13"/>
      <c r="M347" s="13"/>
      <c r="N347" s="16"/>
    </row>
    <row r="348" spans="1:14" ht="25.5" customHeight="1" x14ac:dyDescent="0.25">
      <c r="A348" s="36"/>
      <c r="B348" s="471">
        <v>42</v>
      </c>
      <c r="C348" s="1007" t="s">
        <v>146</v>
      </c>
      <c r="D348" s="883"/>
      <c r="E348" s="883"/>
      <c r="F348" s="179">
        <f>SUM(F349)</f>
        <v>100000</v>
      </c>
      <c r="G348" s="501">
        <f>SUM(G349)</f>
        <v>0</v>
      </c>
      <c r="H348" s="379">
        <f>SUM(H349)</f>
        <v>0</v>
      </c>
      <c r="I348" s="138"/>
      <c r="J348" s="275"/>
      <c r="K348" s="273"/>
      <c r="L348" s="13"/>
      <c r="M348" s="13"/>
      <c r="N348" s="16"/>
    </row>
    <row r="349" spans="1:14" ht="25.5" customHeight="1" thickBot="1" x14ac:dyDescent="0.3">
      <c r="A349" s="174" t="s">
        <v>59</v>
      </c>
      <c r="B349" s="472">
        <v>426</v>
      </c>
      <c r="C349" s="923" t="s">
        <v>638</v>
      </c>
      <c r="D349" s="924"/>
      <c r="E349" s="924"/>
      <c r="F349" s="191">
        <v>100000</v>
      </c>
      <c r="G349" s="286"/>
      <c r="H349" s="258"/>
      <c r="I349" s="140">
        <v>1</v>
      </c>
      <c r="J349" s="459" t="s">
        <v>325</v>
      </c>
      <c r="K349" s="273"/>
      <c r="L349" s="13"/>
      <c r="M349" s="13"/>
      <c r="N349" s="16"/>
    </row>
    <row r="350" spans="1:14" ht="26.25" customHeight="1" thickBot="1" x14ac:dyDescent="0.3">
      <c r="A350" s="992" t="s">
        <v>494</v>
      </c>
      <c r="B350" s="993"/>
      <c r="C350" s="993"/>
      <c r="D350" s="993"/>
      <c r="E350" s="993"/>
      <c r="F350" s="400">
        <f t="shared" ref="F350:H352" si="47">F351</f>
        <v>250000</v>
      </c>
      <c r="G350" s="502">
        <f t="shared" si="47"/>
        <v>100000</v>
      </c>
      <c r="H350" s="503">
        <f t="shared" si="47"/>
        <v>100000</v>
      </c>
      <c r="I350" s="344"/>
      <c r="J350" s="345"/>
      <c r="K350" s="280"/>
      <c r="L350" s="13"/>
      <c r="M350" s="15"/>
      <c r="N350" s="16"/>
    </row>
    <row r="351" spans="1:14" ht="25.5" customHeight="1" thickBot="1" x14ac:dyDescent="0.3">
      <c r="A351" s="926" t="s">
        <v>534</v>
      </c>
      <c r="B351" s="927"/>
      <c r="C351" s="927"/>
      <c r="D351" s="927"/>
      <c r="E351" s="927"/>
      <c r="F351" s="401">
        <f t="shared" si="47"/>
        <v>250000</v>
      </c>
      <c r="G351" s="504">
        <f t="shared" si="47"/>
        <v>100000</v>
      </c>
      <c r="H351" s="505">
        <f t="shared" si="47"/>
        <v>100000</v>
      </c>
      <c r="I351" s="278"/>
      <c r="J351" s="279"/>
      <c r="K351" s="280"/>
      <c r="L351" s="15"/>
      <c r="M351" s="15"/>
      <c r="N351" s="16"/>
    </row>
    <row r="352" spans="1:14" ht="16.5" customHeight="1" x14ac:dyDescent="0.25">
      <c r="A352" s="25"/>
      <c r="B352" s="34">
        <v>3</v>
      </c>
      <c r="C352" s="1006" t="s">
        <v>67</v>
      </c>
      <c r="D352" s="881"/>
      <c r="E352" s="881"/>
      <c r="F352" s="406">
        <f t="shared" si="47"/>
        <v>250000</v>
      </c>
      <c r="G352" s="506">
        <f t="shared" si="47"/>
        <v>100000</v>
      </c>
      <c r="H352" s="507">
        <f t="shared" si="47"/>
        <v>100000</v>
      </c>
      <c r="I352" s="326"/>
      <c r="J352" s="327"/>
      <c r="K352" s="273"/>
      <c r="L352" s="15"/>
      <c r="M352" s="13"/>
      <c r="N352" s="19"/>
    </row>
    <row r="353" spans="1:14" ht="14.25" customHeight="1" x14ac:dyDescent="0.25">
      <c r="A353" s="27"/>
      <c r="B353" s="35">
        <v>32</v>
      </c>
      <c r="C353" s="1007" t="s">
        <v>72</v>
      </c>
      <c r="D353" s="883"/>
      <c r="E353" s="883"/>
      <c r="F353" s="407">
        <f>SUM(F354:F355)</f>
        <v>250000</v>
      </c>
      <c r="G353" s="508">
        <v>100000</v>
      </c>
      <c r="H353" s="509">
        <v>100000</v>
      </c>
      <c r="I353" s="557"/>
      <c r="J353" s="851"/>
      <c r="K353" s="273"/>
      <c r="L353" s="13"/>
      <c r="M353" s="13"/>
      <c r="N353" s="19"/>
    </row>
    <row r="354" spans="1:14" ht="14.25" customHeight="1" x14ac:dyDescent="0.25">
      <c r="A354" s="27" t="s">
        <v>60</v>
      </c>
      <c r="B354" s="30">
        <v>323</v>
      </c>
      <c r="C354" s="923" t="s">
        <v>151</v>
      </c>
      <c r="D354" s="924"/>
      <c r="E354" s="925"/>
      <c r="F354" s="619">
        <v>50000</v>
      </c>
      <c r="G354" s="346"/>
      <c r="H354" s="252"/>
      <c r="I354" s="558">
        <v>1</v>
      </c>
      <c r="J354" s="852" t="s">
        <v>322</v>
      </c>
      <c r="K354" s="273"/>
      <c r="L354" s="13"/>
      <c r="M354" s="13"/>
      <c r="N354" s="19"/>
    </row>
    <row r="355" spans="1:14" ht="21.75" customHeight="1" thickBot="1" x14ac:dyDescent="0.3">
      <c r="A355" s="29" t="s">
        <v>578</v>
      </c>
      <c r="B355" s="33">
        <v>323</v>
      </c>
      <c r="C355" s="885" t="s">
        <v>387</v>
      </c>
      <c r="D355" s="886"/>
      <c r="E355" s="886"/>
      <c r="F355" s="408">
        <v>200000</v>
      </c>
      <c r="G355" s="341"/>
      <c r="H355" s="253"/>
      <c r="I355" s="143">
        <v>1</v>
      </c>
      <c r="J355" s="853" t="s">
        <v>322</v>
      </c>
      <c r="K355" s="273"/>
      <c r="L355" s="13"/>
      <c r="M355" s="13"/>
      <c r="N355" s="16"/>
    </row>
    <row r="356" spans="1:14" ht="21.75" customHeight="1" thickBot="1" x14ac:dyDescent="0.3">
      <c r="A356" s="905" t="s">
        <v>533</v>
      </c>
      <c r="B356" s="906"/>
      <c r="C356" s="906"/>
      <c r="D356" s="906"/>
      <c r="E356" s="907"/>
      <c r="F356" s="398">
        <f>F357+F361+F365</f>
        <v>320000</v>
      </c>
      <c r="G356" s="398">
        <f t="shared" ref="G356:H356" si="48">G357+G361+G365</f>
        <v>20000</v>
      </c>
      <c r="H356" s="398">
        <f t="shared" si="48"/>
        <v>20000</v>
      </c>
      <c r="I356" s="583"/>
      <c r="J356" s="347"/>
      <c r="K356" s="273"/>
      <c r="L356" s="13"/>
      <c r="M356" s="13"/>
      <c r="N356" s="16"/>
    </row>
    <row r="357" spans="1:14" ht="21.75" customHeight="1" thickBot="1" x14ac:dyDescent="0.3">
      <c r="A357" s="930" t="s">
        <v>535</v>
      </c>
      <c r="B357" s="931"/>
      <c r="C357" s="931"/>
      <c r="D357" s="931"/>
      <c r="E357" s="932"/>
      <c r="F357" s="399">
        <f t="shared" ref="F357:H358" si="49">F358</f>
        <v>200000</v>
      </c>
      <c r="G357" s="399">
        <f t="shared" si="49"/>
        <v>0</v>
      </c>
      <c r="H357" s="399">
        <f t="shared" si="49"/>
        <v>0</v>
      </c>
      <c r="I357" s="336"/>
      <c r="J357" s="337"/>
      <c r="K357" s="273"/>
      <c r="L357" s="13"/>
      <c r="M357" s="13"/>
      <c r="N357" s="16"/>
    </row>
    <row r="358" spans="1:14" ht="21.75" customHeight="1" x14ac:dyDescent="0.25">
      <c r="A358" s="395"/>
      <c r="B358" s="26">
        <v>3</v>
      </c>
      <c r="C358" s="881" t="s">
        <v>67</v>
      </c>
      <c r="D358" s="881"/>
      <c r="E358" s="882"/>
      <c r="F358" s="409">
        <f t="shared" si="49"/>
        <v>200000</v>
      </c>
      <c r="G358" s="409">
        <f t="shared" si="49"/>
        <v>0</v>
      </c>
      <c r="H358" s="409">
        <f t="shared" si="49"/>
        <v>0</v>
      </c>
      <c r="I358" s="557"/>
      <c r="J358" s="329"/>
      <c r="K358" s="273"/>
      <c r="L358" s="13"/>
      <c r="M358" s="13"/>
      <c r="N358" s="16"/>
    </row>
    <row r="359" spans="1:14" ht="21.75" customHeight="1" x14ac:dyDescent="0.25">
      <c r="A359" s="30"/>
      <c r="B359" s="28">
        <v>32</v>
      </c>
      <c r="C359" s="883" t="s">
        <v>72</v>
      </c>
      <c r="D359" s="883"/>
      <c r="E359" s="884"/>
      <c r="F359" s="409">
        <f>SUM(F360)</f>
        <v>200000</v>
      </c>
      <c r="G359" s="409">
        <f>SUM(G360)</f>
        <v>0</v>
      </c>
      <c r="H359" s="409">
        <f>SUM(H360)</f>
        <v>0</v>
      </c>
      <c r="I359" s="557"/>
      <c r="J359" s="329"/>
      <c r="K359" s="273"/>
      <c r="L359" s="13"/>
      <c r="M359" s="13"/>
      <c r="N359" s="16"/>
    </row>
    <row r="360" spans="1:14" ht="21.75" customHeight="1" thickBot="1" x14ac:dyDescent="0.3">
      <c r="A360" s="30" t="s">
        <v>864</v>
      </c>
      <c r="B360" s="29">
        <v>323</v>
      </c>
      <c r="C360" s="885" t="s">
        <v>536</v>
      </c>
      <c r="D360" s="886"/>
      <c r="E360" s="887"/>
      <c r="F360" s="410">
        <v>200000</v>
      </c>
      <c r="G360" s="396"/>
      <c r="H360" s="252"/>
      <c r="I360" s="558">
        <v>5</v>
      </c>
      <c r="J360" s="852" t="s">
        <v>851</v>
      </c>
      <c r="K360" s="273"/>
      <c r="L360" s="13"/>
      <c r="M360" s="13"/>
      <c r="N360" s="16"/>
    </row>
    <row r="361" spans="1:14" ht="21.75" customHeight="1" thickBot="1" x14ac:dyDescent="0.3">
      <c r="A361" s="930" t="s">
        <v>631</v>
      </c>
      <c r="B361" s="931"/>
      <c r="C361" s="931"/>
      <c r="D361" s="931"/>
      <c r="E361" s="932"/>
      <c r="F361" s="397">
        <f t="shared" ref="F361:H362" si="50">F362</f>
        <v>100000</v>
      </c>
      <c r="G361" s="397">
        <f t="shared" si="50"/>
        <v>0</v>
      </c>
      <c r="H361" s="397">
        <f t="shared" si="50"/>
        <v>0</v>
      </c>
      <c r="I361" s="559"/>
      <c r="J361" s="452"/>
      <c r="K361" s="273"/>
      <c r="L361" s="13"/>
      <c r="M361" s="13"/>
      <c r="N361" s="16"/>
    </row>
    <row r="362" spans="1:14" ht="21.75" customHeight="1" x14ac:dyDescent="0.25">
      <c r="A362" s="30"/>
      <c r="B362" s="26">
        <v>3</v>
      </c>
      <c r="C362" s="881" t="s">
        <v>67</v>
      </c>
      <c r="D362" s="881"/>
      <c r="E362" s="882"/>
      <c r="F362" s="409">
        <f t="shared" si="50"/>
        <v>100000</v>
      </c>
      <c r="G362" s="409">
        <f t="shared" si="50"/>
        <v>0</v>
      </c>
      <c r="H362" s="409">
        <f t="shared" si="50"/>
        <v>0</v>
      </c>
      <c r="I362" s="557"/>
      <c r="J362" s="453"/>
      <c r="K362" s="273"/>
      <c r="L362" s="13"/>
      <c r="M362" s="13"/>
      <c r="N362" s="16"/>
    </row>
    <row r="363" spans="1:14" ht="21.75" customHeight="1" x14ac:dyDescent="0.25">
      <c r="A363" s="30"/>
      <c r="B363" s="28">
        <v>32</v>
      </c>
      <c r="C363" s="883" t="s">
        <v>72</v>
      </c>
      <c r="D363" s="883"/>
      <c r="E363" s="884"/>
      <c r="F363" s="409">
        <f>SUM(F364)</f>
        <v>100000</v>
      </c>
      <c r="G363" s="409">
        <f>SUM(G364)</f>
        <v>0</v>
      </c>
      <c r="H363" s="409">
        <f>SUM(H364)</f>
        <v>0</v>
      </c>
      <c r="I363" s="557"/>
      <c r="J363" s="453"/>
      <c r="K363" s="273"/>
      <c r="L363" s="13"/>
      <c r="M363" s="13"/>
      <c r="N363" s="16"/>
    </row>
    <row r="364" spans="1:14" ht="21.75" customHeight="1" thickBot="1" x14ac:dyDescent="0.3">
      <c r="A364" s="33" t="s">
        <v>61</v>
      </c>
      <c r="B364" s="29">
        <v>323</v>
      </c>
      <c r="C364" s="885" t="s">
        <v>537</v>
      </c>
      <c r="D364" s="886"/>
      <c r="E364" s="887"/>
      <c r="F364" s="408">
        <v>100000</v>
      </c>
      <c r="G364" s="510"/>
      <c r="H364" s="511"/>
      <c r="I364" s="143">
        <v>5</v>
      </c>
      <c r="J364" s="853" t="s">
        <v>851</v>
      </c>
      <c r="K364" s="273"/>
      <c r="L364" s="13"/>
      <c r="M364" s="13"/>
      <c r="N364" s="16"/>
    </row>
    <row r="365" spans="1:14" ht="27" customHeight="1" thickBot="1" x14ac:dyDescent="0.3">
      <c r="A365" s="930" t="s">
        <v>632</v>
      </c>
      <c r="B365" s="931"/>
      <c r="C365" s="931"/>
      <c r="D365" s="931"/>
      <c r="E365" s="932"/>
      <c r="F365" s="399">
        <f t="shared" ref="F365:H366" si="51">F366</f>
        <v>20000</v>
      </c>
      <c r="G365" s="399">
        <f t="shared" si="51"/>
        <v>20000</v>
      </c>
      <c r="H365" s="399">
        <f t="shared" si="51"/>
        <v>20000</v>
      </c>
      <c r="I365" s="336"/>
      <c r="J365" s="454"/>
      <c r="K365" s="273"/>
      <c r="L365" s="13"/>
      <c r="M365" s="13"/>
      <c r="N365" s="16"/>
    </row>
    <row r="366" spans="1:14" ht="21.75" customHeight="1" x14ac:dyDescent="0.25">
      <c r="A366" s="395"/>
      <c r="B366" s="26">
        <v>3</v>
      </c>
      <c r="C366" s="881" t="s">
        <v>67</v>
      </c>
      <c r="D366" s="881"/>
      <c r="E366" s="882"/>
      <c r="F366" s="473">
        <f t="shared" si="51"/>
        <v>20000</v>
      </c>
      <c r="G366" s="473">
        <f t="shared" si="51"/>
        <v>20000</v>
      </c>
      <c r="H366" s="473">
        <f t="shared" si="51"/>
        <v>20000</v>
      </c>
      <c r="I366" s="328"/>
      <c r="J366" s="474"/>
      <c r="K366" s="273"/>
      <c r="L366" s="13"/>
      <c r="M366" s="13"/>
      <c r="N366" s="16"/>
    </row>
    <row r="367" spans="1:14" ht="21.75" customHeight="1" x14ac:dyDescent="0.25">
      <c r="A367" s="30"/>
      <c r="B367" s="28">
        <v>32</v>
      </c>
      <c r="C367" s="883" t="s">
        <v>72</v>
      </c>
      <c r="D367" s="883"/>
      <c r="E367" s="884"/>
      <c r="F367" s="409">
        <f>SUM(F368)</f>
        <v>20000</v>
      </c>
      <c r="G367" s="499">
        <v>20000</v>
      </c>
      <c r="H367" s="509">
        <v>20000</v>
      </c>
      <c r="I367" s="328"/>
      <c r="J367" s="453"/>
      <c r="K367" s="273"/>
      <c r="L367" s="13"/>
      <c r="M367" s="13"/>
      <c r="N367" s="16"/>
    </row>
    <row r="368" spans="1:14" ht="21.75" customHeight="1" thickBot="1" x14ac:dyDescent="0.3">
      <c r="A368" s="33" t="s">
        <v>227</v>
      </c>
      <c r="B368" s="29">
        <v>323</v>
      </c>
      <c r="C368" s="885" t="s">
        <v>262</v>
      </c>
      <c r="D368" s="886"/>
      <c r="E368" s="887"/>
      <c r="F368" s="408">
        <v>20000</v>
      </c>
      <c r="G368" s="269"/>
      <c r="H368" s="253"/>
      <c r="I368" s="143">
        <v>1</v>
      </c>
      <c r="J368" s="853" t="s">
        <v>851</v>
      </c>
      <c r="K368" s="273"/>
      <c r="L368" s="13"/>
      <c r="M368" s="13"/>
      <c r="N368" s="16"/>
    </row>
    <row r="369" spans="1:14" ht="21.75" customHeight="1" thickBot="1" x14ac:dyDescent="0.3">
      <c r="A369" s="875" t="s">
        <v>626</v>
      </c>
      <c r="B369" s="876"/>
      <c r="C369" s="876"/>
      <c r="D369" s="876"/>
      <c r="E369" s="877"/>
      <c r="F369" s="523">
        <f>F370</f>
        <v>300000</v>
      </c>
      <c r="G369" s="523">
        <f t="shared" ref="G369:H369" si="52">G370</f>
        <v>200000</v>
      </c>
      <c r="H369" s="523">
        <f t="shared" si="52"/>
        <v>200000</v>
      </c>
      <c r="I369" s="607"/>
      <c r="J369" s="608"/>
      <c r="K369" s="273"/>
      <c r="L369" s="13"/>
      <c r="M369" s="13"/>
      <c r="N369" s="16"/>
    </row>
    <row r="370" spans="1:14" ht="21.75" customHeight="1" thickBot="1" x14ac:dyDescent="0.3">
      <c r="A370" s="878" t="s">
        <v>627</v>
      </c>
      <c r="B370" s="879"/>
      <c r="C370" s="879"/>
      <c r="D370" s="879"/>
      <c r="E370" s="880"/>
      <c r="F370" s="524">
        <f>F371</f>
        <v>300000</v>
      </c>
      <c r="G370" s="524">
        <f t="shared" ref="G370:H371" si="53">G371</f>
        <v>200000</v>
      </c>
      <c r="H370" s="524">
        <f t="shared" si="53"/>
        <v>200000</v>
      </c>
      <c r="I370" s="559"/>
      <c r="J370" s="452"/>
      <c r="K370" s="273"/>
      <c r="L370" s="13"/>
      <c r="M370" s="13"/>
      <c r="N370" s="16"/>
    </row>
    <row r="371" spans="1:14" ht="21.75" customHeight="1" x14ac:dyDescent="0.25">
      <c r="A371" s="609"/>
      <c r="B371" s="26">
        <v>3</v>
      </c>
      <c r="C371" s="881" t="s">
        <v>67</v>
      </c>
      <c r="D371" s="881"/>
      <c r="E371" s="882"/>
      <c r="F371" s="409">
        <f>F372</f>
        <v>300000</v>
      </c>
      <c r="G371" s="409">
        <f t="shared" si="53"/>
        <v>200000</v>
      </c>
      <c r="H371" s="409">
        <f t="shared" si="53"/>
        <v>200000</v>
      </c>
      <c r="I371" s="557"/>
      <c r="J371" s="453"/>
      <c r="K371" s="273"/>
      <c r="L371" s="13"/>
      <c r="M371" s="13"/>
      <c r="N371" s="16"/>
    </row>
    <row r="372" spans="1:14" ht="21.75" customHeight="1" x14ac:dyDescent="0.25">
      <c r="A372" s="30"/>
      <c r="B372" s="28">
        <v>32</v>
      </c>
      <c r="C372" s="883" t="s">
        <v>72</v>
      </c>
      <c r="D372" s="883"/>
      <c r="E372" s="884"/>
      <c r="F372" s="409">
        <f>SUM(F373)</f>
        <v>300000</v>
      </c>
      <c r="G372" s="393">
        <v>200000</v>
      </c>
      <c r="H372" s="509">
        <v>200000</v>
      </c>
      <c r="I372" s="557"/>
      <c r="J372" s="453"/>
      <c r="K372" s="273"/>
      <c r="L372" s="13"/>
      <c r="M372" s="13"/>
      <c r="N372" s="16"/>
    </row>
    <row r="373" spans="1:14" ht="21.75" customHeight="1" thickBot="1" x14ac:dyDescent="0.3">
      <c r="A373" s="33" t="s">
        <v>62</v>
      </c>
      <c r="B373" s="29">
        <v>323</v>
      </c>
      <c r="C373" s="885" t="s">
        <v>537</v>
      </c>
      <c r="D373" s="886"/>
      <c r="E373" s="887"/>
      <c r="F373" s="408">
        <v>300000</v>
      </c>
      <c r="G373" s="610"/>
      <c r="H373" s="511"/>
      <c r="I373" s="143">
        <v>4.5</v>
      </c>
      <c r="J373" s="853" t="s">
        <v>322</v>
      </c>
      <c r="K373" s="273"/>
      <c r="L373" s="13"/>
      <c r="M373" s="13"/>
      <c r="N373" s="16"/>
    </row>
    <row r="374" spans="1:14" ht="15.75" customHeight="1" thickBot="1" x14ac:dyDescent="0.3">
      <c r="A374" s="898" t="s">
        <v>531</v>
      </c>
      <c r="B374" s="899"/>
      <c r="C374" s="899"/>
      <c r="D374" s="899"/>
      <c r="E374" s="899"/>
      <c r="F374" s="368">
        <f>F375+F387</f>
        <v>945000</v>
      </c>
      <c r="G374" s="368">
        <f t="shared" ref="G374:H374" si="54">G375+G387</f>
        <v>10255000</v>
      </c>
      <c r="H374" s="368">
        <f t="shared" si="54"/>
        <v>20255000</v>
      </c>
      <c r="I374" s="369"/>
      <c r="J374" s="370"/>
      <c r="K374" s="280"/>
      <c r="L374" s="13"/>
      <c r="M374" s="15"/>
      <c r="N374" s="16"/>
    </row>
    <row r="375" spans="1:14" ht="19.5" customHeight="1" thickBot="1" x14ac:dyDescent="0.3">
      <c r="A375" s="896" t="s">
        <v>441</v>
      </c>
      <c r="B375" s="897"/>
      <c r="C375" s="897"/>
      <c r="D375" s="897"/>
      <c r="E375" s="897"/>
      <c r="F375" s="192">
        <f>F376+F380</f>
        <v>900000</v>
      </c>
      <c r="G375" s="192">
        <f t="shared" ref="G375:H375" si="55">G376+G380</f>
        <v>10200000</v>
      </c>
      <c r="H375" s="192">
        <f t="shared" si="55"/>
        <v>20200000</v>
      </c>
      <c r="I375" s="309"/>
      <c r="J375" s="310"/>
      <c r="K375" s="280"/>
      <c r="L375" s="15"/>
      <c r="M375" s="239"/>
      <c r="N375" s="16"/>
    </row>
    <row r="376" spans="1:14" ht="15.75" customHeight="1" thickBot="1" x14ac:dyDescent="0.3">
      <c r="A376" s="864" t="s">
        <v>442</v>
      </c>
      <c r="B376" s="865"/>
      <c r="C376" s="865"/>
      <c r="D376" s="865"/>
      <c r="E376" s="865"/>
      <c r="F376" s="186">
        <f>F377</f>
        <v>200000</v>
      </c>
      <c r="G376" s="186">
        <f t="shared" ref="G376:H377" si="56">G377</f>
        <v>200000</v>
      </c>
      <c r="H376" s="186">
        <f t="shared" si="56"/>
        <v>200000</v>
      </c>
      <c r="I376" s="287"/>
      <c r="J376" s="288"/>
      <c r="K376" s="280"/>
      <c r="L376" s="15"/>
      <c r="M376" s="15"/>
      <c r="N376" s="16"/>
    </row>
    <row r="377" spans="1:14" ht="15" customHeight="1" x14ac:dyDescent="0.25">
      <c r="A377" s="119"/>
      <c r="B377" s="125">
        <v>3</v>
      </c>
      <c r="C377" s="894" t="s">
        <v>67</v>
      </c>
      <c r="D377" s="895"/>
      <c r="E377" s="895"/>
      <c r="F377" s="178">
        <f>F378</f>
        <v>200000</v>
      </c>
      <c r="G377" s="178">
        <f t="shared" si="56"/>
        <v>200000</v>
      </c>
      <c r="H377" s="178">
        <f t="shared" si="56"/>
        <v>200000</v>
      </c>
      <c r="I377" s="271"/>
      <c r="J377" s="159"/>
      <c r="K377" s="273"/>
      <c r="L377" s="15"/>
      <c r="M377" s="13"/>
      <c r="N377" s="19"/>
    </row>
    <row r="378" spans="1:14" ht="15" customHeight="1" x14ac:dyDescent="0.25">
      <c r="A378" s="121"/>
      <c r="B378" s="126">
        <v>38</v>
      </c>
      <c r="C378" s="888" t="s">
        <v>149</v>
      </c>
      <c r="D378" s="889"/>
      <c r="E378" s="889"/>
      <c r="F378" s="179">
        <f>SUM(F379)</f>
        <v>200000</v>
      </c>
      <c r="G378" s="179">
        <v>200000</v>
      </c>
      <c r="H378" s="379">
        <v>200000</v>
      </c>
      <c r="I378" s="274"/>
      <c r="J378" s="160"/>
      <c r="K378" s="273"/>
      <c r="L378" s="13"/>
      <c r="M378" s="13"/>
      <c r="N378" s="19"/>
    </row>
    <row r="379" spans="1:14" ht="25.5" customHeight="1" thickBot="1" x14ac:dyDescent="0.3">
      <c r="A379" s="121" t="s">
        <v>63</v>
      </c>
      <c r="B379" s="124">
        <v>381</v>
      </c>
      <c r="C379" s="862" t="s">
        <v>399</v>
      </c>
      <c r="D379" s="863"/>
      <c r="E379" s="863"/>
      <c r="F379" s="191">
        <v>200000</v>
      </c>
      <c r="G379" s="180"/>
      <c r="H379" s="382"/>
      <c r="I379" s="139">
        <v>1</v>
      </c>
      <c r="J379" s="449" t="s">
        <v>302</v>
      </c>
      <c r="K379" s="273"/>
      <c r="L379" s="13"/>
      <c r="M379" s="13"/>
      <c r="N379" s="16"/>
    </row>
    <row r="380" spans="1:14" ht="15" customHeight="1" x14ac:dyDescent="0.25">
      <c r="A380" s="971" t="s">
        <v>616</v>
      </c>
      <c r="B380" s="972"/>
      <c r="C380" s="972"/>
      <c r="D380" s="972"/>
      <c r="E380" s="1008"/>
      <c r="F380" s="873">
        <f>F382</f>
        <v>700000</v>
      </c>
      <c r="G380" s="873">
        <f t="shared" ref="G380:H380" si="57">G382</f>
        <v>10000000</v>
      </c>
      <c r="H380" s="873">
        <f t="shared" si="57"/>
        <v>20000000</v>
      </c>
      <c r="I380" s="598"/>
      <c r="J380" s="599"/>
      <c r="K380" s="273"/>
      <c r="L380" s="13"/>
      <c r="M380" s="13"/>
      <c r="N380" s="16"/>
    </row>
    <row r="381" spans="1:14" ht="15" customHeight="1" thickBot="1" x14ac:dyDescent="0.3">
      <c r="A381" s="973" t="s">
        <v>615</v>
      </c>
      <c r="B381" s="974"/>
      <c r="C381" s="974"/>
      <c r="D381" s="974"/>
      <c r="E381" s="1078"/>
      <c r="F381" s="874"/>
      <c r="G381" s="874"/>
      <c r="H381" s="874"/>
      <c r="I381" s="142"/>
      <c r="J381" s="164"/>
      <c r="K381" s="273"/>
      <c r="L381" s="13"/>
      <c r="M381" s="13"/>
      <c r="N381" s="16"/>
    </row>
    <row r="382" spans="1:14" ht="24" customHeight="1" x14ac:dyDescent="0.25">
      <c r="A382" s="121"/>
      <c r="B382" s="126">
        <v>4</v>
      </c>
      <c r="C382" s="888" t="s">
        <v>107</v>
      </c>
      <c r="D382" s="889"/>
      <c r="E382" s="889"/>
      <c r="F382" s="188">
        <f>F383+F385</f>
        <v>700000</v>
      </c>
      <c r="G382" s="188">
        <f t="shared" ref="G382:H382" si="58">G383+G385</f>
        <v>10000000</v>
      </c>
      <c r="H382" s="188">
        <f t="shared" si="58"/>
        <v>20000000</v>
      </c>
      <c r="I382" s="274"/>
      <c r="J382" s="160"/>
      <c r="K382" s="273"/>
      <c r="L382" s="13"/>
      <c r="M382" s="13"/>
      <c r="N382" s="19"/>
    </row>
    <row r="383" spans="1:14" ht="20.25" customHeight="1" x14ac:dyDescent="0.25">
      <c r="A383" s="121"/>
      <c r="B383" s="126">
        <v>41</v>
      </c>
      <c r="C383" s="888" t="s">
        <v>259</v>
      </c>
      <c r="D383" s="889"/>
      <c r="E383" s="890"/>
      <c r="F383" s="188">
        <f>SUM(F384)</f>
        <v>500000</v>
      </c>
      <c r="G383" s="188">
        <v>0</v>
      </c>
      <c r="H383" s="188">
        <v>0</v>
      </c>
      <c r="I383" s="274"/>
      <c r="J383" s="160"/>
      <c r="K383" s="273"/>
      <c r="L383" s="13"/>
      <c r="M383" s="13"/>
      <c r="N383" s="19"/>
    </row>
    <row r="384" spans="1:14" ht="21" customHeight="1" x14ac:dyDescent="0.25">
      <c r="A384" s="121" t="s">
        <v>501</v>
      </c>
      <c r="B384" s="124">
        <v>411</v>
      </c>
      <c r="C384" s="862" t="s">
        <v>259</v>
      </c>
      <c r="D384" s="863"/>
      <c r="E384" s="928"/>
      <c r="F384" s="180">
        <v>500000</v>
      </c>
      <c r="G384" s="180"/>
      <c r="H384" s="180"/>
      <c r="I384" s="139">
        <v>1.5</v>
      </c>
      <c r="J384" s="449" t="s">
        <v>302</v>
      </c>
      <c r="K384" s="273"/>
      <c r="L384" s="13"/>
      <c r="M384" s="13"/>
      <c r="N384" s="19"/>
    </row>
    <row r="385" spans="1:14" s="3" customFormat="1" ht="24" customHeight="1" x14ac:dyDescent="0.25">
      <c r="A385" s="122"/>
      <c r="B385" s="126">
        <v>42</v>
      </c>
      <c r="C385" s="888" t="s">
        <v>108</v>
      </c>
      <c r="D385" s="889"/>
      <c r="E385" s="890"/>
      <c r="F385" s="188">
        <f>F386</f>
        <v>200000</v>
      </c>
      <c r="G385" s="188">
        <v>10000000</v>
      </c>
      <c r="H385" s="188">
        <v>20000000</v>
      </c>
      <c r="I385" s="274"/>
      <c r="J385" s="160"/>
      <c r="K385" s="325"/>
      <c r="L385" s="44"/>
      <c r="M385" s="44"/>
      <c r="N385" s="19"/>
    </row>
    <row r="386" spans="1:14" s="146" customFormat="1" ht="24" customHeight="1" thickBot="1" x14ac:dyDescent="0.3">
      <c r="A386" s="121" t="s">
        <v>865</v>
      </c>
      <c r="B386" s="124">
        <v>421</v>
      </c>
      <c r="C386" s="862" t="s">
        <v>615</v>
      </c>
      <c r="D386" s="863"/>
      <c r="E386" s="928"/>
      <c r="F386" s="180">
        <v>200000</v>
      </c>
      <c r="G386" s="180"/>
      <c r="H386" s="382"/>
      <c r="I386" s="139">
        <v>5</v>
      </c>
      <c r="J386" s="449" t="s">
        <v>302</v>
      </c>
      <c r="K386" s="273"/>
      <c r="L386" s="145"/>
      <c r="M386" s="145"/>
      <c r="N386" s="16"/>
    </row>
    <row r="387" spans="1:14" ht="15.75" customHeight="1" thickBot="1" x14ac:dyDescent="0.3">
      <c r="A387" s="896" t="s">
        <v>443</v>
      </c>
      <c r="B387" s="897"/>
      <c r="C387" s="897"/>
      <c r="D387" s="897"/>
      <c r="E387" s="897"/>
      <c r="F387" s="411">
        <f t="shared" ref="F387:H388" si="59">F388</f>
        <v>45000</v>
      </c>
      <c r="G387" s="512">
        <f t="shared" si="59"/>
        <v>55000</v>
      </c>
      <c r="H387" s="381">
        <f t="shared" si="59"/>
        <v>55000</v>
      </c>
      <c r="I387" s="309"/>
      <c r="J387" s="310"/>
      <c r="K387" s="280"/>
      <c r="L387" s="13"/>
      <c r="M387" s="15"/>
      <c r="N387" s="16"/>
    </row>
    <row r="388" spans="1:14" ht="15.75" customHeight="1" thickBot="1" x14ac:dyDescent="0.3">
      <c r="A388" s="864" t="s">
        <v>444</v>
      </c>
      <c r="B388" s="865"/>
      <c r="C388" s="865"/>
      <c r="D388" s="865"/>
      <c r="E388" s="865"/>
      <c r="F388" s="412">
        <f t="shared" si="59"/>
        <v>45000</v>
      </c>
      <c r="G388" s="513">
        <f t="shared" si="59"/>
        <v>55000</v>
      </c>
      <c r="H388" s="198">
        <f t="shared" si="59"/>
        <v>55000</v>
      </c>
      <c r="I388" s="287"/>
      <c r="J388" s="288"/>
      <c r="K388" s="280"/>
      <c r="L388" s="15"/>
      <c r="M388" s="15"/>
      <c r="N388" s="16"/>
    </row>
    <row r="389" spans="1:14" ht="15" customHeight="1" x14ac:dyDescent="0.25">
      <c r="A389" s="144"/>
      <c r="B389" s="125">
        <v>3</v>
      </c>
      <c r="C389" s="894" t="s">
        <v>67</v>
      </c>
      <c r="D389" s="895"/>
      <c r="E389" s="895"/>
      <c r="F389" s="413">
        <f>F390+F392</f>
        <v>45000</v>
      </c>
      <c r="G389" s="514">
        <f>G390+G392</f>
        <v>55000</v>
      </c>
      <c r="H389" s="378">
        <f>H390+H392</f>
        <v>55000</v>
      </c>
      <c r="I389" s="271"/>
      <c r="J389" s="272"/>
      <c r="K389" s="273"/>
      <c r="L389" s="15"/>
      <c r="M389" s="13"/>
      <c r="N389" s="19"/>
    </row>
    <row r="390" spans="1:14" ht="15" customHeight="1" x14ac:dyDescent="0.25">
      <c r="A390" s="124"/>
      <c r="B390" s="126">
        <v>32</v>
      </c>
      <c r="C390" s="888" t="s">
        <v>72</v>
      </c>
      <c r="D390" s="889"/>
      <c r="E390" s="889"/>
      <c r="F390" s="414">
        <f>SUM(F391)</f>
        <v>25000</v>
      </c>
      <c r="G390" s="515">
        <v>25000</v>
      </c>
      <c r="H390" s="379">
        <v>25000</v>
      </c>
      <c r="I390" s="138"/>
      <c r="J390" s="275"/>
      <c r="K390" s="273"/>
      <c r="L390" s="13"/>
      <c r="M390" s="13"/>
      <c r="N390" s="19"/>
    </row>
    <row r="391" spans="1:14" ht="16.5" customHeight="1" x14ac:dyDescent="0.25">
      <c r="A391" s="124" t="s">
        <v>64</v>
      </c>
      <c r="B391" s="124">
        <v>322</v>
      </c>
      <c r="C391" s="862" t="s">
        <v>633</v>
      </c>
      <c r="D391" s="863"/>
      <c r="E391" s="863"/>
      <c r="F391" s="191">
        <v>25000</v>
      </c>
      <c r="G391" s="516"/>
      <c r="H391" s="382"/>
      <c r="I391" s="139">
        <v>1</v>
      </c>
      <c r="J391" s="449" t="s">
        <v>304</v>
      </c>
      <c r="K391" s="273"/>
      <c r="L391" s="13"/>
      <c r="M391" s="13"/>
      <c r="N391" s="16"/>
    </row>
    <row r="392" spans="1:14" ht="15" customHeight="1" x14ac:dyDescent="0.25">
      <c r="A392" s="124"/>
      <c r="B392" s="126">
        <v>38</v>
      </c>
      <c r="C392" s="888" t="s">
        <v>115</v>
      </c>
      <c r="D392" s="889"/>
      <c r="E392" s="889"/>
      <c r="F392" s="415">
        <f>SUM(F393)</f>
        <v>20000</v>
      </c>
      <c r="G392" s="515">
        <v>30000</v>
      </c>
      <c r="H392" s="379">
        <v>30000</v>
      </c>
      <c r="I392" s="138"/>
      <c r="J392" s="450"/>
      <c r="K392" s="273"/>
      <c r="L392" s="13"/>
      <c r="M392" s="13"/>
      <c r="N392" s="19"/>
    </row>
    <row r="393" spans="1:14" ht="18" customHeight="1" thickBot="1" x14ac:dyDescent="0.3">
      <c r="A393" s="127" t="s">
        <v>65</v>
      </c>
      <c r="B393" s="127">
        <v>381</v>
      </c>
      <c r="C393" s="891" t="s">
        <v>160</v>
      </c>
      <c r="D393" s="892"/>
      <c r="E393" s="892"/>
      <c r="F393" s="600">
        <v>20000</v>
      </c>
      <c r="G393" s="348"/>
      <c r="H393" s="261"/>
      <c r="I393" s="140">
        <v>1</v>
      </c>
      <c r="J393" s="459" t="s">
        <v>304</v>
      </c>
      <c r="K393" s="273"/>
      <c r="L393" s="13"/>
      <c r="M393" s="13"/>
      <c r="N393" s="16"/>
    </row>
    <row r="394" spans="1:14" ht="28.5" customHeight="1" thickBot="1" x14ac:dyDescent="0.3">
      <c r="A394" s="898" t="s">
        <v>550</v>
      </c>
      <c r="B394" s="899"/>
      <c r="C394" s="899"/>
      <c r="D394" s="899"/>
      <c r="E394" s="899"/>
      <c r="F394" s="368">
        <f>F395+F409+F415</f>
        <v>1161000</v>
      </c>
      <c r="G394" s="368">
        <f t="shared" ref="G394:H394" si="60">G395+G409+G415</f>
        <v>1323000</v>
      </c>
      <c r="H394" s="368">
        <f t="shared" si="60"/>
        <v>1423000</v>
      </c>
      <c r="I394" s="551"/>
      <c r="J394" s="370"/>
      <c r="K394" s="280"/>
      <c r="L394" s="13"/>
      <c r="M394" s="239"/>
      <c r="N394" s="16"/>
    </row>
    <row r="395" spans="1:14" ht="27" customHeight="1" thickBot="1" x14ac:dyDescent="0.3">
      <c r="A395" s="896" t="s">
        <v>445</v>
      </c>
      <c r="B395" s="897"/>
      <c r="C395" s="897"/>
      <c r="D395" s="897"/>
      <c r="E395" s="897"/>
      <c r="F395" s="192">
        <f>F396+F401+F405</f>
        <v>262000</v>
      </c>
      <c r="G395" s="192">
        <f t="shared" ref="G395:H395" si="61">G396+G401+G405</f>
        <v>262000</v>
      </c>
      <c r="H395" s="192">
        <f t="shared" si="61"/>
        <v>262000</v>
      </c>
      <c r="I395" s="552"/>
      <c r="J395" s="310"/>
      <c r="K395" s="280"/>
      <c r="L395" s="15"/>
      <c r="M395" s="15"/>
      <c r="N395" s="16"/>
    </row>
    <row r="396" spans="1:14" ht="21.75" customHeight="1" thickBot="1" x14ac:dyDescent="0.3">
      <c r="A396" s="864" t="s">
        <v>446</v>
      </c>
      <c r="B396" s="865"/>
      <c r="C396" s="865"/>
      <c r="D396" s="865"/>
      <c r="E396" s="865"/>
      <c r="F396" s="186">
        <f t="shared" ref="F396:H397" si="62">F397</f>
        <v>212000</v>
      </c>
      <c r="G396" s="186">
        <f t="shared" si="62"/>
        <v>212000</v>
      </c>
      <c r="H396" s="186">
        <f t="shared" si="62"/>
        <v>212000</v>
      </c>
      <c r="I396" s="543"/>
      <c r="J396" s="288"/>
      <c r="K396" s="280"/>
      <c r="L396" s="15"/>
      <c r="M396" s="15"/>
      <c r="N396" s="16"/>
    </row>
    <row r="397" spans="1:14" ht="15" customHeight="1" x14ac:dyDescent="0.25">
      <c r="A397" s="144"/>
      <c r="B397" s="125">
        <v>3</v>
      </c>
      <c r="C397" s="894" t="s">
        <v>67</v>
      </c>
      <c r="D397" s="895"/>
      <c r="E397" s="895"/>
      <c r="F397" s="178">
        <f t="shared" si="62"/>
        <v>212000</v>
      </c>
      <c r="G397" s="178">
        <f t="shared" si="62"/>
        <v>212000</v>
      </c>
      <c r="H397" s="378">
        <f t="shared" si="62"/>
        <v>212000</v>
      </c>
      <c r="I397" s="137"/>
      <c r="J397" s="272"/>
      <c r="K397" s="273"/>
      <c r="L397" s="15"/>
      <c r="M397" s="13"/>
      <c r="N397" s="19"/>
    </row>
    <row r="398" spans="1:14" ht="14.25" customHeight="1" x14ac:dyDescent="0.25">
      <c r="A398" s="124"/>
      <c r="B398" s="126">
        <v>37</v>
      </c>
      <c r="C398" s="888" t="s">
        <v>93</v>
      </c>
      <c r="D398" s="889"/>
      <c r="E398" s="889"/>
      <c r="F398" s="179">
        <f>SUM(F399:F400)</f>
        <v>212000</v>
      </c>
      <c r="G398" s="179">
        <v>212000</v>
      </c>
      <c r="H398" s="379">
        <v>212000</v>
      </c>
      <c r="I398" s="138"/>
      <c r="J398" s="306"/>
      <c r="K398" s="273"/>
      <c r="L398" s="13"/>
      <c r="M398" s="13"/>
      <c r="N398" s="19"/>
    </row>
    <row r="399" spans="1:14" ht="19.5" customHeight="1" x14ac:dyDescent="0.25">
      <c r="A399" s="121" t="s">
        <v>228</v>
      </c>
      <c r="B399" s="121">
        <v>372</v>
      </c>
      <c r="C399" s="862" t="s">
        <v>95</v>
      </c>
      <c r="D399" s="863"/>
      <c r="E399" s="863"/>
      <c r="F399" s="191">
        <v>140000</v>
      </c>
      <c r="G399" s="386"/>
      <c r="H399" s="382"/>
      <c r="I399" s="139">
        <v>1</v>
      </c>
      <c r="J399" s="449" t="s">
        <v>348</v>
      </c>
      <c r="K399" s="273"/>
      <c r="L399" s="13"/>
      <c r="M399" s="13"/>
      <c r="N399" s="16"/>
    </row>
    <row r="400" spans="1:14" ht="15.75" customHeight="1" thickBot="1" x14ac:dyDescent="0.3">
      <c r="A400" s="123" t="s">
        <v>229</v>
      </c>
      <c r="B400" s="127">
        <v>372</v>
      </c>
      <c r="C400" s="891" t="s">
        <v>94</v>
      </c>
      <c r="D400" s="892"/>
      <c r="E400" s="893"/>
      <c r="F400" s="600">
        <v>72000</v>
      </c>
      <c r="G400" s="263"/>
      <c r="H400" s="261"/>
      <c r="I400" s="140">
        <v>1</v>
      </c>
      <c r="J400" s="459" t="s">
        <v>348</v>
      </c>
      <c r="K400" s="273"/>
      <c r="L400" s="13"/>
      <c r="M400" s="13"/>
      <c r="N400" s="16"/>
    </row>
    <row r="401" spans="1:14" ht="27" customHeight="1" thickBot="1" x14ac:dyDescent="0.3">
      <c r="A401" s="864" t="s">
        <v>848</v>
      </c>
      <c r="B401" s="865"/>
      <c r="C401" s="865"/>
      <c r="D401" s="865"/>
      <c r="E401" s="865"/>
      <c r="F401" s="186">
        <f t="shared" ref="F401:H402" si="63">F402</f>
        <v>30000</v>
      </c>
      <c r="G401" s="482">
        <f t="shared" si="63"/>
        <v>30000</v>
      </c>
      <c r="H401" s="198">
        <f t="shared" si="63"/>
        <v>30000</v>
      </c>
      <c r="I401" s="543"/>
      <c r="J401" s="288"/>
      <c r="K401" s="280"/>
      <c r="L401" s="15"/>
      <c r="M401" s="15"/>
      <c r="N401" s="16"/>
    </row>
    <row r="402" spans="1:14" ht="15" customHeight="1" x14ac:dyDescent="0.25">
      <c r="A402" s="119"/>
      <c r="B402" s="125">
        <v>3</v>
      </c>
      <c r="C402" s="1099" t="s">
        <v>166</v>
      </c>
      <c r="D402" s="1100"/>
      <c r="E402" s="1100"/>
      <c r="F402" s="178">
        <f t="shared" si="63"/>
        <v>30000</v>
      </c>
      <c r="G402" s="374">
        <v>30000</v>
      </c>
      <c r="H402" s="378">
        <v>30000</v>
      </c>
      <c r="I402" s="137"/>
      <c r="J402" s="272"/>
      <c r="K402" s="273"/>
      <c r="L402" s="15"/>
      <c r="M402" s="13"/>
      <c r="N402" s="19"/>
    </row>
    <row r="403" spans="1:14" ht="16.5" customHeight="1" x14ac:dyDescent="0.25">
      <c r="A403" s="121"/>
      <c r="B403" s="126">
        <v>37</v>
      </c>
      <c r="C403" s="888" t="s">
        <v>150</v>
      </c>
      <c r="D403" s="889"/>
      <c r="E403" s="889"/>
      <c r="F403" s="179">
        <f>SUM(F404)</f>
        <v>30000</v>
      </c>
      <c r="G403" s="375">
        <v>30000</v>
      </c>
      <c r="H403" s="379">
        <v>30000</v>
      </c>
      <c r="I403" s="138"/>
      <c r="J403" s="275"/>
      <c r="K403" s="273"/>
      <c r="L403" s="13"/>
      <c r="M403" s="13"/>
      <c r="N403" s="19"/>
    </row>
    <row r="404" spans="1:14" ht="24.75" customHeight="1" thickBot="1" x14ac:dyDescent="0.3">
      <c r="A404" s="123" t="s">
        <v>230</v>
      </c>
      <c r="B404" s="127">
        <v>372</v>
      </c>
      <c r="C404" s="891" t="s">
        <v>849</v>
      </c>
      <c r="D404" s="892"/>
      <c r="E404" s="892"/>
      <c r="F404" s="600">
        <v>30000</v>
      </c>
      <c r="G404" s="308"/>
      <c r="H404" s="261"/>
      <c r="I404" s="140">
        <v>1</v>
      </c>
      <c r="J404" s="459" t="s">
        <v>346</v>
      </c>
      <c r="K404" s="273"/>
      <c r="L404" s="13"/>
      <c r="M404" s="13"/>
      <c r="N404" s="16"/>
    </row>
    <row r="405" spans="1:14" ht="24.75" customHeight="1" thickBot="1" x14ac:dyDescent="0.3">
      <c r="A405" s="864" t="s">
        <v>447</v>
      </c>
      <c r="B405" s="865"/>
      <c r="C405" s="865"/>
      <c r="D405" s="865"/>
      <c r="E405" s="865"/>
      <c r="F405" s="186">
        <f t="shared" ref="F405:H406" si="64">F406</f>
        <v>20000</v>
      </c>
      <c r="G405" s="482">
        <f t="shared" si="64"/>
        <v>20000</v>
      </c>
      <c r="H405" s="198">
        <f t="shared" si="64"/>
        <v>20000</v>
      </c>
      <c r="I405" s="543"/>
      <c r="J405" s="455"/>
      <c r="K405" s="280"/>
      <c r="L405" s="15"/>
      <c r="M405" s="15"/>
      <c r="N405" s="16"/>
    </row>
    <row r="406" spans="1:14" ht="23.25" customHeight="1" x14ac:dyDescent="0.25">
      <c r="A406" s="119"/>
      <c r="B406" s="125">
        <v>3</v>
      </c>
      <c r="C406" s="894" t="s">
        <v>67</v>
      </c>
      <c r="D406" s="895"/>
      <c r="E406" s="895"/>
      <c r="F406" s="178">
        <f t="shared" si="64"/>
        <v>20000</v>
      </c>
      <c r="G406" s="178">
        <f t="shared" si="64"/>
        <v>20000</v>
      </c>
      <c r="H406" s="178">
        <f t="shared" si="64"/>
        <v>20000</v>
      </c>
      <c r="I406" s="137"/>
      <c r="J406" s="159"/>
      <c r="K406" s="273"/>
      <c r="L406" s="15"/>
      <c r="M406" s="13"/>
      <c r="N406" s="19"/>
    </row>
    <row r="407" spans="1:14" ht="24" customHeight="1" x14ac:dyDescent="0.25">
      <c r="A407" s="121"/>
      <c r="B407" s="126">
        <v>38</v>
      </c>
      <c r="C407" s="888" t="s">
        <v>115</v>
      </c>
      <c r="D407" s="889"/>
      <c r="E407" s="889"/>
      <c r="F407" s="179">
        <f>SUM(F408)</f>
        <v>20000</v>
      </c>
      <c r="G407" s="375">
        <v>20000</v>
      </c>
      <c r="H407" s="379">
        <v>20000</v>
      </c>
      <c r="I407" s="138"/>
      <c r="J407" s="160"/>
      <c r="K407" s="273"/>
      <c r="L407" s="13"/>
      <c r="M407" s="13"/>
      <c r="N407" s="19"/>
    </row>
    <row r="408" spans="1:14" ht="23.25" customHeight="1" thickBot="1" x14ac:dyDescent="0.3">
      <c r="A408" s="123" t="s">
        <v>231</v>
      </c>
      <c r="B408" s="127">
        <v>381</v>
      </c>
      <c r="C408" s="891" t="s">
        <v>105</v>
      </c>
      <c r="D408" s="892"/>
      <c r="E408" s="892"/>
      <c r="F408" s="600">
        <v>20000</v>
      </c>
      <c r="G408" s="308"/>
      <c r="H408" s="261"/>
      <c r="I408" s="140">
        <v>1</v>
      </c>
      <c r="J408" s="459" t="s">
        <v>346</v>
      </c>
      <c r="K408" s="273"/>
      <c r="L408" s="13"/>
      <c r="M408" s="13"/>
      <c r="N408" s="16"/>
    </row>
    <row r="409" spans="1:14" ht="22.5" customHeight="1" thickBot="1" x14ac:dyDescent="0.3">
      <c r="A409" s="896" t="s">
        <v>448</v>
      </c>
      <c r="B409" s="897"/>
      <c r="C409" s="897"/>
      <c r="D409" s="897"/>
      <c r="E409" s="897"/>
      <c r="F409" s="192">
        <f>F411</f>
        <v>120000</v>
      </c>
      <c r="G409" s="385">
        <f>G411</f>
        <v>120000</v>
      </c>
      <c r="H409" s="381">
        <f>H411</f>
        <v>120000</v>
      </c>
      <c r="I409" s="552"/>
      <c r="J409" s="456"/>
      <c r="K409" s="280"/>
      <c r="L409" s="13"/>
      <c r="M409" s="15"/>
      <c r="N409" s="16"/>
    </row>
    <row r="410" spans="1:14" ht="15" customHeight="1" x14ac:dyDescent="0.25">
      <c r="A410" s="966" t="s">
        <v>435</v>
      </c>
      <c r="B410" s="967"/>
      <c r="C410" s="967"/>
      <c r="D410" s="967"/>
      <c r="E410" s="967"/>
      <c r="F410" s="189"/>
      <c r="G410" s="491"/>
      <c r="H410" s="517"/>
      <c r="I410" s="548"/>
      <c r="J410" s="457"/>
      <c r="K410" s="280"/>
      <c r="L410" s="13"/>
      <c r="M410" s="15"/>
      <c r="N410" s="16"/>
    </row>
    <row r="411" spans="1:14" ht="15.75" customHeight="1" thickBot="1" x14ac:dyDescent="0.3">
      <c r="A411" s="968" t="s">
        <v>449</v>
      </c>
      <c r="B411" s="969"/>
      <c r="C411" s="969"/>
      <c r="D411" s="969"/>
      <c r="E411" s="969"/>
      <c r="F411" s="190">
        <f t="shared" ref="F411:H412" si="65">F412</f>
        <v>120000</v>
      </c>
      <c r="G411" s="373">
        <f t="shared" si="65"/>
        <v>120000</v>
      </c>
      <c r="H411" s="377">
        <f t="shared" si="65"/>
        <v>120000</v>
      </c>
      <c r="I411" s="549"/>
      <c r="J411" s="458"/>
      <c r="K411" s="280"/>
      <c r="L411" s="15"/>
      <c r="M411" s="15"/>
      <c r="N411" s="16"/>
    </row>
    <row r="412" spans="1:14" ht="24" customHeight="1" x14ac:dyDescent="0.25">
      <c r="A412" s="119"/>
      <c r="B412" s="125">
        <v>3</v>
      </c>
      <c r="C412" s="894" t="s">
        <v>67</v>
      </c>
      <c r="D412" s="895"/>
      <c r="E412" s="895"/>
      <c r="F412" s="178">
        <f t="shared" si="65"/>
        <v>120000</v>
      </c>
      <c r="G412" s="374">
        <f t="shared" si="65"/>
        <v>120000</v>
      </c>
      <c r="H412" s="378">
        <f t="shared" si="65"/>
        <v>120000</v>
      </c>
      <c r="I412" s="137"/>
      <c r="J412" s="159"/>
      <c r="K412" s="273"/>
      <c r="L412" s="15"/>
      <c r="M412" s="13"/>
      <c r="N412" s="19"/>
    </row>
    <row r="413" spans="1:14" ht="26.25" customHeight="1" x14ac:dyDescent="0.25">
      <c r="A413" s="121"/>
      <c r="B413" s="126">
        <v>38</v>
      </c>
      <c r="C413" s="888" t="s">
        <v>115</v>
      </c>
      <c r="D413" s="889"/>
      <c r="E413" s="889"/>
      <c r="F413" s="179">
        <f>SUM(F414)</f>
        <v>120000</v>
      </c>
      <c r="G413" s="375">
        <v>120000</v>
      </c>
      <c r="H413" s="379">
        <v>120000</v>
      </c>
      <c r="I413" s="138"/>
      <c r="J413" s="160"/>
      <c r="K413" s="273"/>
      <c r="L413" s="13"/>
      <c r="M413" s="13"/>
      <c r="N413" s="19"/>
    </row>
    <row r="414" spans="1:14" ht="15.75" customHeight="1" thickBot="1" x14ac:dyDescent="0.3">
      <c r="A414" s="123" t="s">
        <v>232</v>
      </c>
      <c r="B414" s="127">
        <v>381</v>
      </c>
      <c r="C414" s="891" t="s">
        <v>380</v>
      </c>
      <c r="D414" s="892"/>
      <c r="E414" s="892"/>
      <c r="F414" s="600">
        <v>120000</v>
      </c>
      <c r="G414" s="308"/>
      <c r="H414" s="261"/>
      <c r="I414" s="140">
        <v>1</v>
      </c>
      <c r="J414" s="162" t="s">
        <v>329</v>
      </c>
      <c r="K414" s="273"/>
      <c r="L414" s="13"/>
      <c r="M414" s="13"/>
      <c r="N414" s="16"/>
    </row>
    <row r="415" spans="1:14" ht="23.25" customHeight="1" thickBot="1" x14ac:dyDescent="0.3">
      <c r="A415" s="896" t="s">
        <v>450</v>
      </c>
      <c r="B415" s="897"/>
      <c r="C415" s="897"/>
      <c r="D415" s="897"/>
      <c r="E415" s="897"/>
      <c r="F415" s="192">
        <f>F416+F420+F424+F429</f>
        <v>779000</v>
      </c>
      <c r="G415" s="385">
        <f>G416+G420+G424+G429</f>
        <v>941000</v>
      </c>
      <c r="H415" s="381">
        <f>H416+H420+H424+H429</f>
        <v>1041000</v>
      </c>
      <c r="I415" s="552"/>
      <c r="J415" s="456"/>
      <c r="K415" s="280"/>
      <c r="L415" s="13"/>
      <c r="M415" s="15"/>
      <c r="N415" s="16"/>
    </row>
    <row r="416" spans="1:14" ht="15.75" customHeight="1" thickBot="1" x14ac:dyDescent="0.3">
      <c r="A416" s="864" t="s">
        <v>451</v>
      </c>
      <c r="B416" s="865"/>
      <c r="C416" s="865"/>
      <c r="D416" s="865"/>
      <c r="E416" s="865"/>
      <c r="F416" s="186">
        <f t="shared" ref="F416:H417" si="66">F417</f>
        <v>10000</v>
      </c>
      <c r="G416" s="482">
        <f t="shared" si="66"/>
        <v>10000</v>
      </c>
      <c r="H416" s="198">
        <f t="shared" si="66"/>
        <v>10000</v>
      </c>
      <c r="I416" s="543"/>
      <c r="J416" s="455"/>
      <c r="K416" s="280"/>
      <c r="L416" s="15"/>
      <c r="M416" s="15"/>
      <c r="N416" s="16"/>
    </row>
    <row r="417" spans="1:14" ht="15" customHeight="1" x14ac:dyDescent="0.25">
      <c r="A417" s="119"/>
      <c r="B417" s="125">
        <v>3</v>
      </c>
      <c r="C417" s="894" t="s">
        <v>67</v>
      </c>
      <c r="D417" s="895"/>
      <c r="E417" s="895"/>
      <c r="F417" s="178">
        <f t="shared" si="66"/>
        <v>10000</v>
      </c>
      <c r="G417" s="374">
        <f t="shared" si="66"/>
        <v>10000</v>
      </c>
      <c r="H417" s="378">
        <f t="shared" si="66"/>
        <v>10000</v>
      </c>
      <c r="I417" s="137"/>
      <c r="J417" s="159"/>
      <c r="K417" s="273"/>
      <c r="L417" s="15"/>
      <c r="M417" s="13"/>
      <c r="N417" s="19"/>
    </row>
    <row r="418" spans="1:14" ht="16.5" customHeight="1" x14ac:dyDescent="0.25">
      <c r="A418" s="121"/>
      <c r="B418" s="126">
        <v>37</v>
      </c>
      <c r="C418" s="888" t="s">
        <v>93</v>
      </c>
      <c r="D418" s="889"/>
      <c r="E418" s="889"/>
      <c r="F418" s="179">
        <f>SUM(F419)</f>
        <v>10000</v>
      </c>
      <c r="G418" s="375">
        <v>10000</v>
      </c>
      <c r="H418" s="379">
        <v>10000</v>
      </c>
      <c r="I418" s="138"/>
      <c r="J418" s="160"/>
      <c r="K418" s="273"/>
      <c r="L418" s="13"/>
      <c r="M418" s="13"/>
      <c r="N418" s="19"/>
    </row>
    <row r="419" spans="1:14" ht="15.75" customHeight="1" thickBot="1" x14ac:dyDescent="0.3">
      <c r="A419" s="123" t="s">
        <v>233</v>
      </c>
      <c r="B419" s="127">
        <v>372</v>
      </c>
      <c r="C419" s="891" t="s">
        <v>96</v>
      </c>
      <c r="D419" s="892"/>
      <c r="E419" s="892"/>
      <c r="F419" s="600">
        <v>10000</v>
      </c>
      <c r="G419" s="260"/>
      <c r="H419" s="261"/>
      <c r="I419" s="140">
        <v>1</v>
      </c>
      <c r="J419" s="459" t="s">
        <v>355</v>
      </c>
      <c r="K419" s="273"/>
      <c r="L419" s="13"/>
      <c r="M419" s="13"/>
      <c r="N419" s="16"/>
    </row>
    <row r="420" spans="1:14" ht="24.75" customHeight="1" thickBot="1" x14ac:dyDescent="0.3">
      <c r="A420" s="864" t="s">
        <v>452</v>
      </c>
      <c r="B420" s="865"/>
      <c r="C420" s="865"/>
      <c r="D420" s="865"/>
      <c r="E420" s="865"/>
      <c r="F420" s="186">
        <f t="shared" ref="F420:H421" si="67">F421</f>
        <v>3000</v>
      </c>
      <c r="G420" s="186">
        <f t="shared" si="67"/>
        <v>5000</v>
      </c>
      <c r="H420" s="198">
        <f t="shared" si="67"/>
        <v>5000</v>
      </c>
      <c r="I420" s="543"/>
      <c r="J420" s="455"/>
      <c r="K420" s="280"/>
      <c r="L420" s="13"/>
      <c r="M420" s="15"/>
      <c r="N420" s="16"/>
    </row>
    <row r="421" spans="1:14" ht="15" customHeight="1" x14ac:dyDescent="0.25">
      <c r="A421" s="119"/>
      <c r="B421" s="125">
        <v>3</v>
      </c>
      <c r="C421" s="1099" t="s">
        <v>166</v>
      </c>
      <c r="D421" s="1100"/>
      <c r="E421" s="1100"/>
      <c r="F421" s="178">
        <f t="shared" si="67"/>
        <v>3000</v>
      </c>
      <c r="G421" s="178">
        <f t="shared" si="67"/>
        <v>5000</v>
      </c>
      <c r="H421" s="378">
        <f t="shared" si="67"/>
        <v>5000</v>
      </c>
      <c r="I421" s="137"/>
      <c r="J421" s="159"/>
      <c r="K421" s="273"/>
      <c r="L421" s="15"/>
      <c r="M421" s="13"/>
      <c r="N421" s="19"/>
    </row>
    <row r="422" spans="1:14" ht="15.75" customHeight="1" x14ac:dyDescent="0.25">
      <c r="A422" s="121"/>
      <c r="B422" s="126">
        <v>37</v>
      </c>
      <c r="C422" s="888" t="s">
        <v>93</v>
      </c>
      <c r="D422" s="889"/>
      <c r="E422" s="889"/>
      <c r="F422" s="179">
        <f>SUM(F423)</f>
        <v>3000</v>
      </c>
      <c r="G422" s="179">
        <v>5000</v>
      </c>
      <c r="H422" s="379">
        <v>5000</v>
      </c>
      <c r="I422" s="138"/>
      <c r="J422" s="160"/>
      <c r="K422" s="273"/>
      <c r="L422" s="13"/>
      <c r="M422" s="13"/>
      <c r="N422" s="19"/>
    </row>
    <row r="423" spans="1:14" ht="15.75" customHeight="1" thickBot="1" x14ac:dyDescent="0.3">
      <c r="A423" s="123" t="s">
        <v>234</v>
      </c>
      <c r="B423" s="127">
        <v>372</v>
      </c>
      <c r="C423" s="891" t="s">
        <v>114</v>
      </c>
      <c r="D423" s="892"/>
      <c r="E423" s="892"/>
      <c r="F423" s="600">
        <v>3000</v>
      </c>
      <c r="G423" s="263"/>
      <c r="H423" s="261"/>
      <c r="I423" s="140">
        <v>5</v>
      </c>
      <c r="J423" s="459" t="s">
        <v>377</v>
      </c>
      <c r="K423" s="273"/>
      <c r="L423" s="13"/>
      <c r="M423" s="13"/>
      <c r="N423" s="16"/>
    </row>
    <row r="424" spans="1:14" ht="17.25" customHeight="1" thickBot="1" x14ac:dyDescent="0.3">
      <c r="A424" s="864" t="s">
        <v>453</v>
      </c>
      <c r="B424" s="865"/>
      <c r="C424" s="865"/>
      <c r="D424" s="865"/>
      <c r="E424" s="865"/>
      <c r="F424" s="186">
        <f t="shared" ref="F424:H425" si="68">F425</f>
        <v>440000</v>
      </c>
      <c r="G424" s="482">
        <f t="shared" si="68"/>
        <v>600000</v>
      </c>
      <c r="H424" s="198">
        <f t="shared" si="68"/>
        <v>700000</v>
      </c>
      <c r="I424" s="543"/>
      <c r="J424" s="288"/>
      <c r="K424" s="280"/>
      <c r="L424" s="13"/>
      <c r="M424" s="15"/>
      <c r="N424" s="16"/>
    </row>
    <row r="425" spans="1:14" ht="19.5" customHeight="1" x14ac:dyDescent="0.25">
      <c r="A425" s="119"/>
      <c r="B425" s="125">
        <v>3</v>
      </c>
      <c r="C425" s="894" t="s">
        <v>67</v>
      </c>
      <c r="D425" s="895"/>
      <c r="E425" s="895"/>
      <c r="F425" s="178">
        <f t="shared" si="68"/>
        <v>440000</v>
      </c>
      <c r="G425" s="374">
        <f t="shared" si="68"/>
        <v>600000</v>
      </c>
      <c r="H425" s="378">
        <f t="shared" si="68"/>
        <v>700000</v>
      </c>
      <c r="I425" s="137"/>
      <c r="J425" s="272"/>
      <c r="K425" s="273"/>
      <c r="L425" s="15"/>
      <c r="M425" s="13"/>
      <c r="N425" s="19"/>
    </row>
    <row r="426" spans="1:14" ht="17.25" customHeight="1" x14ac:dyDescent="0.25">
      <c r="A426" s="121"/>
      <c r="B426" s="126">
        <v>37</v>
      </c>
      <c r="C426" s="888" t="s">
        <v>93</v>
      </c>
      <c r="D426" s="889"/>
      <c r="E426" s="889"/>
      <c r="F426" s="179">
        <f>SUM(F427:F428)</f>
        <v>440000</v>
      </c>
      <c r="G426" s="375">
        <v>600000</v>
      </c>
      <c r="H426" s="379">
        <v>700000</v>
      </c>
      <c r="I426" s="138"/>
      <c r="J426" s="275"/>
      <c r="K426" s="273"/>
      <c r="L426" s="13"/>
      <c r="M426" s="13"/>
      <c r="N426" s="19"/>
    </row>
    <row r="427" spans="1:14" ht="19.5" customHeight="1" x14ac:dyDescent="0.25">
      <c r="A427" s="121" t="s">
        <v>235</v>
      </c>
      <c r="B427" s="124">
        <v>372</v>
      </c>
      <c r="C427" s="862" t="s">
        <v>97</v>
      </c>
      <c r="D427" s="863"/>
      <c r="E427" s="863"/>
      <c r="F427" s="191">
        <v>400000</v>
      </c>
      <c r="G427" s="384"/>
      <c r="H427" s="382"/>
      <c r="I427" s="139">
        <v>1</v>
      </c>
      <c r="J427" s="449" t="s">
        <v>356</v>
      </c>
      <c r="K427" s="273"/>
      <c r="L427" s="13"/>
      <c r="M427" s="13"/>
      <c r="N427" s="16"/>
    </row>
    <row r="428" spans="1:14" ht="20.25" customHeight="1" thickBot="1" x14ac:dyDescent="0.3">
      <c r="A428" s="123" t="s">
        <v>236</v>
      </c>
      <c r="B428" s="127">
        <v>372</v>
      </c>
      <c r="C428" s="891" t="s">
        <v>98</v>
      </c>
      <c r="D428" s="892"/>
      <c r="E428" s="892"/>
      <c r="F428" s="600">
        <v>40000</v>
      </c>
      <c r="G428" s="308"/>
      <c r="H428" s="261"/>
      <c r="I428" s="140">
        <v>1</v>
      </c>
      <c r="J428" s="459" t="s">
        <v>356</v>
      </c>
      <c r="K428" s="273"/>
      <c r="L428" s="13"/>
      <c r="M428" s="13"/>
      <c r="N428" s="16"/>
    </row>
    <row r="429" spans="1:14" ht="21" customHeight="1" thickBot="1" x14ac:dyDescent="0.3">
      <c r="A429" s="864" t="s">
        <v>454</v>
      </c>
      <c r="B429" s="865"/>
      <c r="C429" s="865"/>
      <c r="D429" s="865"/>
      <c r="E429" s="865"/>
      <c r="F429" s="186">
        <f>F430</f>
        <v>326000</v>
      </c>
      <c r="G429" s="482">
        <f>G430</f>
        <v>326000</v>
      </c>
      <c r="H429" s="198">
        <f>H430</f>
        <v>326000</v>
      </c>
      <c r="I429" s="543"/>
      <c r="J429" s="455"/>
      <c r="K429" s="280"/>
      <c r="L429" s="13"/>
      <c r="M429" s="15"/>
      <c r="N429" s="16"/>
    </row>
    <row r="430" spans="1:14" ht="15" customHeight="1" x14ac:dyDescent="0.25">
      <c r="A430" s="119"/>
      <c r="B430" s="125">
        <v>3</v>
      </c>
      <c r="C430" s="894" t="s">
        <v>67</v>
      </c>
      <c r="D430" s="895"/>
      <c r="E430" s="895"/>
      <c r="F430" s="178">
        <f>F431+F436</f>
        <v>326000</v>
      </c>
      <c r="G430" s="374">
        <f>G431+G436</f>
        <v>326000</v>
      </c>
      <c r="H430" s="378">
        <f>H431+H436</f>
        <v>326000</v>
      </c>
      <c r="I430" s="137"/>
      <c r="J430" s="159"/>
      <c r="K430" s="273"/>
      <c r="L430" s="15"/>
      <c r="M430" s="13"/>
      <c r="N430" s="19"/>
    </row>
    <row r="431" spans="1:14" ht="17.25" customHeight="1" x14ac:dyDescent="0.25">
      <c r="A431" s="121"/>
      <c r="B431" s="126">
        <v>37</v>
      </c>
      <c r="C431" s="888" t="s">
        <v>93</v>
      </c>
      <c r="D431" s="889"/>
      <c r="E431" s="889"/>
      <c r="F431" s="179">
        <f>SUM(F432:F435)</f>
        <v>296000</v>
      </c>
      <c r="G431" s="375">
        <v>296000</v>
      </c>
      <c r="H431" s="379">
        <v>296000</v>
      </c>
      <c r="I431" s="138"/>
      <c r="J431" s="160"/>
      <c r="K431" s="273"/>
      <c r="L431" s="13"/>
      <c r="M431" s="13"/>
      <c r="N431" s="19"/>
    </row>
    <row r="432" spans="1:14" ht="15.75" customHeight="1" x14ac:dyDescent="0.25">
      <c r="A432" s="121" t="s">
        <v>237</v>
      </c>
      <c r="B432" s="124">
        <v>372</v>
      </c>
      <c r="C432" s="862" t="s">
        <v>99</v>
      </c>
      <c r="D432" s="863"/>
      <c r="E432" s="863"/>
      <c r="F432" s="191">
        <v>10000</v>
      </c>
      <c r="G432" s="384"/>
      <c r="H432" s="382"/>
      <c r="I432" s="139">
        <v>1</v>
      </c>
      <c r="J432" s="449" t="s">
        <v>351</v>
      </c>
      <c r="K432" s="273"/>
      <c r="L432" s="13"/>
      <c r="M432" s="13"/>
      <c r="N432" s="16"/>
    </row>
    <row r="433" spans="1:14" ht="18" customHeight="1" x14ac:dyDescent="0.25">
      <c r="A433" s="121" t="s">
        <v>238</v>
      </c>
      <c r="B433" s="124">
        <v>372</v>
      </c>
      <c r="C433" s="862" t="s">
        <v>152</v>
      </c>
      <c r="D433" s="863"/>
      <c r="E433" s="863"/>
      <c r="F433" s="191">
        <v>138000</v>
      </c>
      <c r="G433" s="386"/>
      <c r="H433" s="382"/>
      <c r="I433" s="139">
        <v>1</v>
      </c>
      <c r="J433" s="449" t="s">
        <v>355</v>
      </c>
      <c r="K433" s="273"/>
      <c r="L433" s="13"/>
      <c r="M433" s="13"/>
      <c r="N433" s="16"/>
    </row>
    <row r="434" spans="1:14" ht="18" customHeight="1" x14ac:dyDescent="0.25">
      <c r="A434" s="121" t="s">
        <v>239</v>
      </c>
      <c r="B434" s="124">
        <v>372</v>
      </c>
      <c r="C434" s="862" t="s">
        <v>379</v>
      </c>
      <c r="D434" s="863"/>
      <c r="E434" s="928"/>
      <c r="F434" s="191">
        <v>138000</v>
      </c>
      <c r="G434" s="386"/>
      <c r="H434" s="382"/>
      <c r="I434" s="139">
        <v>1</v>
      </c>
      <c r="J434" s="449" t="s">
        <v>355</v>
      </c>
      <c r="K434" s="273"/>
      <c r="L434" s="13"/>
      <c r="M434" s="13"/>
      <c r="N434" s="16"/>
    </row>
    <row r="435" spans="1:14" ht="16.5" customHeight="1" x14ac:dyDescent="0.25">
      <c r="A435" s="121" t="s">
        <v>240</v>
      </c>
      <c r="B435" s="124">
        <v>372</v>
      </c>
      <c r="C435" s="862" t="s">
        <v>100</v>
      </c>
      <c r="D435" s="863"/>
      <c r="E435" s="863"/>
      <c r="F435" s="191">
        <v>10000</v>
      </c>
      <c r="G435" s="384"/>
      <c r="H435" s="382"/>
      <c r="I435" s="139">
        <v>1</v>
      </c>
      <c r="J435" s="449" t="s">
        <v>356</v>
      </c>
      <c r="K435" s="273"/>
      <c r="L435" s="13"/>
      <c r="M435" s="13"/>
      <c r="N435" s="16"/>
    </row>
    <row r="436" spans="1:14" ht="15" customHeight="1" x14ac:dyDescent="0.25">
      <c r="A436" s="121"/>
      <c r="B436" s="126">
        <v>38</v>
      </c>
      <c r="C436" s="888" t="s">
        <v>115</v>
      </c>
      <c r="D436" s="889"/>
      <c r="E436" s="889"/>
      <c r="F436" s="179">
        <f>SUM(F437)</f>
        <v>30000</v>
      </c>
      <c r="G436" s="375">
        <v>30000</v>
      </c>
      <c r="H436" s="379">
        <v>30000</v>
      </c>
      <c r="I436" s="138"/>
      <c r="J436" s="450"/>
      <c r="K436" s="273"/>
      <c r="L436" s="13"/>
      <c r="M436" s="13"/>
      <c r="N436" s="19"/>
    </row>
    <row r="437" spans="1:14" ht="16.5" customHeight="1" thickBot="1" x14ac:dyDescent="0.3">
      <c r="A437" s="123" t="s">
        <v>241</v>
      </c>
      <c r="B437" s="127">
        <v>381</v>
      </c>
      <c r="C437" s="891" t="s">
        <v>153</v>
      </c>
      <c r="D437" s="892"/>
      <c r="E437" s="892"/>
      <c r="F437" s="600">
        <v>30000</v>
      </c>
      <c r="G437" s="518"/>
      <c r="H437" s="380"/>
      <c r="I437" s="140">
        <v>1</v>
      </c>
      <c r="J437" s="459" t="s">
        <v>378</v>
      </c>
      <c r="K437" s="273"/>
      <c r="L437" s="13"/>
      <c r="M437" s="13"/>
      <c r="N437" s="16"/>
    </row>
    <row r="438" spans="1:14" ht="25.5" customHeight="1" thickBot="1" x14ac:dyDescent="0.3">
      <c r="A438" s="898" t="s">
        <v>562</v>
      </c>
      <c r="B438" s="899"/>
      <c r="C438" s="899"/>
      <c r="D438" s="899"/>
      <c r="E438" s="899"/>
      <c r="F438" s="368">
        <f>F439+F460+F473</f>
        <v>2160000</v>
      </c>
      <c r="G438" s="368">
        <f t="shared" ref="G438:H438" si="69">G439+G460+G473</f>
        <v>6350000</v>
      </c>
      <c r="H438" s="368">
        <f t="shared" si="69"/>
        <v>11550000</v>
      </c>
      <c r="I438" s="551"/>
      <c r="J438" s="466"/>
      <c r="K438" s="280"/>
      <c r="L438" s="13"/>
      <c r="M438" s="239"/>
      <c r="N438" s="16"/>
    </row>
    <row r="439" spans="1:14" ht="15.75" customHeight="1" thickBot="1" x14ac:dyDescent="0.3">
      <c r="A439" s="896" t="s">
        <v>455</v>
      </c>
      <c r="B439" s="897"/>
      <c r="C439" s="897"/>
      <c r="D439" s="897"/>
      <c r="E439" s="897"/>
      <c r="F439" s="192">
        <f>F440+F448+F452+F456</f>
        <v>330000</v>
      </c>
      <c r="G439" s="192">
        <f t="shared" ref="G439:H439" si="70">G440+G448+G452+G456</f>
        <v>650000</v>
      </c>
      <c r="H439" s="192">
        <f t="shared" si="70"/>
        <v>1150000</v>
      </c>
      <c r="I439" s="552"/>
      <c r="J439" s="456"/>
      <c r="K439" s="280"/>
      <c r="L439" s="15"/>
      <c r="M439" s="15"/>
      <c r="N439" s="16"/>
    </row>
    <row r="440" spans="1:14" ht="26.25" customHeight="1" thickBot="1" x14ac:dyDescent="0.3">
      <c r="A440" s="864" t="s">
        <v>456</v>
      </c>
      <c r="B440" s="865"/>
      <c r="C440" s="865"/>
      <c r="D440" s="865"/>
      <c r="E440" s="865"/>
      <c r="F440" s="186">
        <f>F441</f>
        <v>90000</v>
      </c>
      <c r="G440" s="186">
        <f t="shared" ref="G440:H440" si="71">G441</f>
        <v>90000</v>
      </c>
      <c r="H440" s="186">
        <f t="shared" si="71"/>
        <v>90000</v>
      </c>
      <c r="I440" s="543"/>
      <c r="J440" s="455"/>
      <c r="K440" s="280"/>
      <c r="L440" s="15"/>
      <c r="M440" s="15"/>
      <c r="N440" s="16"/>
    </row>
    <row r="441" spans="1:14" ht="15" customHeight="1" x14ac:dyDescent="0.25">
      <c r="A441" s="119"/>
      <c r="B441" s="125">
        <v>3</v>
      </c>
      <c r="C441" s="894" t="s">
        <v>67</v>
      </c>
      <c r="D441" s="895"/>
      <c r="E441" s="895"/>
      <c r="F441" s="178">
        <f>F442+F445</f>
        <v>90000</v>
      </c>
      <c r="G441" s="374">
        <f>G442+G445</f>
        <v>90000</v>
      </c>
      <c r="H441" s="378">
        <f>H442+H445</f>
        <v>90000</v>
      </c>
      <c r="I441" s="137"/>
      <c r="J441" s="159"/>
      <c r="K441" s="273"/>
      <c r="L441" s="15"/>
      <c r="M441" s="13"/>
      <c r="N441" s="19"/>
    </row>
    <row r="442" spans="1:14" ht="15" customHeight="1" x14ac:dyDescent="0.25">
      <c r="A442" s="121"/>
      <c r="B442" s="126">
        <v>32</v>
      </c>
      <c r="C442" s="888" t="s">
        <v>72</v>
      </c>
      <c r="D442" s="889"/>
      <c r="E442" s="889"/>
      <c r="F442" s="179">
        <f>SUM(F443:F444)</f>
        <v>20000</v>
      </c>
      <c r="G442" s="375">
        <v>20000</v>
      </c>
      <c r="H442" s="379">
        <v>20000</v>
      </c>
      <c r="I442" s="138"/>
      <c r="J442" s="450"/>
      <c r="K442" s="273"/>
      <c r="L442" s="13"/>
      <c r="M442" s="13"/>
      <c r="N442" s="19"/>
    </row>
    <row r="443" spans="1:14" ht="15" customHeight="1" x14ac:dyDescent="0.25">
      <c r="A443" s="121" t="s">
        <v>242</v>
      </c>
      <c r="B443" s="124">
        <v>322</v>
      </c>
      <c r="C443" s="862" t="s">
        <v>260</v>
      </c>
      <c r="D443" s="863"/>
      <c r="E443" s="863"/>
      <c r="F443" s="191">
        <v>5000</v>
      </c>
      <c r="G443" s="383"/>
      <c r="H443" s="382"/>
      <c r="I443" s="139">
        <v>1</v>
      </c>
      <c r="J443" s="449" t="s">
        <v>335</v>
      </c>
      <c r="K443" s="273"/>
      <c r="L443" s="13"/>
      <c r="M443" s="13"/>
      <c r="N443" s="16"/>
    </row>
    <row r="444" spans="1:14" ht="15" customHeight="1" x14ac:dyDescent="0.25">
      <c r="A444" s="121" t="s">
        <v>243</v>
      </c>
      <c r="B444" s="124">
        <v>323</v>
      </c>
      <c r="C444" s="862" t="s">
        <v>86</v>
      </c>
      <c r="D444" s="863"/>
      <c r="E444" s="863"/>
      <c r="F444" s="191">
        <v>15000</v>
      </c>
      <c r="G444" s="384"/>
      <c r="H444" s="382"/>
      <c r="I444" s="139">
        <v>1</v>
      </c>
      <c r="J444" s="449" t="s">
        <v>335</v>
      </c>
      <c r="K444" s="273"/>
      <c r="L444" s="13"/>
      <c r="M444" s="13"/>
      <c r="N444" s="16"/>
    </row>
    <row r="445" spans="1:14" ht="15" customHeight="1" x14ac:dyDescent="0.25">
      <c r="A445" s="121"/>
      <c r="B445" s="126">
        <v>38</v>
      </c>
      <c r="C445" s="888" t="s">
        <v>115</v>
      </c>
      <c r="D445" s="889"/>
      <c r="E445" s="889"/>
      <c r="F445" s="188">
        <f>SUM(F446:F447)</f>
        <v>70000</v>
      </c>
      <c r="G445" s="375">
        <v>70000</v>
      </c>
      <c r="H445" s="379">
        <v>70000</v>
      </c>
      <c r="I445" s="138"/>
      <c r="J445" s="450"/>
      <c r="K445" s="273"/>
      <c r="L445" s="13"/>
      <c r="M445" s="13"/>
      <c r="N445" s="19"/>
    </row>
    <row r="446" spans="1:14" ht="15.75" customHeight="1" x14ac:dyDescent="0.25">
      <c r="A446" s="121" t="s">
        <v>244</v>
      </c>
      <c r="B446" s="124">
        <v>381</v>
      </c>
      <c r="C446" s="862" t="s">
        <v>104</v>
      </c>
      <c r="D446" s="863"/>
      <c r="E446" s="863"/>
      <c r="F446" s="191">
        <v>50000</v>
      </c>
      <c r="G446" s="384"/>
      <c r="H446" s="382"/>
      <c r="I446" s="139">
        <v>1.5</v>
      </c>
      <c r="J446" s="449" t="s">
        <v>335</v>
      </c>
      <c r="K446" s="273"/>
      <c r="L446" s="13"/>
      <c r="M446" s="13"/>
      <c r="N446" s="16"/>
    </row>
    <row r="447" spans="1:14" ht="15.75" customHeight="1" thickBot="1" x14ac:dyDescent="0.3">
      <c r="A447" s="121" t="s">
        <v>245</v>
      </c>
      <c r="B447" s="124">
        <v>381</v>
      </c>
      <c r="C447" s="862" t="s">
        <v>161</v>
      </c>
      <c r="D447" s="863"/>
      <c r="E447" s="928"/>
      <c r="F447" s="191">
        <v>20000</v>
      </c>
      <c r="G447" s="286"/>
      <c r="H447" s="258"/>
      <c r="I447" s="139">
        <v>1</v>
      </c>
      <c r="J447" s="449" t="s">
        <v>335</v>
      </c>
      <c r="K447" s="273"/>
      <c r="L447" s="13"/>
      <c r="M447" s="13"/>
      <c r="N447" s="16"/>
    </row>
    <row r="448" spans="1:14" ht="15.75" customHeight="1" thickBot="1" x14ac:dyDescent="0.3">
      <c r="A448" s="953" t="s">
        <v>457</v>
      </c>
      <c r="B448" s="954"/>
      <c r="C448" s="954"/>
      <c r="D448" s="954"/>
      <c r="E448" s="955"/>
      <c r="F448" s="388">
        <f t="shared" ref="F448:H449" si="72">F449</f>
        <v>30000</v>
      </c>
      <c r="G448" s="479">
        <f t="shared" si="72"/>
        <v>50000</v>
      </c>
      <c r="H448" s="388">
        <f t="shared" si="72"/>
        <v>50000</v>
      </c>
      <c r="I448" s="403"/>
      <c r="J448" s="404"/>
      <c r="K448" s="273"/>
      <c r="L448" s="13"/>
      <c r="M448" s="13"/>
      <c r="N448" s="16"/>
    </row>
    <row r="449" spans="1:14" ht="15.75" customHeight="1" x14ac:dyDescent="0.25">
      <c r="A449" s="121"/>
      <c r="B449" s="126">
        <v>3</v>
      </c>
      <c r="C449" s="894" t="s">
        <v>67</v>
      </c>
      <c r="D449" s="895"/>
      <c r="E449" s="915"/>
      <c r="F449" s="372">
        <f t="shared" si="72"/>
        <v>30000</v>
      </c>
      <c r="G449" s="383">
        <f t="shared" si="72"/>
        <v>50000</v>
      </c>
      <c r="H449" s="379">
        <f t="shared" si="72"/>
        <v>50000</v>
      </c>
      <c r="I449" s="138"/>
      <c r="J449" s="160"/>
      <c r="K449" s="273"/>
      <c r="L449" s="13"/>
      <c r="M449" s="13"/>
      <c r="N449" s="16"/>
    </row>
    <row r="450" spans="1:14" ht="15.75" customHeight="1" x14ac:dyDescent="0.25">
      <c r="A450" s="121"/>
      <c r="B450" s="126">
        <v>38</v>
      </c>
      <c r="C450" s="888" t="s">
        <v>115</v>
      </c>
      <c r="D450" s="889"/>
      <c r="E450" s="890"/>
      <c r="F450" s="372">
        <f>SUM(F451)</f>
        <v>30000</v>
      </c>
      <c r="G450" s="383">
        <v>50000</v>
      </c>
      <c r="H450" s="379">
        <v>50000</v>
      </c>
      <c r="I450" s="138"/>
      <c r="J450" s="160"/>
      <c r="K450" s="273"/>
      <c r="L450" s="13"/>
      <c r="M450" s="13"/>
      <c r="N450" s="16"/>
    </row>
    <row r="451" spans="1:14" ht="15.75" customHeight="1" thickBot="1" x14ac:dyDescent="0.3">
      <c r="A451" s="123" t="s">
        <v>246</v>
      </c>
      <c r="B451" s="127">
        <v>381</v>
      </c>
      <c r="C451" s="891" t="s">
        <v>402</v>
      </c>
      <c r="D451" s="892"/>
      <c r="E451" s="893"/>
      <c r="F451" s="600">
        <v>30000</v>
      </c>
      <c r="G451" s="308"/>
      <c r="H451" s="261"/>
      <c r="I451" s="140">
        <v>1.5</v>
      </c>
      <c r="J451" s="459" t="s">
        <v>335</v>
      </c>
      <c r="K451" s="273"/>
      <c r="L451" s="273"/>
      <c r="M451" s="13"/>
      <c r="N451" s="16"/>
    </row>
    <row r="452" spans="1:14" ht="24" customHeight="1" thickBot="1" x14ac:dyDescent="0.3">
      <c r="A452" s="864" t="s">
        <v>458</v>
      </c>
      <c r="B452" s="865"/>
      <c r="C452" s="865"/>
      <c r="D452" s="865"/>
      <c r="E452" s="865"/>
      <c r="F452" s="394">
        <f t="shared" ref="F452:H453" si="73">F453</f>
        <v>10000</v>
      </c>
      <c r="G452" s="482">
        <f t="shared" si="73"/>
        <v>10000</v>
      </c>
      <c r="H452" s="198">
        <f t="shared" si="73"/>
        <v>10000</v>
      </c>
      <c r="I452" s="543"/>
      <c r="J452" s="288"/>
      <c r="K452" s="280"/>
      <c r="L452" s="15"/>
      <c r="M452" s="15"/>
      <c r="N452" s="16"/>
    </row>
    <row r="453" spans="1:14" ht="15" customHeight="1" x14ac:dyDescent="0.25">
      <c r="A453" s="119"/>
      <c r="B453" s="125">
        <v>3</v>
      </c>
      <c r="C453" s="894" t="s">
        <v>67</v>
      </c>
      <c r="D453" s="895"/>
      <c r="E453" s="895"/>
      <c r="F453" s="187">
        <f t="shared" si="73"/>
        <v>10000</v>
      </c>
      <c r="G453" s="374">
        <f t="shared" si="73"/>
        <v>10000</v>
      </c>
      <c r="H453" s="378">
        <f t="shared" si="73"/>
        <v>10000</v>
      </c>
      <c r="I453" s="560"/>
      <c r="J453" s="272"/>
      <c r="K453" s="273"/>
      <c r="L453" s="15"/>
      <c r="M453" s="15"/>
      <c r="N453" s="19"/>
    </row>
    <row r="454" spans="1:14" ht="15" customHeight="1" x14ac:dyDescent="0.25">
      <c r="A454" s="121"/>
      <c r="B454" s="126">
        <v>38</v>
      </c>
      <c r="C454" s="888" t="s">
        <v>115</v>
      </c>
      <c r="D454" s="889"/>
      <c r="E454" s="889"/>
      <c r="F454" s="188">
        <f>SUM(F455)</f>
        <v>10000</v>
      </c>
      <c r="G454" s="375">
        <v>10000</v>
      </c>
      <c r="H454" s="379">
        <v>10000</v>
      </c>
      <c r="I454" s="138"/>
      <c r="J454" s="275"/>
      <c r="K454" s="273"/>
      <c r="L454" s="15"/>
      <c r="M454" s="18"/>
      <c r="N454" s="19"/>
    </row>
    <row r="455" spans="1:14" ht="18.75" customHeight="1" thickBot="1" x14ac:dyDescent="0.3">
      <c r="A455" s="123" t="s">
        <v>579</v>
      </c>
      <c r="B455" s="127">
        <v>381</v>
      </c>
      <c r="C455" s="891" t="s">
        <v>101</v>
      </c>
      <c r="D455" s="892"/>
      <c r="E455" s="892"/>
      <c r="F455" s="600">
        <v>10000</v>
      </c>
      <c r="G455" s="260"/>
      <c r="H455" s="261"/>
      <c r="I455" s="140">
        <v>1</v>
      </c>
      <c r="J455" s="459" t="s">
        <v>339</v>
      </c>
      <c r="K455" s="273"/>
      <c r="L455" s="18"/>
      <c r="M455" s="15"/>
      <c r="N455" s="16"/>
    </row>
    <row r="456" spans="1:14" ht="18.75" customHeight="1" thickBot="1" x14ac:dyDescent="0.3">
      <c r="A456" s="953" t="s">
        <v>552</v>
      </c>
      <c r="B456" s="954"/>
      <c r="C456" s="954"/>
      <c r="D456" s="954"/>
      <c r="E456" s="955"/>
      <c r="F456" s="388">
        <f t="shared" ref="F456:H457" si="74">F457</f>
        <v>200000</v>
      </c>
      <c r="G456" s="388">
        <f t="shared" si="74"/>
        <v>500000</v>
      </c>
      <c r="H456" s="388">
        <f t="shared" si="74"/>
        <v>1000000</v>
      </c>
      <c r="I456" s="561"/>
      <c r="J456" s="333"/>
      <c r="K456" s="273"/>
      <c r="L456" s="18"/>
      <c r="M456" s="15"/>
      <c r="N456" s="16"/>
    </row>
    <row r="457" spans="1:14" ht="24" customHeight="1" x14ac:dyDescent="0.25">
      <c r="A457" s="402"/>
      <c r="B457" s="129">
        <v>4</v>
      </c>
      <c r="C457" s="996" t="s">
        <v>107</v>
      </c>
      <c r="D457" s="997"/>
      <c r="E457" s="997"/>
      <c r="F457" s="416">
        <f t="shared" si="74"/>
        <v>200000</v>
      </c>
      <c r="G457" s="416">
        <f t="shared" si="74"/>
        <v>500000</v>
      </c>
      <c r="H457" s="416">
        <f t="shared" si="74"/>
        <v>1000000</v>
      </c>
      <c r="I457" s="562"/>
      <c r="J457" s="277"/>
      <c r="K457" s="273"/>
      <c r="L457" s="18"/>
      <c r="M457" s="15"/>
      <c r="N457" s="16"/>
    </row>
    <row r="458" spans="1:14" ht="27" customHeight="1" x14ac:dyDescent="0.25">
      <c r="A458" s="402"/>
      <c r="B458" s="130">
        <v>42</v>
      </c>
      <c r="C458" s="871" t="s">
        <v>146</v>
      </c>
      <c r="D458" s="872"/>
      <c r="E458" s="872"/>
      <c r="F458" s="372">
        <f>SUM(F459)</f>
        <v>200000</v>
      </c>
      <c r="G458" s="179">
        <v>500000</v>
      </c>
      <c r="H458" s="379">
        <v>1000000</v>
      </c>
      <c r="I458" s="562"/>
      <c r="J458" s="277"/>
      <c r="K458" s="273"/>
      <c r="L458" s="18"/>
      <c r="M458" s="15"/>
      <c r="N458" s="16"/>
    </row>
    <row r="459" spans="1:14" ht="18.75" customHeight="1" thickBot="1" x14ac:dyDescent="0.3">
      <c r="A459" s="127" t="s">
        <v>502</v>
      </c>
      <c r="B459" s="475">
        <v>421</v>
      </c>
      <c r="C459" s="891" t="s">
        <v>551</v>
      </c>
      <c r="D459" s="892"/>
      <c r="E459" s="893"/>
      <c r="F459" s="600">
        <v>200000</v>
      </c>
      <c r="G459" s="263"/>
      <c r="H459" s="261"/>
      <c r="I459" s="562">
        <v>5</v>
      </c>
      <c r="J459" s="459" t="s">
        <v>335</v>
      </c>
      <c r="K459" s="273"/>
      <c r="L459" s="18"/>
      <c r="M459" s="15"/>
      <c r="N459" s="16"/>
    </row>
    <row r="460" spans="1:14" ht="21.75" customHeight="1" thickBot="1" x14ac:dyDescent="0.3">
      <c r="A460" s="896" t="s">
        <v>459</v>
      </c>
      <c r="B460" s="897"/>
      <c r="C460" s="897"/>
      <c r="D460" s="897"/>
      <c r="E460" s="897"/>
      <c r="F460" s="616">
        <f>F461+F469</f>
        <v>1510000</v>
      </c>
      <c r="G460" s="616">
        <f t="shared" ref="G460:H460" si="75">G461+G469</f>
        <v>5600000</v>
      </c>
      <c r="H460" s="616">
        <f t="shared" si="75"/>
        <v>10300000</v>
      </c>
      <c r="I460" s="309"/>
      <c r="J460" s="310"/>
      <c r="K460" s="280"/>
      <c r="L460" s="15"/>
      <c r="M460" s="15"/>
      <c r="N460" s="16"/>
    </row>
    <row r="461" spans="1:14" ht="25.5" customHeight="1" thickBot="1" x14ac:dyDescent="0.3">
      <c r="A461" s="864" t="s">
        <v>460</v>
      </c>
      <c r="B461" s="865"/>
      <c r="C461" s="865"/>
      <c r="D461" s="865"/>
      <c r="E461" s="865"/>
      <c r="F461" s="394">
        <f>F462+F466</f>
        <v>1110000</v>
      </c>
      <c r="G461" s="186">
        <f t="shared" ref="G461:H461" si="76">G462+G466</f>
        <v>600000</v>
      </c>
      <c r="H461" s="186">
        <f t="shared" si="76"/>
        <v>300000</v>
      </c>
      <c r="I461" s="287"/>
      <c r="J461" s="288"/>
      <c r="K461" s="280"/>
      <c r="L461" s="15"/>
      <c r="M461" s="15"/>
      <c r="N461" s="16"/>
    </row>
    <row r="462" spans="1:14" ht="18" customHeight="1" x14ac:dyDescent="0.25">
      <c r="A462" s="144"/>
      <c r="B462" s="120">
        <v>3</v>
      </c>
      <c r="C462" s="895" t="s">
        <v>67</v>
      </c>
      <c r="D462" s="895"/>
      <c r="E462" s="895"/>
      <c r="F462" s="187">
        <f t="shared" ref="F462:H462" si="77">F463</f>
        <v>110000</v>
      </c>
      <c r="G462" s="374">
        <f t="shared" si="77"/>
        <v>100000</v>
      </c>
      <c r="H462" s="378">
        <f t="shared" si="77"/>
        <v>100000</v>
      </c>
      <c r="I462" s="349"/>
      <c r="J462" s="272"/>
      <c r="K462" s="273"/>
      <c r="L462" s="15"/>
      <c r="M462" s="13"/>
      <c r="N462" s="19"/>
    </row>
    <row r="463" spans="1:14" ht="18.75" customHeight="1" x14ac:dyDescent="0.25">
      <c r="A463" s="124"/>
      <c r="B463" s="122">
        <v>38</v>
      </c>
      <c r="C463" s="889" t="s">
        <v>115</v>
      </c>
      <c r="D463" s="889"/>
      <c r="E463" s="889"/>
      <c r="F463" s="188">
        <f>SUM(F464:F465)</f>
        <v>110000</v>
      </c>
      <c r="G463" s="375">
        <v>100000</v>
      </c>
      <c r="H463" s="379">
        <v>100000</v>
      </c>
      <c r="I463" s="349"/>
      <c r="J463" s="275"/>
      <c r="K463" s="273"/>
      <c r="L463" s="13"/>
      <c r="M463" s="13"/>
      <c r="N463" s="19"/>
    </row>
    <row r="464" spans="1:14" ht="20.25" customHeight="1" x14ac:dyDescent="0.25">
      <c r="A464" s="124" t="s">
        <v>247</v>
      </c>
      <c r="B464" s="121">
        <v>381</v>
      </c>
      <c r="C464" s="863" t="s">
        <v>850</v>
      </c>
      <c r="D464" s="863"/>
      <c r="E464" s="863"/>
      <c r="F464" s="191">
        <v>60000</v>
      </c>
      <c r="G464" s="286"/>
      <c r="H464" s="286"/>
      <c r="I464" s="562">
        <v>1</v>
      </c>
      <c r="J464" s="449" t="s">
        <v>333</v>
      </c>
      <c r="K464" s="273"/>
      <c r="L464" s="13"/>
      <c r="M464" s="13"/>
      <c r="N464" s="16"/>
    </row>
    <row r="465" spans="1:14" ht="25.5" customHeight="1" x14ac:dyDescent="0.25">
      <c r="A465" s="124" t="s">
        <v>248</v>
      </c>
      <c r="B465" s="121">
        <v>381</v>
      </c>
      <c r="C465" s="863" t="s">
        <v>102</v>
      </c>
      <c r="D465" s="863"/>
      <c r="E465" s="863"/>
      <c r="F465" s="191">
        <v>50000</v>
      </c>
      <c r="G465" s="286"/>
      <c r="H465" s="258"/>
      <c r="I465" s="562">
        <v>1</v>
      </c>
      <c r="J465" s="449" t="s">
        <v>333</v>
      </c>
      <c r="K465" s="273"/>
      <c r="L465" s="13"/>
      <c r="M465" s="13"/>
      <c r="N465" s="16"/>
    </row>
    <row r="466" spans="1:14" ht="23.25" customHeight="1" x14ac:dyDescent="0.25">
      <c r="A466" s="402"/>
      <c r="B466" s="122">
        <v>4</v>
      </c>
      <c r="C466" s="888" t="s">
        <v>107</v>
      </c>
      <c r="D466" s="889"/>
      <c r="E466" s="890"/>
      <c r="F466" s="372">
        <f>F467</f>
        <v>1000000</v>
      </c>
      <c r="G466" s="372">
        <f t="shared" ref="G466:H466" si="78">G467</f>
        <v>500000</v>
      </c>
      <c r="H466" s="372">
        <f t="shared" si="78"/>
        <v>200000</v>
      </c>
      <c r="I466" s="562"/>
      <c r="J466" s="449"/>
      <c r="K466" s="273"/>
      <c r="L466" s="13"/>
      <c r="M466" s="13"/>
      <c r="N466" s="16"/>
    </row>
    <row r="467" spans="1:14" ht="25.5" customHeight="1" x14ac:dyDescent="0.25">
      <c r="A467" s="124"/>
      <c r="B467" s="122">
        <v>45</v>
      </c>
      <c r="C467" s="888" t="s">
        <v>167</v>
      </c>
      <c r="D467" s="889"/>
      <c r="E467" s="890"/>
      <c r="F467" s="372">
        <f>SUM(F468)</f>
        <v>1000000</v>
      </c>
      <c r="G467" s="383">
        <v>500000</v>
      </c>
      <c r="H467" s="379">
        <v>200000</v>
      </c>
      <c r="I467" s="562"/>
      <c r="J467" s="449"/>
      <c r="K467" s="273"/>
      <c r="L467" s="13"/>
      <c r="M467" s="13"/>
      <c r="N467" s="16"/>
    </row>
    <row r="468" spans="1:14" ht="25.5" customHeight="1" thickBot="1" x14ac:dyDescent="0.3">
      <c r="A468" s="127" t="s">
        <v>249</v>
      </c>
      <c r="B468" s="123">
        <v>451</v>
      </c>
      <c r="C468" s="891" t="s">
        <v>628</v>
      </c>
      <c r="D468" s="892"/>
      <c r="E468" s="893"/>
      <c r="F468" s="600">
        <v>1000000</v>
      </c>
      <c r="G468" s="308"/>
      <c r="H468" s="261"/>
      <c r="I468" s="562">
        <v>1.5</v>
      </c>
      <c r="J468" s="459" t="s">
        <v>333</v>
      </c>
      <c r="K468" s="273"/>
      <c r="L468" s="13"/>
      <c r="M468" s="13"/>
      <c r="N468" s="16"/>
    </row>
    <row r="469" spans="1:14" ht="25.5" customHeight="1" thickBot="1" x14ac:dyDescent="0.3">
      <c r="A469" s="953" t="s">
        <v>461</v>
      </c>
      <c r="B469" s="954"/>
      <c r="C469" s="954"/>
      <c r="D469" s="954"/>
      <c r="E469" s="954"/>
      <c r="F469" s="394">
        <f t="shared" ref="F469:H470" si="79">F470</f>
        <v>400000</v>
      </c>
      <c r="G469" s="394">
        <f t="shared" si="79"/>
        <v>5000000</v>
      </c>
      <c r="H469" s="388">
        <f t="shared" si="79"/>
        <v>10000000</v>
      </c>
      <c r="I469" s="403"/>
      <c r="J469" s="333"/>
      <c r="K469" s="273"/>
      <c r="L469" s="13"/>
      <c r="M469" s="13"/>
      <c r="N469" s="16"/>
    </row>
    <row r="470" spans="1:14" s="23" customFormat="1" ht="26.25" customHeight="1" x14ac:dyDescent="0.25">
      <c r="A470" s="153"/>
      <c r="B470" s="129">
        <v>4</v>
      </c>
      <c r="C470" s="996" t="s">
        <v>107</v>
      </c>
      <c r="D470" s="997"/>
      <c r="E470" s="997"/>
      <c r="F470" s="187">
        <f t="shared" si="79"/>
        <v>400000</v>
      </c>
      <c r="G470" s="187">
        <f t="shared" si="79"/>
        <v>5000000</v>
      </c>
      <c r="H470" s="416">
        <f t="shared" si="79"/>
        <v>10000000</v>
      </c>
      <c r="I470" s="563"/>
      <c r="J470" s="304"/>
      <c r="K470" s="273"/>
      <c r="L470" s="13"/>
      <c r="M470" s="13"/>
      <c r="N470" s="16"/>
    </row>
    <row r="471" spans="1:14" s="23" customFormat="1" ht="24.75" customHeight="1" x14ac:dyDescent="0.25">
      <c r="A471" s="154"/>
      <c r="B471" s="130">
        <v>42</v>
      </c>
      <c r="C471" s="871" t="s">
        <v>146</v>
      </c>
      <c r="D471" s="872"/>
      <c r="E471" s="872"/>
      <c r="F471" s="188">
        <f>SUM(F472)</f>
        <v>400000</v>
      </c>
      <c r="G471" s="188">
        <v>5000000</v>
      </c>
      <c r="H471" s="372">
        <v>10000000</v>
      </c>
      <c r="I471" s="563"/>
      <c r="J471" s="306"/>
      <c r="K471" s="611"/>
      <c r="L471" s="611"/>
      <c r="M471" s="611"/>
      <c r="N471" s="16"/>
    </row>
    <row r="472" spans="1:14" s="23" customFormat="1" ht="18" customHeight="1" thickBot="1" x14ac:dyDescent="0.3">
      <c r="A472" s="155" t="s">
        <v>367</v>
      </c>
      <c r="B472" s="476">
        <v>421</v>
      </c>
      <c r="C472" s="1047" t="s">
        <v>147</v>
      </c>
      <c r="D472" s="1045"/>
      <c r="E472" s="1045"/>
      <c r="F472" s="600">
        <v>400000</v>
      </c>
      <c r="G472" s="265"/>
      <c r="H472" s="267"/>
      <c r="I472" s="564">
        <v>4.5</v>
      </c>
      <c r="J472" s="459" t="s">
        <v>333</v>
      </c>
      <c r="K472" s="273"/>
      <c r="L472" s="13"/>
      <c r="M472" s="13"/>
      <c r="N472" s="16"/>
    </row>
    <row r="473" spans="1:14" ht="17.25" customHeight="1" thickBot="1" x14ac:dyDescent="0.3">
      <c r="A473" s="896" t="s">
        <v>462</v>
      </c>
      <c r="B473" s="897"/>
      <c r="C473" s="897"/>
      <c r="D473" s="897"/>
      <c r="E473" s="897"/>
      <c r="F473" s="192">
        <f t="shared" ref="F473:H475" si="80">F474</f>
        <v>320000</v>
      </c>
      <c r="G473" s="385">
        <f t="shared" si="80"/>
        <v>100000</v>
      </c>
      <c r="H473" s="519">
        <f t="shared" si="80"/>
        <v>100000</v>
      </c>
      <c r="I473" s="309"/>
      <c r="J473" s="310"/>
      <c r="K473" s="280"/>
      <c r="L473" s="13"/>
      <c r="M473" s="106"/>
      <c r="N473" s="16"/>
    </row>
    <row r="474" spans="1:14" ht="27" customHeight="1" thickBot="1" x14ac:dyDescent="0.3">
      <c r="A474" s="864" t="s">
        <v>463</v>
      </c>
      <c r="B474" s="865"/>
      <c r="C474" s="865"/>
      <c r="D474" s="865"/>
      <c r="E474" s="865"/>
      <c r="F474" s="186">
        <f t="shared" si="80"/>
        <v>320000</v>
      </c>
      <c r="G474" s="482">
        <f t="shared" si="80"/>
        <v>100000</v>
      </c>
      <c r="H474" s="198">
        <f t="shared" si="80"/>
        <v>100000</v>
      </c>
      <c r="I474" s="350"/>
      <c r="J474" s="288"/>
      <c r="K474" s="280"/>
      <c r="L474" s="15"/>
      <c r="M474" s="15"/>
      <c r="N474" s="16"/>
    </row>
    <row r="475" spans="1:14" ht="15" customHeight="1" x14ac:dyDescent="0.25">
      <c r="A475" s="119"/>
      <c r="B475" s="125">
        <v>3</v>
      </c>
      <c r="C475" s="894" t="s">
        <v>67</v>
      </c>
      <c r="D475" s="895"/>
      <c r="E475" s="895"/>
      <c r="F475" s="178">
        <f t="shared" si="80"/>
        <v>320000</v>
      </c>
      <c r="G475" s="374">
        <f t="shared" si="80"/>
        <v>100000</v>
      </c>
      <c r="H475" s="378">
        <f t="shared" si="80"/>
        <v>100000</v>
      </c>
      <c r="I475" s="271"/>
      <c r="J475" s="272"/>
      <c r="K475" s="273"/>
      <c r="L475" s="15"/>
      <c r="M475" s="13"/>
      <c r="N475" s="19"/>
    </row>
    <row r="476" spans="1:14" ht="15" customHeight="1" x14ac:dyDescent="0.25">
      <c r="A476" s="121"/>
      <c r="B476" s="126">
        <v>38</v>
      </c>
      <c r="C476" s="888" t="s">
        <v>115</v>
      </c>
      <c r="D476" s="889"/>
      <c r="E476" s="889"/>
      <c r="F476" s="179">
        <f>SUM(F477:F478)</f>
        <v>320000</v>
      </c>
      <c r="G476" s="375">
        <v>100000</v>
      </c>
      <c r="H476" s="379">
        <v>100000</v>
      </c>
      <c r="I476" s="274"/>
      <c r="J476" s="275"/>
      <c r="K476" s="273"/>
      <c r="L476" s="13"/>
      <c r="M476" s="13"/>
      <c r="N476" s="19"/>
    </row>
    <row r="477" spans="1:14" ht="17.25" customHeight="1" x14ac:dyDescent="0.25">
      <c r="A477" s="121" t="s">
        <v>250</v>
      </c>
      <c r="B477" s="124">
        <v>381</v>
      </c>
      <c r="C477" s="862" t="s">
        <v>103</v>
      </c>
      <c r="D477" s="863"/>
      <c r="E477" s="863"/>
      <c r="F477" s="191">
        <v>20000</v>
      </c>
      <c r="G477" s="259"/>
      <c r="H477" s="258"/>
      <c r="I477" s="139">
        <v>1</v>
      </c>
      <c r="J477" s="449" t="s">
        <v>340</v>
      </c>
      <c r="K477" s="273"/>
      <c r="L477" s="13"/>
      <c r="M477" s="13"/>
      <c r="N477" s="16"/>
    </row>
    <row r="478" spans="1:14" ht="28.5" customHeight="1" thickBot="1" x14ac:dyDescent="0.3">
      <c r="A478" s="123" t="s">
        <v>368</v>
      </c>
      <c r="B478" s="123">
        <v>382</v>
      </c>
      <c r="C478" s="891" t="s">
        <v>376</v>
      </c>
      <c r="D478" s="892"/>
      <c r="E478" s="892"/>
      <c r="F478" s="600">
        <v>300000</v>
      </c>
      <c r="G478" s="260"/>
      <c r="H478" s="261"/>
      <c r="I478" s="140" t="s">
        <v>847</v>
      </c>
      <c r="J478" s="459" t="s">
        <v>340</v>
      </c>
      <c r="K478" s="273"/>
      <c r="L478" s="273"/>
      <c r="M478" s="13"/>
      <c r="N478" s="16"/>
    </row>
    <row r="479" spans="1:14" ht="18" customHeight="1" thickBot="1" x14ac:dyDescent="0.3">
      <c r="A479" s="898" t="s">
        <v>563</v>
      </c>
      <c r="B479" s="899"/>
      <c r="C479" s="899"/>
      <c r="D479" s="899"/>
      <c r="E479" s="899"/>
      <c r="F479" s="368">
        <f>F480+F485+F490</f>
        <v>315000</v>
      </c>
      <c r="G479" s="368">
        <f t="shared" ref="G479:H479" si="81">G480+G485+G490</f>
        <v>75000</v>
      </c>
      <c r="H479" s="368">
        <f t="shared" si="81"/>
        <v>75000</v>
      </c>
      <c r="I479" s="565"/>
      <c r="J479" s="370"/>
      <c r="K479" s="280"/>
      <c r="L479" s="13"/>
      <c r="M479" s="239"/>
      <c r="N479" s="16"/>
    </row>
    <row r="480" spans="1:14" ht="24.75" customHeight="1" thickBot="1" x14ac:dyDescent="0.3">
      <c r="A480" s="896" t="s">
        <v>464</v>
      </c>
      <c r="B480" s="897"/>
      <c r="C480" s="897"/>
      <c r="D480" s="897"/>
      <c r="E480" s="897"/>
      <c r="F480" s="192">
        <f t="shared" ref="F480:H482" si="82">F481</f>
        <v>25000</v>
      </c>
      <c r="G480" s="192">
        <f t="shared" si="82"/>
        <v>25000</v>
      </c>
      <c r="H480" s="192">
        <f t="shared" si="82"/>
        <v>25000</v>
      </c>
      <c r="I480" s="552"/>
      <c r="J480" s="310"/>
      <c r="K480" s="280"/>
      <c r="L480" s="15"/>
      <c r="M480" s="15"/>
      <c r="N480" s="16"/>
    </row>
    <row r="481" spans="1:14" ht="24.75" customHeight="1" thickBot="1" x14ac:dyDescent="0.3">
      <c r="A481" s="864" t="s">
        <v>465</v>
      </c>
      <c r="B481" s="865"/>
      <c r="C481" s="865"/>
      <c r="D481" s="865"/>
      <c r="E481" s="865"/>
      <c r="F481" s="186">
        <f t="shared" si="82"/>
        <v>25000</v>
      </c>
      <c r="G481" s="186">
        <f t="shared" si="82"/>
        <v>25000</v>
      </c>
      <c r="H481" s="186">
        <f t="shared" si="82"/>
        <v>25000</v>
      </c>
      <c r="I481" s="566"/>
      <c r="J481" s="288"/>
      <c r="K481" s="280"/>
      <c r="L481" s="15"/>
      <c r="M481" s="15"/>
      <c r="N481" s="16"/>
    </row>
    <row r="482" spans="1:14" ht="15" customHeight="1" x14ac:dyDescent="0.25">
      <c r="A482" s="119"/>
      <c r="B482" s="125">
        <v>3</v>
      </c>
      <c r="C482" s="894" t="s">
        <v>67</v>
      </c>
      <c r="D482" s="895"/>
      <c r="E482" s="895"/>
      <c r="F482" s="178">
        <f t="shared" si="82"/>
        <v>25000</v>
      </c>
      <c r="G482" s="374">
        <f t="shared" si="82"/>
        <v>25000</v>
      </c>
      <c r="H482" s="378">
        <f t="shared" si="82"/>
        <v>25000</v>
      </c>
      <c r="I482" s="137"/>
      <c r="J482" s="272"/>
      <c r="K482" s="273"/>
      <c r="L482" s="15"/>
      <c r="M482" s="13"/>
      <c r="N482" s="19"/>
    </row>
    <row r="483" spans="1:14" ht="15" customHeight="1" x14ac:dyDescent="0.25">
      <c r="A483" s="121"/>
      <c r="B483" s="126">
        <v>35</v>
      </c>
      <c r="C483" s="888" t="s">
        <v>91</v>
      </c>
      <c r="D483" s="889"/>
      <c r="E483" s="889"/>
      <c r="F483" s="179">
        <f>SUM(F484)</f>
        <v>25000</v>
      </c>
      <c r="G483" s="375">
        <v>25000</v>
      </c>
      <c r="H483" s="379">
        <v>25000</v>
      </c>
      <c r="I483" s="138"/>
      <c r="J483" s="275"/>
      <c r="K483" s="273"/>
      <c r="L483" s="13"/>
      <c r="M483" s="13"/>
      <c r="N483" s="19"/>
    </row>
    <row r="484" spans="1:14" ht="15.75" customHeight="1" thickBot="1" x14ac:dyDescent="0.3">
      <c r="A484" s="123" t="s">
        <v>369</v>
      </c>
      <c r="B484" s="127">
        <v>352</v>
      </c>
      <c r="C484" s="891" t="s">
        <v>92</v>
      </c>
      <c r="D484" s="892"/>
      <c r="E484" s="892"/>
      <c r="F484" s="600">
        <v>25000</v>
      </c>
      <c r="G484" s="520"/>
      <c r="H484" s="380"/>
      <c r="I484" s="140">
        <v>1</v>
      </c>
      <c r="J484" s="459" t="s">
        <v>307</v>
      </c>
      <c r="K484" s="273"/>
      <c r="L484" s="13"/>
      <c r="M484" s="13"/>
      <c r="N484" s="16"/>
    </row>
    <row r="485" spans="1:14" ht="18.75" customHeight="1" thickBot="1" x14ac:dyDescent="0.3">
      <c r="A485" s="937" t="s">
        <v>466</v>
      </c>
      <c r="B485" s="938"/>
      <c r="C485" s="938"/>
      <c r="D485" s="938"/>
      <c r="E485" s="939"/>
      <c r="F485" s="417">
        <f t="shared" ref="F485:H487" si="83">F486</f>
        <v>90000</v>
      </c>
      <c r="G485" s="521">
        <f t="shared" si="83"/>
        <v>0</v>
      </c>
      <c r="H485" s="417">
        <f t="shared" si="83"/>
        <v>0</v>
      </c>
      <c r="I485" s="567"/>
      <c r="J485" s="351"/>
      <c r="K485" s="273"/>
      <c r="L485" s="13"/>
      <c r="M485" s="13"/>
      <c r="N485" s="16"/>
    </row>
    <row r="486" spans="1:14" ht="32.25" customHeight="1" thickBot="1" x14ac:dyDescent="0.3">
      <c r="A486" s="953" t="s">
        <v>837</v>
      </c>
      <c r="B486" s="954"/>
      <c r="C486" s="954"/>
      <c r="D486" s="954"/>
      <c r="E486" s="955"/>
      <c r="F486" s="371">
        <f t="shared" si="83"/>
        <v>90000</v>
      </c>
      <c r="G486" s="522">
        <f t="shared" si="83"/>
        <v>0</v>
      </c>
      <c r="H486" s="371">
        <f t="shared" si="83"/>
        <v>0</v>
      </c>
      <c r="I486" s="568"/>
      <c r="J486" s="324"/>
      <c r="K486" s="273"/>
      <c r="L486" s="13"/>
      <c r="M486" s="13"/>
      <c r="N486" s="16"/>
    </row>
    <row r="487" spans="1:14" s="3" customFormat="1" ht="15.75" customHeight="1" x14ac:dyDescent="0.25">
      <c r="A487" s="120"/>
      <c r="B487" s="120">
        <v>3</v>
      </c>
      <c r="C487" s="895" t="s">
        <v>67</v>
      </c>
      <c r="D487" s="895"/>
      <c r="E487" s="915"/>
      <c r="F487" s="372">
        <f t="shared" si="83"/>
        <v>90000</v>
      </c>
      <c r="G487" s="375">
        <f t="shared" si="83"/>
        <v>0</v>
      </c>
      <c r="H487" s="379">
        <f t="shared" si="83"/>
        <v>0</v>
      </c>
      <c r="I487" s="137"/>
      <c r="J487" s="272"/>
      <c r="K487" s="325"/>
      <c r="L487" s="44"/>
      <c r="M487" s="44"/>
      <c r="N487" s="19"/>
    </row>
    <row r="488" spans="1:14" s="3" customFormat="1" ht="15.75" customHeight="1" x14ac:dyDescent="0.25">
      <c r="A488" s="122"/>
      <c r="B488" s="122">
        <v>32</v>
      </c>
      <c r="C488" s="889" t="s">
        <v>72</v>
      </c>
      <c r="D488" s="889"/>
      <c r="E488" s="890"/>
      <c r="F488" s="372">
        <f>SUM(F489)</f>
        <v>90000</v>
      </c>
      <c r="G488" s="179">
        <f>SUM(G489)</f>
        <v>0</v>
      </c>
      <c r="H488" s="379">
        <f>SUM(H489)</f>
        <v>0</v>
      </c>
      <c r="I488" s="138"/>
      <c r="J488" s="275"/>
      <c r="K488" s="325"/>
      <c r="L488" s="44"/>
      <c r="M488" s="44"/>
      <c r="N488" s="19"/>
    </row>
    <row r="489" spans="1:14" ht="15.75" customHeight="1" thickBot="1" x14ac:dyDescent="0.3">
      <c r="A489" s="123" t="s">
        <v>251</v>
      </c>
      <c r="B489" s="123">
        <v>323</v>
      </c>
      <c r="C489" s="892" t="s">
        <v>843</v>
      </c>
      <c r="D489" s="892"/>
      <c r="E489" s="893"/>
      <c r="F489" s="600">
        <v>90000</v>
      </c>
      <c r="G489" s="520"/>
      <c r="H489" s="380"/>
      <c r="I489" s="140">
        <v>5</v>
      </c>
      <c r="J489" s="459" t="s">
        <v>307</v>
      </c>
      <c r="K489" s="273"/>
      <c r="L489" s="13"/>
      <c r="M489" s="13"/>
      <c r="N489" s="16"/>
    </row>
    <row r="490" spans="1:14" ht="15.75" customHeight="1" thickBot="1" x14ac:dyDescent="0.3">
      <c r="A490" s="937" t="s">
        <v>467</v>
      </c>
      <c r="B490" s="938"/>
      <c r="C490" s="938"/>
      <c r="D490" s="938"/>
      <c r="E490" s="939"/>
      <c r="F490" s="417">
        <f>F491+F496</f>
        <v>200000</v>
      </c>
      <c r="G490" s="417">
        <f t="shared" ref="G490:H490" si="84">G491+G496</f>
        <v>50000</v>
      </c>
      <c r="H490" s="417">
        <f t="shared" si="84"/>
        <v>50000</v>
      </c>
      <c r="I490" s="567"/>
      <c r="J490" s="351"/>
      <c r="K490" s="273"/>
      <c r="L490" s="13"/>
      <c r="M490" s="13"/>
      <c r="N490" s="16"/>
    </row>
    <row r="491" spans="1:14" ht="15.75" customHeight="1" x14ac:dyDescent="0.25">
      <c r="A491" s="971" t="s">
        <v>622</v>
      </c>
      <c r="B491" s="972"/>
      <c r="C491" s="972"/>
      <c r="D491" s="972"/>
      <c r="E491" s="972"/>
      <c r="F491" s="873">
        <f>F493</f>
        <v>200000</v>
      </c>
      <c r="G491" s="873">
        <f t="shared" ref="G491:H491" si="85">G493</f>
        <v>0</v>
      </c>
      <c r="H491" s="873">
        <f t="shared" si="85"/>
        <v>0</v>
      </c>
      <c r="I491" s="598"/>
      <c r="J491" s="322"/>
      <c r="K491" s="273"/>
      <c r="L491" s="13"/>
      <c r="M491" s="13"/>
      <c r="N491" s="16"/>
    </row>
    <row r="492" spans="1:14" ht="15.75" customHeight="1" thickBot="1" x14ac:dyDescent="0.3">
      <c r="A492" s="973" t="s">
        <v>623</v>
      </c>
      <c r="B492" s="974"/>
      <c r="C492" s="974"/>
      <c r="D492" s="974"/>
      <c r="E492" s="974"/>
      <c r="F492" s="874"/>
      <c r="G492" s="874"/>
      <c r="H492" s="874"/>
      <c r="I492" s="142"/>
      <c r="J492" s="324"/>
      <c r="K492" s="273"/>
      <c r="L492" s="13"/>
      <c r="M492" s="13"/>
      <c r="N492" s="16"/>
    </row>
    <row r="493" spans="1:14" ht="22.5" customHeight="1" x14ac:dyDescent="0.25">
      <c r="A493" s="604"/>
      <c r="B493" s="129">
        <v>4</v>
      </c>
      <c r="C493" s="997" t="s">
        <v>107</v>
      </c>
      <c r="D493" s="997"/>
      <c r="E493" s="1001"/>
      <c r="F493" s="605">
        <f>F494</f>
        <v>200000</v>
      </c>
      <c r="G493" s="605">
        <f t="shared" ref="G493:H493" si="86">G494</f>
        <v>0</v>
      </c>
      <c r="H493" s="605">
        <f t="shared" si="86"/>
        <v>0</v>
      </c>
      <c r="I493" s="553"/>
      <c r="J493" s="306"/>
      <c r="K493" s="273"/>
      <c r="L493" s="13"/>
      <c r="M493" s="13"/>
      <c r="N493" s="16"/>
    </row>
    <row r="494" spans="1:14" ht="22.5" customHeight="1" x14ac:dyDescent="0.25">
      <c r="A494" s="594"/>
      <c r="B494" s="130">
        <v>42</v>
      </c>
      <c r="C494" s="871" t="s">
        <v>108</v>
      </c>
      <c r="D494" s="872"/>
      <c r="E494" s="929"/>
      <c r="F494" s="605">
        <f>SUM(F495)</f>
        <v>200000</v>
      </c>
      <c r="G494" s="420">
        <v>0</v>
      </c>
      <c r="H494" s="606">
        <v>0</v>
      </c>
      <c r="I494" s="554"/>
      <c r="J494" s="306"/>
      <c r="K494" s="273"/>
      <c r="L494" s="13"/>
      <c r="M494" s="13"/>
      <c r="N494" s="16"/>
    </row>
    <row r="495" spans="1:14" ht="22.5" customHeight="1" thickBot="1" x14ac:dyDescent="0.3">
      <c r="A495" s="601" t="s">
        <v>252</v>
      </c>
      <c r="B495" s="476">
        <v>421</v>
      </c>
      <c r="C495" s="1045" t="s">
        <v>623</v>
      </c>
      <c r="D495" s="1045"/>
      <c r="E495" s="1046"/>
      <c r="F495" s="600">
        <v>200000</v>
      </c>
      <c r="G495" s="603"/>
      <c r="H495" s="600"/>
      <c r="I495" s="602">
        <v>1.5</v>
      </c>
      <c r="J495" s="459" t="s">
        <v>495</v>
      </c>
      <c r="K495" s="273"/>
      <c r="L495" s="13"/>
      <c r="M495" s="13"/>
      <c r="N495" s="16"/>
    </row>
    <row r="496" spans="1:14" ht="15.75" customHeight="1" thickBot="1" x14ac:dyDescent="0.3">
      <c r="A496" s="953" t="s">
        <v>624</v>
      </c>
      <c r="B496" s="954"/>
      <c r="C496" s="954"/>
      <c r="D496" s="954"/>
      <c r="E496" s="955"/>
      <c r="F496" s="371">
        <f t="shared" ref="F496:H497" si="87">F497</f>
        <v>0</v>
      </c>
      <c r="G496" s="522">
        <f t="shared" si="87"/>
        <v>50000</v>
      </c>
      <c r="H496" s="371">
        <f t="shared" si="87"/>
        <v>50000</v>
      </c>
      <c r="I496" s="403"/>
      <c r="J496" s="324"/>
      <c r="K496" s="273"/>
      <c r="L496" s="13"/>
      <c r="M496" s="13"/>
      <c r="N496" s="16"/>
    </row>
    <row r="497" spans="1:14" ht="15.75" customHeight="1" x14ac:dyDescent="0.25">
      <c r="A497" s="119"/>
      <c r="B497" s="120">
        <v>3</v>
      </c>
      <c r="C497" s="894" t="s">
        <v>67</v>
      </c>
      <c r="D497" s="895"/>
      <c r="E497" s="915"/>
      <c r="F497" s="372">
        <f t="shared" si="87"/>
        <v>0</v>
      </c>
      <c r="G497" s="178">
        <f t="shared" si="87"/>
        <v>50000</v>
      </c>
      <c r="H497" s="379">
        <f t="shared" si="87"/>
        <v>50000</v>
      </c>
      <c r="I497" s="560"/>
      <c r="J497" s="275"/>
      <c r="K497" s="273"/>
      <c r="L497" s="13"/>
      <c r="M497" s="13"/>
      <c r="N497" s="16"/>
    </row>
    <row r="498" spans="1:14" ht="15.75" customHeight="1" x14ac:dyDescent="0.25">
      <c r="A498" s="121"/>
      <c r="B498" s="122">
        <v>32</v>
      </c>
      <c r="C498" s="888" t="s">
        <v>72</v>
      </c>
      <c r="D498" s="889"/>
      <c r="E498" s="890"/>
      <c r="F498" s="372">
        <f>SUM(F499)</f>
        <v>0</v>
      </c>
      <c r="G498" s="375">
        <v>50000</v>
      </c>
      <c r="H498" s="379">
        <v>50000</v>
      </c>
      <c r="I498" s="560"/>
      <c r="J498" s="275"/>
      <c r="K498" s="273"/>
      <c r="L498" s="13"/>
      <c r="M498" s="13"/>
      <c r="N498" s="16"/>
    </row>
    <row r="499" spans="1:14" ht="15.75" customHeight="1" thickBot="1" x14ac:dyDescent="0.3">
      <c r="A499" s="123" t="s">
        <v>580</v>
      </c>
      <c r="B499" s="123">
        <v>323</v>
      </c>
      <c r="C499" s="891" t="s">
        <v>625</v>
      </c>
      <c r="D499" s="892"/>
      <c r="E499" s="893"/>
      <c r="F499" s="600">
        <v>0</v>
      </c>
      <c r="G499" s="352"/>
      <c r="H499" s="261"/>
      <c r="I499" s="562"/>
      <c r="J499" s="459" t="s">
        <v>495</v>
      </c>
      <c r="K499" s="273"/>
      <c r="L499" s="13"/>
      <c r="M499" s="13"/>
      <c r="N499" s="16"/>
    </row>
    <row r="500" spans="1:14" ht="36.75" customHeight="1" thickBot="1" x14ac:dyDescent="0.3">
      <c r="A500" s="898" t="s">
        <v>564</v>
      </c>
      <c r="B500" s="899"/>
      <c r="C500" s="899"/>
      <c r="D500" s="899"/>
      <c r="E500" s="899"/>
      <c r="F500" s="368">
        <f>F501+F506</f>
        <v>340000</v>
      </c>
      <c r="G500" s="488">
        <f>G501+G506</f>
        <v>40000</v>
      </c>
      <c r="H500" s="489">
        <f>H501+H506</f>
        <v>40000</v>
      </c>
      <c r="I500" s="551"/>
      <c r="J500" s="370"/>
      <c r="K500" s="280"/>
      <c r="L500" s="13"/>
      <c r="M500" s="239"/>
      <c r="N500" s="16"/>
    </row>
    <row r="501" spans="1:14" ht="24.75" customHeight="1" thickBot="1" x14ac:dyDescent="0.3">
      <c r="A501" s="1090" t="s">
        <v>489</v>
      </c>
      <c r="B501" s="1091"/>
      <c r="C501" s="1091"/>
      <c r="D501" s="1091"/>
      <c r="E501" s="1091"/>
      <c r="F501" s="192">
        <f t="shared" ref="F501:H503" si="88">F502</f>
        <v>40000</v>
      </c>
      <c r="G501" s="385">
        <f t="shared" si="88"/>
        <v>40000</v>
      </c>
      <c r="H501" s="381">
        <f t="shared" si="88"/>
        <v>40000</v>
      </c>
      <c r="I501" s="552"/>
      <c r="J501" s="310"/>
      <c r="K501" s="280"/>
      <c r="L501" s="15"/>
      <c r="M501" s="15"/>
      <c r="N501" s="16"/>
    </row>
    <row r="502" spans="1:14" ht="26.25" customHeight="1" thickBot="1" x14ac:dyDescent="0.3">
      <c r="A502" s="864" t="s">
        <v>490</v>
      </c>
      <c r="B502" s="865"/>
      <c r="C502" s="865"/>
      <c r="D502" s="865"/>
      <c r="E502" s="865"/>
      <c r="F502" s="186">
        <f t="shared" si="88"/>
        <v>40000</v>
      </c>
      <c r="G502" s="482">
        <f t="shared" si="88"/>
        <v>40000</v>
      </c>
      <c r="H502" s="198">
        <f t="shared" si="88"/>
        <v>40000</v>
      </c>
      <c r="I502" s="566"/>
      <c r="J502" s="288"/>
      <c r="K502" s="280"/>
      <c r="L502" s="15"/>
      <c r="M502" s="15"/>
      <c r="N502" s="16"/>
    </row>
    <row r="503" spans="1:14" ht="14.25" customHeight="1" x14ac:dyDescent="0.25">
      <c r="A503" s="119"/>
      <c r="B503" s="125">
        <v>3</v>
      </c>
      <c r="C503" s="894" t="s">
        <v>67</v>
      </c>
      <c r="D503" s="895"/>
      <c r="E503" s="895"/>
      <c r="F503" s="178">
        <f t="shared" si="88"/>
        <v>40000</v>
      </c>
      <c r="G503" s="374">
        <f t="shared" si="88"/>
        <v>40000</v>
      </c>
      <c r="H503" s="378">
        <f t="shared" si="88"/>
        <v>40000</v>
      </c>
      <c r="I503" s="137"/>
      <c r="J503" s="272"/>
      <c r="K503" s="273"/>
      <c r="L503" s="15"/>
      <c r="M503" s="13"/>
      <c r="N503" s="19"/>
    </row>
    <row r="504" spans="1:14" ht="15.75" customHeight="1" x14ac:dyDescent="0.25">
      <c r="A504" s="121"/>
      <c r="B504" s="126">
        <v>35</v>
      </c>
      <c r="C504" s="888" t="s">
        <v>91</v>
      </c>
      <c r="D504" s="889"/>
      <c r="E504" s="889"/>
      <c r="F504" s="179">
        <f>SUM(F505)</f>
        <v>40000</v>
      </c>
      <c r="G504" s="375">
        <v>40000</v>
      </c>
      <c r="H504" s="379">
        <v>40000</v>
      </c>
      <c r="I504" s="138"/>
      <c r="J504" s="275"/>
      <c r="K504" s="273"/>
      <c r="L504" s="13"/>
      <c r="M504" s="13"/>
      <c r="N504" s="19"/>
    </row>
    <row r="505" spans="1:14" ht="15" customHeight="1" thickBot="1" x14ac:dyDescent="0.3">
      <c r="A505" s="123" t="s">
        <v>866</v>
      </c>
      <c r="B505" s="127">
        <v>351</v>
      </c>
      <c r="C505" s="891" t="s">
        <v>122</v>
      </c>
      <c r="D505" s="892"/>
      <c r="E505" s="892"/>
      <c r="F505" s="600">
        <v>40000</v>
      </c>
      <c r="G505" s="518"/>
      <c r="H505" s="380"/>
      <c r="I505" s="140">
        <v>1</v>
      </c>
      <c r="J505" s="459" t="s">
        <v>315</v>
      </c>
      <c r="K505" s="273"/>
      <c r="L505" s="13"/>
      <c r="M505" s="13"/>
      <c r="N505" s="16"/>
    </row>
    <row r="506" spans="1:14" ht="26.25" customHeight="1" thickBot="1" x14ac:dyDescent="0.3">
      <c r="A506" s="937" t="s">
        <v>612</v>
      </c>
      <c r="B506" s="938"/>
      <c r="C506" s="938"/>
      <c r="D506" s="938"/>
      <c r="E506" s="939"/>
      <c r="F506" s="418">
        <f t="shared" ref="F506:H507" si="89">F507</f>
        <v>300000</v>
      </c>
      <c r="G506" s="418">
        <f t="shared" si="89"/>
        <v>0</v>
      </c>
      <c r="H506" s="523">
        <f t="shared" si="89"/>
        <v>0</v>
      </c>
      <c r="I506" s="567"/>
      <c r="J506" s="331"/>
      <c r="K506" s="273"/>
      <c r="L506" s="13"/>
      <c r="M506" s="13"/>
      <c r="N506" s="16"/>
    </row>
    <row r="507" spans="1:14" ht="26.25" customHeight="1" thickBot="1" x14ac:dyDescent="0.3">
      <c r="A507" s="953" t="s">
        <v>838</v>
      </c>
      <c r="B507" s="954"/>
      <c r="C507" s="954"/>
      <c r="D507" s="954"/>
      <c r="E507" s="955"/>
      <c r="F507" s="419">
        <f t="shared" si="89"/>
        <v>300000</v>
      </c>
      <c r="G507" s="419">
        <f t="shared" si="89"/>
        <v>0</v>
      </c>
      <c r="H507" s="524">
        <f t="shared" si="89"/>
        <v>0</v>
      </c>
      <c r="I507" s="403"/>
      <c r="J507" s="333"/>
      <c r="K507" s="273"/>
      <c r="L507" s="13"/>
      <c r="M507" s="13"/>
      <c r="N507" s="16"/>
    </row>
    <row r="508" spans="1:14" ht="19.5" customHeight="1" x14ac:dyDescent="0.25">
      <c r="A508" s="151"/>
      <c r="B508" s="120">
        <v>4</v>
      </c>
      <c r="C508" s="894" t="s">
        <v>107</v>
      </c>
      <c r="D508" s="895"/>
      <c r="E508" s="915"/>
      <c r="F508" s="183">
        <f>F509</f>
        <v>300000</v>
      </c>
      <c r="G508" s="183">
        <f>G509</f>
        <v>0</v>
      </c>
      <c r="H508" s="525">
        <f>H509+H511</f>
        <v>0</v>
      </c>
      <c r="I508" s="569"/>
      <c r="J508" s="272"/>
      <c r="K508" s="273"/>
      <c r="L508" s="13"/>
      <c r="M508" s="13"/>
      <c r="N508" s="16"/>
    </row>
    <row r="509" spans="1:14" ht="24" customHeight="1" x14ac:dyDescent="0.25">
      <c r="A509" s="133"/>
      <c r="B509" s="122">
        <v>42</v>
      </c>
      <c r="C509" s="888" t="s">
        <v>108</v>
      </c>
      <c r="D509" s="889"/>
      <c r="E509" s="890"/>
      <c r="F509" s="184">
        <f>SUM(F510:F511)</f>
        <v>300000</v>
      </c>
      <c r="G509" s="184">
        <f>SUM(G510:G511)</f>
        <v>0</v>
      </c>
      <c r="H509" s="525">
        <v>0</v>
      </c>
      <c r="I509" s="570"/>
      <c r="J509" s="275"/>
      <c r="K509" s="273"/>
      <c r="L509" s="13"/>
      <c r="M509" s="13"/>
      <c r="N509" s="16"/>
    </row>
    <row r="510" spans="1:14" s="3" customFormat="1" ht="23.25" customHeight="1" x14ac:dyDescent="0.25">
      <c r="A510" s="133" t="s">
        <v>253</v>
      </c>
      <c r="B510" s="477">
        <v>421</v>
      </c>
      <c r="C510" s="862" t="s">
        <v>839</v>
      </c>
      <c r="D510" s="863"/>
      <c r="E510" s="928"/>
      <c r="F510" s="185">
        <v>200000</v>
      </c>
      <c r="G510" s="185"/>
      <c r="H510" s="526"/>
      <c r="I510" s="571">
        <v>1.5</v>
      </c>
      <c r="J510" s="449" t="s">
        <v>325</v>
      </c>
      <c r="K510" s="325"/>
      <c r="L510" s="44"/>
      <c r="M510" s="44"/>
      <c r="N510" s="19"/>
    </row>
    <row r="511" spans="1:14" ht="18" customHeight="1" thickBot="1" x14ac:dyDescent="0.3">
      <c r="A511" s="133" t="s">
        <v>370</v>
      </c>
      <c r="B511" s="477">
        <v>422</v>
      </c>
      <c r="C511" s="862" t="s">
        <v>840</v>
      </c>
      <c r="D511" s="863"/>
      <c r="E511" s="928"/>
      <c r="F511" s="185">
        <v>100000</v>
      </c>
      <c r="G511" s="185"/>
      <c r="H511" s="526"/>
      <c r="I511" s="571">
        <v>1.5</v>
      </c>
      <c r="J511" s="449" t="s">
        <v>325</v>
      </c>
      <c r="K511" s="273"/>
      <c r="L511" s="13"/>
      <c r="M511" s="13"/>
      <c r="N511" s="16"/>
    </row>
    <row r="512" spans="1:14" ht="15.75" customHeight="1" thickBot="1" x14ac:dyDescent="0.3">
      <c r="A512" s="962" t="s">
        <v>544</v>
      </c>
      <c r="B512" s="963"/>
      <c r="C512" s="963"/>
      <c r="D512" s="963"/>
      <c r="E512" s="963"/>
      <c r="F512" s="421">
        <f>F513+F552</f>
        <v>1166000</v>
      </c>
      <c r="G512" s="421">
        <f t="shared" ref="G512:H512" si="90">G513+G552</f>
        <v>1056000</v>
      </c>
      <c r="H512" s="421">
        <f t="shared" si="90"/>
        <v>1056000</v>
      </c>
      <c r="I512" s="354"/>
      <c r="J512" s="355"/>
      <c r="K512" s="280"/>
      <c r="L512" s="13"/>
      <c r="M512" s="239"/>
      <c r="N512" s="16"/>
    </row>
    <row r="513" spans="1:14" ht="27" customHeight="1" thickBot="1" x14ac:dyDescent="0.3">
      <c r="A513" s="898" t="s">
        <v>468</v>
      </c>
      <c r="B513" s="899"/>
      <c r="C513" s="899"/>
      <c r="D513" s="899"/>
      <c r="E513" s="899"/>
      <c r="F513" s="368">
        <f>F514+F538+F547</f>
        <v>1141000</v>
      </c>
      <c r="G513" s="368">
        <f t="shared" ref="G513:H513" si="91">G514+G538+G547</f>
        <v>1041000</v>
      </c>
      <c r="H513" s="368">
        <f t="shared" si="91"/>
        <v>1041000</v>
      </c>
      <c r="I513" s="369"/>
      <c r="J513" s="370"/>
      <c r="K513" s="280"/>
      <c r="L513" s="15"/>
      <c r="M513" s="239"/>
      <c r="N513" s="16"/>
    </row>
    <row r="514" spans="1:14" ht="24.75" customHeight="1" thickBot="1" x14ac:dyDescent="0.3">
      <c r="A514" s="896" t="s">
        <v>469</v>
      </c>
      <c r="B514" s="897"/>
      <c r="C514" s="897"/>
      <c r="D514" s="897"/>
      <c r="E514" s="897"/>
      <c r="F514" s="192">
        <f>F515+F523+F530+F534</f>
        <v>923000</v>
      </c>
      <c r="G514" s="192">
        <f t="shared" ref="G514:H514" si="92">G515+G523+G530+G534</f>
        <v>923000</v>
      </c>
      <c r="H514" s="192">
        <f t="shared" si="92"/>
        <v>923000</v>
      </c>
      <c r="I514" s="356"/>
      <c r="J514" s="357"/>
      <c r="K514" s="280"/>
      <c r="L514" s="15"/>
      <c r="M514" s="15"/>
      <c r="N514" s="16"/>
    </row>
    <row r="515" spans="1:14" ht="15.75" customHeight="1" thickBot="1" x14ac:dyDescent="0.3">
      <c r="A515" s="864" t="s">
        <v>470</v>
      </c>
      <c r="B515" s="865"/>
      <c r="C515" s="865"/>
      <c r="D515" s="865"/>
      <c r="E515" s="865"/>
      <c r="F515" s="186">
        <f>F516</f>
        <v>580000</v>
      </c>
      <c r="G515" s="482">
        <f>G516</f>
        <v>580000</v>
      </c>
      <c r="H515" s="198">
        <f>H516</f>
        <v>580000</v>
      </c>
      <c r="I515" s="287"/>
      <c r="J515" s="288"/>
      <c r="K515" s="280"/>
      <c r="L515" s="15"/>
      <c r="M515" s="15"/>
      <c r="N515" s="16"/>
    </row>
    <row r="516" spans="1:14" ht="15" customHeight="1" x14ac:dyDescent="0.25">
      <c r="A516" s="144"/>
      <c r="B516" s="120">
        <v>3</v>
      </c>
      <c r="C516" s="895" t="s">
        <v>67</v>
      </c>
      <c r="D516" s="895"/>
      <c r="E516" s="895"/>
      <c r="F516" s="178">
        <f>F517+F521</f>
        <v>580000</v>
      </c>
      <c r="G516" s="178">
        <f>G517+G521</f>
        <v>580000</v>
      </c>
      <c r="H516" s="178">
        <f>H517+H521</f>
        <v>580000</v>
      </c>
      <c r="I516" s="274"/>
      <c r="J516" s="275"/>
      <c r="K516" s="273"/>
      <c r="L516" s="15"/>
      <c r="M516" s="13"/>
      <c r="N516" s="19"/>
    </row>
    <row r="517" spans="1:14" ht="15" customHeight="1" x14ac:dyDescent="0.25">
      <c r="A517" s="124"/>
      <c r="B517" s="122">
        <v>31</v>
      </c>
      <c r="C517" s="889" t="s">
        <v>68</v>
      </c>
      <c r="D517" s="889"/>
      <c r="E517" s="889"/>
      <c r="F517" s="179">
        <f>SUM(F518:F520)</f>
        <v>558000</v>
      </c>
      <c r="G517" s="375">
        <v>558000</v>
      </c>
      <c r="H517" s="379">
        <v>558000</v>
      </c>
      <c r="I517" s="138"/>
      <c r="J517" s="275"/>
      <c r="K517" s="273"/>
      <c r="L517" s="13"/>
      <c r="M517" s="13"/>
      <c r="N517" s="19"/>
    </row>
    <row r="518" spans="1:14" ht="15" customHeight="1" x14ac:dyDescent="0.25">
      <c r="A518" s="124" t="s">
        <v>254</v>
      </c>
      <c r="B518" s="121">
        <v>311</v>
      </c>
      <c r="C518" s="863" t="s">
        <v>286</v>
      </c>
      <c r="D518" s="863"/>
      <c r="E518" s="863"/>
      <c r="F518" s="191">
        <v>370000</v>
      </c>
      <c r="G518" s="386"/>
      <c r="H518" s="382"/>
      <c r="I518" s="139">
        <v>1</v>
      </c>
      <c r="J518" s="449" t="s">
        <v>343</v>
      </c>
      <c r="K518" s="273"/>
      <c r="L518" s="13"/>
      <c r="M518" s="13"/>
      <c r="N518" s="16"/>
    </row>
    <row r="519" spans="1:14" ht="15" customHeight="1" x14ac:dyDescent="0.25">
      <c r="A519" s="124" t="s">
        <v>255</v>
      </c>
      <c r="B519" s="121">
        <v>312</v>
      </c>
      <c r="C519" s="863" t="s">
        <v>155</v>
      </c>
      <c r="D519" s="863"/>
      <c r="E519" s="928"/>
      <c r="F519" s="191">
        <v>18000</v>
      </c>
      <c r="G519" s="386"/>
      <c r="H519" s="382"/>
      <c r="I519" s="139">
        <v>1</v>
      </c>
      <c r="J519" s="449" t="s">
        <v>343</v>
      </c>
      <c r="K519" s="273"/>
      <c r="L519" s="13"/>
      <c r="M519" s="13"/>
      <c r="N519" s="16"/>
    </row>
    <row r="520" spans="1:14" ht="15" customHeight="1" x14ac:dyDescent="0.25">
      <c r="A520" s="124" t="s">
        <v>256</v>
      </c>
      <c r="B520" s="121">
        <v>313</v>
      </c>
      <c r="C520" s="863" t="s">
        <v>287</v>
      </c>
      <c r="D520" s="863"/>
      <c r="E520" s="928"/>
      <c r="F520" s="191">
        <v>170000</v>
      </c>
      <c r="G520" s="386"/>
      <c r="H520" s="382"/>
      <c r="I520" s="139">
        <v>1</v>
      </c>
      <c r="J520" s="449" t="s">
        <v>343</v>
      </c>
      <c r="K520" s="273"/>
      <c r="L520" s="13"/>
      <c r="M520" s="13"/>
      <c r="N520" s="16"/>
    </row>
    <row r="521" spans="1:14" ht="15" customHeight="1" x14ac:dyDescent="0.25">
      <c r="A521" s="124"/>
      <c r="B521" s="122">
        <v>32</v>
      </c>
      <c r="C521" s="888" t="s">
        <v>72</v>
      </c>
      <c r="D521" s="889"/>
      <c r="E521" s="890"/>
      <c r="F521" s="372">
        <f>SUM(F522)</f>
        <v>22000</v>
      </c>
      <c r="G521" s="375">
        <v>22000</v>
      </c>
      <c r="H521" s="379">
        <v>22000</v>
      </c>
      <c r="I521" s="138"/>
      <c r="J521" s="306"/>
      <c r="K521" s="273"/>
      <c r="L521" s="13"/>
      <c r="M521" s="13"/>
      <c r="N521" s="16"/>
    </row>
    <row r="522" spans="1:14" ht="15" customHeight="1" thickBot="1" x14ac:dyDescent="0.3">
      <c r="A522" s="124" t="s">
        <v>581</v>
      </c>
      <c r="B522" s="123">
        <v>321</v>
      </c>
      <c r="C522" s="891" t="s">
        <v>540</v>
      </c>
      <c r="D522" s="892"/>
      <c r="E522" s="893"/>
      <c r="F522" s="191">
        <v>22000</v>
      </c>
      <c r="G522" s="386"/>
      <c r="H522" s="382"/>
      <c r="I522" s="139">
        <v>3</v>
      </c>
      <c r="J522" s="449" t="s">
        <v>343</v>
      </c>
      <c r="K522" s="273"/>
      <c r="L522" s="13"/>
      <c r="M522" s="13"/>
      <c r="N522" s="16"/>
    </row>
    <row r="523" spans="1:14" ht="26.25" customHeight="1" thickBot="1" x14ac:dyDescent="0.3">
      <c r="A523" s="864" t="s">
        <v>541</v>
      </c>
      <c r="B523" s="865"/>
      <c r="C523" s="865"/>
      <c r="D523" s="865"/>
      <c r="E523" s="865"/>
      <c r="F523" s="182">
        <f>F524</f>
        <v>303000</v>
      </c>
      <c r="G523" s="197">
        <f>G524</f>
        <v>303000</v>
      </c>
      <c r="H523" s="528">
        <f>H524</f>
        <v>303000</v>
      </c>
      <c r="I523" s="543"/>
      <c r="J523" s="288"/>
      <c r="K523" s="280"/>
      <c r="L523" s="13"/>
      <c r="M523" s="15"/>
      <c r="N523" s="16"/>
    </row>
    <row r="524" spans="1:14" ht="15" customHeight="1" x14ac:dyDescent="0.25">
      <c r="A524" s="119"/>
      <c r="B524" s="125">
        <v>3</v>
      </c>
      <c r="C524" s="894" t="s">
        <v>67</v>
      </c>
      <c r="D524" s="895"/>
      <c r="E524" s="895"/>
      <c r="F524" s="183">
        <f>F525+F528</f>
        <v>303000</v>
      </c>
      <c r="G524" s="480">
        <f>G525+G528</f>
        <v>303000</v>
      </c>
      <c r="H524" s="493">
        <f>H525+H528</f>
        <v>303000</v>
      </c>
      <c r="I524" s="274"/>
      <c r="J524" s="275"/>
      <c r="K524" s="273"/>
      <c r="L524" s="15"/>
      <c r="M524" s="13"/>
      <c r="N524" s="19"/>
    </row>
    <row r="525" spans="1:14" ht="15" customHeight="1" x14ac:dyDescent="0.25">
      <c r="A525" s="121"/>
      <c r="B525" s="126">
        <v>32</v>
      </c>
      <c r="C525" s="888" t="s">
        <v>72</v>
      </c>
      <c r="D525" s="889"/>
      <c r="E525" s="889"/>
      <c r="F525" s="184">
        <f>SUM(F526:F527)</f>
        <v>300000</v>
      </c>
      <c r="G525" s="481">
        <v>300000</v>
      </c>
      <c r="H525" s="525">
        <v>300000</v>
      </c>
      <c r="I525" s="274"/>
      <c r="J525" s="275"/>
      <c r="K525" s="273"/>
      <c r="L525" s="15"/>
      <c r="M525" s="13"/>
      <c r="N525" s="19"/>
    </row>
    <row r="526" spans="1:14" ht="15" customHeight="1" x14ac:dyDescent="0.25">
      <c r="A526" s="121" t="s">
        <v>371</v>
      </c>
      <c r="B526" s="124">
        <v>322</v>
      </c>
      <c r="C526" s="862" t="s">
        <v>126</v>
      </c>
      <c r="D526" s="863"/>
      <c r="E526" s="863"/>
      <c r="F526" s="185">
        <v>150000</v>
      </c>
      <c r="G526" s="529"/>
      <c r="H526" s="526"/>
      <c r="I526" s="139">
        <v>1.3</v>
      </c>
      <c r="J526" s="449" t="s">
        <v>343</v>
      </c>
      <c r="K526" s="273"/>
      <c r="L526" s="15"/>
      <c r="M526" s="13"/>
      <c r="N526" s="19"/>
    </row>
    <row r="527" spans="1:14" ht="15" customHeight="1" x14ac:dyDescent="0.25">
      <c r="A527" s="121" t="s">
        <v>867</v>
      </c>
      <c r="B527" s="124">
        <v>323</v>
      </c>
      <c r="C527" s="862" t="s">
        <v>127</v>
      </c>
      <c r="D527" s="863"/>
      <c r="E527" s="863"/>
      <c r="F527" s="185">
        <v>150000</v>
      </c>
      <c r="G527" s="529"/>
      <c r="H527" s="526"/>
      <c r="I527" s="139">
        <v>1.3</v>
      </c>
      <c r="J527" s="449" t="s">
        <v>343</v>
      </c>
      <c r="K527" s="273"/>
      <c r="L527" s="15"/>
      <c r="M527" s="13"/>
      <c r="N527" s="19"/>
    </row>
    <row r="528" spans="1:14" ht="15" customHeight="1" x14ac:dyDescent="0.25">
      <c r="A528" s="121"/>
      <c r="B528" s="126">
        <v>34</v>
      </c>
      <c r="C528" s="888" t="s">
        <v>89</v>
      </c>
      <c r="D528" s="889"/>
      <c r="E528" s="890"/>
      <c r="F528" s="420">
        <f>SUM(F529)</f>
        <v>3000</v>
      </c>
      <c r="G528" s="481">
        <v>3000</v>
      </c>
      <c r="H528" s="525">
        <v>3000</v>
      </c>
      <c r="I528" s="139"/>
      <c r="J528" s="449"/>
      <c r="K528" s="273"/>
      <c r="L528" s="15"/>
      <c r="M528" s="13"/>
      <c r="N528" s="19"/>
    </row>
    <row r="529" spans="1:14" ht="15" customHeight="1" thickBot="1" x14ac:dyDescent="0.3">
      <c r="A529" s="121" t="s">
        <v>372</v>
      </c>
      <c r="B529" s="124">
        <v>343</v>
      </c>
      <c r="C529" s="862" t="s">
        <v>129</v>
      </c>
      <c r="D529" s="863"/>
      <c r="E529" s="863"/>
      <c r="F529" s="185">
        <v>3000</v>
      </c>
      <c r="G529" s="529"/>
      <c r="H529" s="526"/>
      <c r="I529" s="139">
        <v>3</v>
      </c>
      <c r="J529" s="449" t="s">
        <v>343</v>
      </c>
      <c r="K529" s="273"/>
      <c r="L529" s="15"/>
      <c r="M529" s="13"/>
      <c r="N529" s="19"/>
    </row>
    <row r="530" spans="1:14" ht="15" customHeight="1" thickBot="1" x14ac:dyDescent="0.3">
      <c r="A530" s="953" t="s">
        <v>542</v>
      </c>
      <c r="B530" s="954"/>
      <c r="C530" s="954"/>
      <c r="D530" s="954"/>
      <c r="E530" s="955"/>
      <c r="F530" s="419">
        <f t="shared" ref="F530:H531" si="93">F531</f>
        <v>20000</v>
      </c>
      <c r="G530" s="419">
        <f t="shared" si="93"/>
        <v>20000</v>
      </c>
      <c r="H530" s="419">
        <f t="shared" si="93"/>
        <v>20000</v>
      </c>
      <c r="I530" s="332"/>
      <c r="J530" s="333"/>
      <c r="K530" s="273"/>
      <c r="L530" s="15"/>
      <c r="M530" s="13"/>
      <c r="N530" s="19"/>
    </row>
    <row r="531" spans="1:14" ht="15" customHeight="1" x14ac:dyDescent="0.25">
      <c r="A531" s="126"/>
      <c r="B531" s="120">
        <v>3</v>
      </c>
      <c r="C531" s="895" t="s">
        <v>67</v>
      </c>
      <c r="D531" s="895"/>
      <c r="E531" s="895"/>
      <c r="F531" s="420">
        <f t="shared" si="93"/>
        <v>20000</v>
      </c>
      <c r="G531" s="420">
        <f t="shared" si="93"/>
        <v>20000</v>
      </c>
      <c r="H531" s="420">
        <f t="shared" si="93"/>
        <v>20000</v>
      </c>
      <c r="I531" s="274"/>
      <c r="J531" s="275"/>
      <c r="K531" s="273"/>
      <c r="L531" s="15"/>
      <c r="M531" s="13"/>
      <c r="N531" s="19"/>
    </row>
    <row r="532" spans="1:14" ht="15" customHeight="1" x14ac:dyDescent="0.25">
      <c r="A532" s="126"/>
      <c r="B532" s="122">
        <v>32</v>
      </c>
      <c r="C532" s="889" t="s">
        <v>72</v>
      </c>
      <c r="D532" s="889"/>
      <c r="E532" s="889"/>
      <c r="F532" s="420">
        <f>SUM(F533:F533)</f>
        <v>20000</v>
      </c>
      <c r="G532" s="481">
        <v>20000</v>
      </c>
      <c r="H532" s="525">
        <v>20000</v>
      </c>
      <c r="I532" s="138"/>
      <c r="J532" s="160"/>
      <c r="K532" s="273"/>
      <c r="L532" s="15"/>
      <c r="M532" s="13"/>
      <c r="N532" s="19"/>
    </row>
    <row r="533" spans="1:14" ht="15" customHeight="1" thickBot="1" x14ac:dyDescent="0.3">
      <c r="A533" s="124" t="s">
        <v>373</v>
      </c>
      <c r="B533" s="121">
        <v>323</v>
      </c>
      <c r="C533" s="862" t="s">
        <v>127</v>
      </c>
      <c r="D533" s="863"/>
      <c r="E533" s="928"/>
      <c r="F533" s="185">
        <v>20000</v>
      </c>
      <c r="G533" s="529"/>
      <c r="H533" s="526"/>
      <c r="I533" s="139">
        <v>1</v>
      </c>
      <c r="J533" s="449" t="s">
        <v>343</v>
      </c>
      <c r="K533" s="273"/>
      <c r="L533" s="15"/>
      <c r="M533" s="13"/>
      <c r="N533" s="19"/>
    </row>
    <row r="534" spans="1:14" ht="15" customHeight="1" thickBot="1" x14ac:dyDescent="0.3">
      <c r="A534" s="953" t="s">
        <v>543</v>
      </c>
      <c r="B534" s="954"/>
      <c r="C534" s="954"/>
      <c r="D534" s="954"/>
      <c r="E534" s="955"/>
      <c r="F534" s="419">
        <f t="shared" ref="F534:H535" si="94">F535</f>
        <v>20000</v>
      </c>
      <c r="G534" s="419">
        <f t="shared" si="94"/>
        <v>20000</v>
      </c>
      <c r="H534" s="419">
        <f t="shared" si="94"/>
        <v>20000</v>
      </c>
      <c r="I534" s="403"/>
      <c r="J534" s="333"/>
      <c r="K534" s="273"/>
      <c r="L534" s="15"/>
      <c r="M534" s="13"/>
      <c r="N534" s="19"/>
    </row>
    <row r="535" spans="1:14" ht="24" customHeight="1" x14ac:dyDescent="0.25">
      <c r="A535" s="124"/>
      <c r="B535" s="120">
        <v>4</v>
      </c>
      <c r="C535" s="894" t="s">
        <v>107</v>
      </c>
      <c r="D535" s="895"/>
      <c r="E535" s="915"/>
      <c r="F535" s="420">
        <f t="shared" si="94"/>
        <v>20000</v>
      </c>
      <c r="G535" s="420">
        <f t="shared" si="94"/>
        <v>20000</v>
      </c>
      <c r="H535" s="420">
        <f t="shared" si="94"/>
        <v>20000</v>
      </c>
      <c r="I535" s="138"/>
      <c r="J535" s="275"/>
      <c r="K535" s="273"/>
      <c r="L535" s="15"/>
      <c r="M535" s="13"/>
      <c r="N535" s="19"/>
    </row>
    <row r="536" spans="1:14" ht="21.75" customHeight="1" x14ac:dyDescent="0.25">
      <c r="A536" s="124"/>
      <c r="B536" s="122">
        <v>42</v>
      </c>
      <c r="C536" s="888" t="s">
        <v>108</v>
      </c>
      <c r="D536" s="889"/>
      <c r="E536" s="890"/>
      <c r="F536" s="420">
        <f>SUM(F537)</f>
        <v>20000</v>
      </c>
      <c r="G536" s="481">
        <v>20000</v>
      </c>
      <c r="H536" s="525">
        <v>20000</v>
      </c>
      <c r="I536" s="138"/>
      <c r="J536" s="275"/>
      <c r="K536" s="273"/>
      <c r="L536" s="15"/>
      <c r="M536" s="13"/>
      <c r="N536" s="19"/>
    </row>
    <row r="537" spans="1:14" ht="15" customHeight="1" thickBot="1" x14ac:dyDescent="0.3">
      <c r="A537" s="124" t="s">
        <v>374</v>
      </c>
      <c r="B537" s="123">
        <v>422</v>
      </c>
      <c r="C537" s="891" t="s">
        <v>142</v>
      </c>
      <c r="D537" s="892"/>
      <c r="E537" s="893"/>
      <c r="F537" s="185">
        <v>20000</v>
      </c>
      <c r="G537" s="257"/>
      <c r="H537" s="343"/>
      <c r="I537" s="139">
        <v>1</v>
      </c>
      <c r="J537" s="449" t="s">
        <v>343</v>
      </c>
      <c r="K537" s="273"/>
      <c r="L537" s="15"/>
      <c r="M537" s="13"/>
      <c r="N537" s="19"/>
    </row>
    <row r="538" spans="1:14" ht="39" customHeight="1" thickBot="1" x14ac:dyDescent="0.3">
      <c r="A538" s="896" t="s">
        <v>471</v>
      </c>
      <c r="B538" s="897"/>
      <c r="C538" s="897"/>
      <c r="D538" s="897"/>
      <c r="E538" s="897"/>
      <c r="F538" s="192">
        <f>F539+F543</f>
        <v>118000</v>
      </c>
      <c r="G538" s="192">
        <f>G539+G543</f>
        <v>118000</v>
      </c>
      <c r="H538" s="192">
        <f>H539+H543</f>
        <v>118000</v>
      </c>
      <c r="I538" s="573"/>
      <c r="J538" s="310"/>
      <c r="K538" s="280"/>
      <c r="L538" s="13"/>
      <c r="M538" s="15"/>
      <c r="N538" s="16"/>
    </row>
    <row r="539" spans="1:14" ht="26.25" customHeight="1" thickBot="1" x14ac:dyDescent="0.3">
      <c r="A539" s="864" t="s">
        <v>566</v>
      </c>
      <c r="B539" s="865"/>
      <c r="C539" s="865"/>
      <c r="D539" s="865"/>
      <c r="E539" s="865"/>
      <c r="F539" s="186">
        <f>F540</f>
        <v>108000</v>
      </c>
      <c r="G539" s="482">
        <f t="shared" ref="F539:H540" si="95">G540</f>
        <v>108000</v>
      </c>
      <c r="H539" s="198">
        <f t="shared" si="95"/>
        <v>108000</v>
      </c>
      <c r="I539" s="543"/>
      <c r="J539" s="288"/>
      <c r="K539" s="280"/>
      <c r="L539" s="13"/>
      <c r="M539" s="15"/>
      <c r="N539" s="16"/>
    </row>
    <row r="540" spans="1:14" ht="15" customHeight="1" x14ac:dyDescent="0.25">
      <c r="A540" s="119"/>
      <c r="B540" s="125">
        <v>3</v>
      </c>
      <c r="C540" s="894" t="s">
        <v>67</v>
      </c>
      <c r="D540" s="895"/>
      <c r="E540" s="895"/>
      <c r="F540" s="178">
        <f t="shared" si="95"/>
        <v>108000</v>
      </c>
      <c r="G540" s="374">
        <f t="shared" si="95"/>
        <v>108000</v>
      </c>
      <c r="H540" s="378">
        <f t="shared" si="95"/>
        <v>108000</v>
      </c>
      <c r="I540" s="138"/>
      <c r="J540" s="275"/>
      <c r="K540" s="273"/>
      <c r="L540" s="15"/>
      <c r="M540" s="13"/>
      <c r="N540" s="19"/>
    </row>
    <row r="541" spans="1:14" ht="15.75" customHeight="1" x14ac:dyDescent="0.25">
      <c r="A541" s="121"/>
      <c r="B541" s="126">
        <v>37</v>
      </c>
      <c r="C541" s="888" t="s">
        <v>93</v>
      </c>
      <c r="D541" s="889"/>
      <c r="E541" s="889"/>
      <c r="F541" s="179">
        <f>SUM(F542)</f>
        <v>108000</v>
      </c>
      <c r="G541" s="375">
        <v>108000</v>
      </c>
      <c r="H541" s="379">
        <v>108000</v>
      </c>
      <c r="I541" s="138"/>
      <c r="J541" s="275"/>
      <c r="K541" s="273"/>
      <c r="L541" s="13"/>
      <c r="M541" s="13"/>
      <c r="N541" s="19"/>
    </row>
    <row r="542" spans="1:14" ht="18" customHeight="1" thickBot="1" x14ac:dyDescent="0.3">
      <c r="A542" s="123" t="s">
        <v>375</v>
      </c>
      <c r="B542" s="127">
        <v>372</v>
      </c>
      <c r="C542" s="891" t="s">
        <v>162</v>
      </c>
      <c r="D542" s="892"/>
      <c r="E542" s="892"/>
      <c r="F542" s="600">
        <v>108000</v>
      </c>
      <c r="G542" s="518"/>
      <c r="H542" s="380"/>
      <c r="I542" s="140">
        <v>1</v>
      </c>
      <c r="J542" s="459" t="s">
        <v>343</v>
      </c>
      <c r="K542" s="273"/>
      <c r="L542" s="13"/>
      <c r="M542" s="13"/>
      <c r="N542" s="16"/>
    </row>
    <row r="543" spans="1:14" ht="25.5" customHeight="1" thickBot="1" x14ac:dyDescent="0.3">
      <c r="A543" s="864" t="s">
        <v>567</v>
      </c>
      <c r="B543" s="865"/>
      <c r="C543" s="865"/>
      <c r="D543" s="865"/>
      <c r="E543" s="865"/>
      <c r="F543" s="186">
        <f t="shared" ref="F543:H544" si="96">F544</f>
        <v>10000</v>
      </c>
      <c r="G543" s="482">
        <f t="shared" si="96"/>
        <v>10000</v>
      </c>
      <c r="H543" s="198">
        <f t="shared" si="96"/>
        <v>10000</v>
      </c>
      <c r="I543" s="574"/>
      <c r="J543" s="288"/>
      <c r="K543" s="280"/>
      <c r="L543" s="15"/>
      <c r="M543" s="15"/>
      <c r="N543" s="16"/>
    </row>
    <row r="544" spans="1:14" ht="15" customHeight="1" x14ac:dyDescent="0.25">
      <c r="A544" s="119"/>
      <c r="B544" s="125">
        <v>3</v>
      </c>
      <c r="C544" s="894" t="s">
        <v>67</v>
      </c>
      <c r="D544" s="895"/>
      <c r="E544" s="895"/>
      <c r="F544" s="178">
        <f t="shared" si="96"/>
        <v>10000</v>
      </c>
      <c r="G544" s="530">
        <f t="shared" si="96"/>
        <v>10000</v>
      </c>
      <c r="H544" s="378">
        <f t="shared" si="96"/>
        <v>10000</v>
      </c>
      <c r="I544" s="137"/>
      <c r="J544" s="275"/>
      <c r="K544" s="273"/>
      <c r="L544" s="15"/>
      <c r="M544" s="13"/>
      <c r="N544" s="19"/>
    </row>
    <row r="545" spans="1:16" ht="15" customHeight="1" x14ac:dyDescent="0.25">
      <c r="A545" s="121"/>
      <c r="B545" s="126">
        <v>38</v>
      </c>
      <c r="C545" s="888" t="s">
        <v>115</v>
      </c>
      <c r="D545" s="889"/>
      <c r="E545" s="889"/>
      <c r="F545" s="179">
        <f>SUM(F546)</f>
        <v>10000</v>
      </c>
      <c r="G545" s="375">
        <v>10000</v>
      </c>
      <c r="H545" s="379">
        <v>10000</v>
      </c>
      <c r="I545" s="138"/>
      <c r="J545" s="275"/>
      <c r="K545" s="273"/>
      <c r="L545" s="13"/>
      <c r="M545" s="13"/>
      <c r="N545" s="19"/>
    </row>
    <row r="546" spans="1:16" ht="16.5" customHeight="1" thickBot="1" x14ac:dyDescent="0.3">
      <c r="A546" s="123" t="s">
        <v>868</v>
      </c>
      <c r="B546" s="127">
        <v>381</v>
      </c>
      <c r="C546" s="891" t="s">
        <v>106</v>
      </c>
      <c r="D546" s="892"/>
      <c r="E546" s="892"/>
      <c r="F546" s="600">
        <v>10000</v>
      </c>
      <c r="G546" s="520"/>
      <c r="H546" s="380"/>
      <c r="I546" s="140">
        <v>1</v>
      </c>
      <c r="J546" s="459" t="s">
        <v>343</v>
      </c>
      <c r="K546" s="273"/>
      <c r="L546" s="13"/>
      <c r="M546" s="13"/>
      <c r="N546" s="16"/>
    </row>
    <row r="547" spans="1:16" ht="24.75" customHeight="1" thickBot="1" x14ac:dyDescent="0.3">
      <c r="A547" s="896" t="s">
        <v>472</v>
      </c>
      <c r="B547" s="897"/>
      <c r="C547" s="897"/>
      <c r="D547" s="897"/>
      <c r="E547" s="897"/>
      <c r="F547" s="192">
        <f t="shared" ref="F547:H549" si="97">F548</f>
        <v>100000</v>
      </c>
      <c r="G547" s="385">
        <f t="shared" si="97"/>
        <v>0</v>
      </c>
      <c r="H547" s="381">
        <f t="shared" si="97"/>
        <v>0</v>
      </c>
      <c r="I547" s="575"/>
      <c r="J547" s="359"/>
      <c r="K547" s="280"/>
      <c r="L547" s="13"/>
      <c r="M547" s="15"/>
      <c r="N547" s="16"/>
      <c r="P547" s="39"/>
    </row>
    <row r="548" spans="1:16" ht="25.5" customHeight="1" thickBot="1" x14ac:dyDescent="0.3">
      <c r="A548" s="864" t="s">
        <v>473</v>
      </c>
      <c r="B548" s="865"/>
      <c r="C548" s="865"/>
      <c r="D548" s="865"/>
      <c r="E548" s="865"/>
      <c r="F548" s="186">
        <f t="shared" si="97"/>
        <v>100000</v>
      </c>
      <c r="G548" s="482">
        <f t="shared" si="97"/>
        <v>0</v>
      </c>
      <c r="H548" s="198">
        <f t="shared" si="97"/>
        <v>0</v>
      </c>
      <c r="I548" s="358"/>
      <c r="J548" s="288"/>
      <c r="K548" s="280"/>
      <c r="L548" s="15"/>
      <c r="M548" s="15"/>
      <c r="N548" s="16"/>
    </row>
    <row r="549" spans="1:16" ht="27" customHeight="1" x14ac:dyDescent="0.25">
      <c r="A549" s="119"/>
      <c r="B549" s="125">
        <v>4</v>
      </c>
      <c r="C549" s="894" t="s">
        <v>145</v>
      </c>
      <c r="D549" s="895"/>
      <c r="E549" s="895"/>
      <c r="F549" s="178">
        <f t="shared" si="97"/>
        <v>100000</v>
      </c>
      <c r="G549" s="374">
        <f t="shared" si="97"/>
        <v>0</v>
      </c>
      <c r="H549" s="378">
        <f t="shared" si="97"/>
        <v>0</v>
      </c>
      <c r="I549" s="353"/>
      <c r="J549" s="275"/>
      <c r="K549" s="273"/>
      <c r="L549" s="15"/>
      <c r="M549" s="13"/>
      <c r="N549" s="19"/>
    </row>
    <row r="550" spans="1:16" ht="24.75" customHeight="1" x14ac:dyDescent="0.25">
      <c r="A550" s="121"/>
      <c r="B550" s="126">
        <v>42</v>
      </c>
      <c r="C550" s="888" t="s">
        <v>146</v>
      </c>
      <c r="D550" s="889"/>
      <c r="E550" s="889"/>
      <c r="F550" s="179">
        <f>SUM(F551:F551)</f>
        <v>100000</v>
      </c>
      <c r="G550" s="375">
        <v>0</v>
      </c>
      <c r="H550" s="379">
        <f>SUM(H551)</f>
        <v>0</v>
      </c>
      <c r="I550" s="353"/>
      <c r="J550" s="275"/>
      <c r="K550" s="273"/>
      <c r="L550" s="13"/>
      <c r="M550" s="13"/>
      <c r="N550" s="19"/>
    </row>
    <row r="551" spans="1:16" ht="18" customHeight="1" thickBot="1" x14ac:dyDescent="0.3">
      <c r="A551" s="123" t="s">
        <v>869</v>
      </c>
      <c r="B551" s="127">
        <v>422</v>
      </c>
      <c r="C551" s="891" t="s">
        <v>404</v>
      </c>
      <c r="D551" s="892"/>
      <c r="E551" s="892"/>
      <c r="F551" s="600">
        <v>100000</v>
      </c>
      <c r="G551" s="260"/>
      <c r="H551" s="261"/>
      <c r="I551" s="572">
        <v>1</v>
      </c>
      <c r="J551" s="459" t="s">
        <v>343</v>
      </c>
      <c r="K551" s="273"/>
      <c r="L551" s="13"/>
      <c r="M551" s="13"/>
      <c r="N551" s="16"/>
    </row>
    <row r="552" spans="1:16" ht="18" customHeight="1" thickBot="1" x14ac:dyDescent="0.3">
      <c r="A552" s="934" t="s">
        <v>475</v>
      </c>
      <c r="B552" s="935"/>
      <c r="C552" s="935"/>
      <c r="D552" s="935"/>
      <c r="E552" s="936"/>
      <c r="F552" s="467">
        <f t="shared" ref="F552:H555" si="98">F553</f>
        <v>25000</v>
      </c>
      <c r="G552" s="531">
        <f t="shared" si="98"/>
        <v>15000</v>
      </c>
      <c r="H552" s="467">
        <f t="shared" si="98"/>
        <v>15000</v>
      </c>
      <c r="I552" s="576"/>
      <c r="J552" s="468"/>
      <c r="K552" s="273"/>
      <c r="L552" s="13"/>
      <c r="M552" s="13"/>
      <c r="N552" s="16"/>
    </row>
    <row r="553" spans="1:16" ht="18" customHeight="1" thickBot="1" x14ac:dyDescent="0.3">
      <c r="A553" s="937" t="s">
        <v>568</v>
      </c>
      <c r="B553" s="938"/>
      <c r="C553" s="938"/>
      <c r="D553" s="938"/>
      <c r="E553" s="939"/>
      <c r="F553" s="417">
        <f t="shared" si="98"/>
        <v>25000</v>
      </c>
      <c r="G553" s="532">
        <f t="shared" si="98"/>
        <v>15000</v>
      </c>
      <c r="H553" s="417">
        <f t="shared" si="98"/>
        <v>15000</v>
      </c>
      <c r="I553" s="577"/>
      <c r="J553" s="360"/>
      <c r="K553" s="273"/>
      <c r="L553" s="13"/>
      <c r="M553" s="13"/>
      <c r="N553" s="16"/>
    </row>
    <row r="554" spans="1:16" ht="18" customHeight="1" thickBot="1" x14ac:dyDescent="0.3">
      <c r="A554" s="953" t="s">
        <v>474</v>
      </c>
      <c r="B554" s="954"/>
      <c r="C554" s="954"/>
      <c r="D554" s="954"/>
      <c r="E554" s="955"/>
      <c r="F554" s="388">
        <f t="shared" si="98"/>
        <v>25000</v>
      </c>
      <c r="G554" s="478">
        <f t="shared" si="98"/>
        <v>15000</v>
      </c>
      <c r="H554" s="371">
        <f t="shared" si="98"/>
        <v>15000</v>
      </c>
      <c r="I554" s="403"/>
      <c r="J554" s="333"/>
      <c r="K554" s="273"/>
      <c r="L554" s="13"/>
      <c r="M554" s="13"/>
      <c r="N554" s="16"/>
    </row>
    <row r="555" spans="1:16" ht="18" customHeight="1" x14ac:dyDescent="0.25">
      <c r="A555" s="119"/>
      <c r="B555" s="120">
        <v>3</v>
      </c>
      <c r="C555" s="894" t="s">
        <v>67</v>
      </c>
      <c r="D555" s="895"/>
      <c r="E555" s="915"/>
      <c r="F555" s="372">
        <f t="shared" si="98"/>
        <v>25000</v>
      </c>
      <c r="G555" s="178">
        <f t="shared" si="98"/>
        <v>15000</v>
      </c>
      <c r="H555" s="379">
        <f t="shared" si="98"/>
        <v>15000</v>
      </c>
      <c r="I555" s="570"/>
      <c r="J555" s="275"/>
      <c r="K555" s="273"/>
      <c r="L555" s="13"/>
      <c r="M555" s="13"/>
      <c r="N555" s="16"/>
    </row>
    <row r="556" spans="1:16" ht="18" customHeight="1" x14ac:dyDescent="0.25">
      <c r="A556" s="121"/>
      <c r="B556" s="122">
        <v>38</v>
      </c>
      <c r="C556" s="888" t="s">
        <v>115</v>
      </c>
      <c r="D556" s="889"/>
      <c r="E556" s="890"/>
      <c r="F556" s="372">
        <f>SUM(F557)</f>
        <v>25000</v>
      </c>
      <c r="G556" s="179">
        <v>15000</v>
      </c>
      <c r="H556" s="379">
        <v>15000</v>
      </c>
      <c r="I556" s="570"/>
      <c r="J556" s="275"/>
      <c r="K556" s="273"/>
      <c r="L556" s="13"/>
      <c r="M556" s="13"/>
      <c r="N556" s="16"/>
    </row>
    <row r="557" spans="1:16" ht="18" customHeight="1" thickBot="1" x14ac:dyDescent="0.3">
      <c r="A557" s="123" t="s">
        <v>503</v>
      </c>
      <c r="B557" s="123">
        <v>381</v>
      </c>
      <c r="C557" s="891" t="s">
        <v>476</v>
      </c>
      <c r="D557" s="892"/>
      <c r="E557" s="893"/>
      <c r="F557" s="600">
        <v>25000</v>
      </c>
      <c r="G557" s="260"/>
      <c r="H557" s="261"/>
      <c r="I557" s="571">
        <v>1</v>
      </c>
      <c r="J557" s="449" t="s">
        <v>343</v>
      </c>
      <c r="K557" s="273"/>
      <c r="L557" s="13"/>
      <c r="M557" s="13"/>
      <c r="N557" s="16"/>
    </row>
    <row r="558" spans="1:16" ht="15.75" customHeight="1" thickBot="1" x14ac:dyDescent="0.3">
      <c r="A558" s="962" t="s">
        <v>477</v>
      </c>
      <c r="B558" s="963"/>
      <c r="C558" s="963"/>
      <c r="D558" s="963"/>
      <c r="E558" s="963"/>
      <c r="F558" s="421">
        <f>F559+F585</f>
        <v>1339000</v>
      </c>
      <c r="G558" s="421">
        <f t="shared" ref="G558:H558" si="99">G559+G585</f>
        <v>839000</v>
      </c>
      <c r="H558" s="421">
        <f t="shared" si="99"/>
        <v>339000</v>
      </c>
      <c r="I558" s="354"/>
      <c r="J558" s="355"/>
      <c r="K558" s="280"/>
      <c r="L558" s="13"/>
      <c r="M558" s="239"/>
      <c r="N558" s="16"/>
    </row>
    <row r="559" spans="1:16" ht="25.5" customHeight="1" thickBot="1" x14ac:dyDescent="0.3">
      <c r="A559" s="898" t="s">
        <v>478</v>
      </c>
      <c r="B559" s="899"/>
      <c r="C559" s="899"/>
      <c r="D559" s="899"/>
      <c r="E559" s="899"/>
      <c r="F559" s="368">
        <f>F560</f>
        <v>1334000</v>
      </c>
      <c r="G559" s="368">
        <f t="shared" ref="G559:H559" si="100">G560</f>
        <v>834000</v>
      </c>
      <c r="H559" s="368">
        <f t="shared" si="100"/>
        <v>334000</v>
      </c>
      <c r="I559" s="369"/>
      <c r="J559" s="370"/>
      <c r="K559" s="280"/>
      <c r="L559" s="15"/>
      <c r="M559" s="15"/>
      <c r="N559" s="16"/>
    </row>
    <row r="560" spans="1:16" ht="27.75" customHeight="1" thickBot="1" x14ac:dyDescent="0.3">
      <c r="A560" s="896" t="s">
        <v>545</v>
      </c>
      <c r="B560" s="897"/>
      <c r="C560" s="897"/>
      <c r="D560" s="897"/>
      <c r="E560" s="897"/>
      <c r="F560" s="192">
        <f>F561+F569+F576+F581</f>
        <v>1334000</v>
      </c>
      <c r="G560" s="192">
        <f t="shared" ref="G560:H560" si="101">G561+G569+G576+G581</f>
        <v>834000</v>
      </c>
      <c r="H560" s="192">
        <f t="shared" si="101"/>
        <v>334000</v>
      </c>
      <c r="I560" s="356"/>
      <c r="J560" s="357"/>
      <c r="K560" s="280"/>
      <c r="L560" s="15"/>
      <c r="M560" s="15"/>
      <c r="N560" s="16"/>
    </row>
    <row r="561" spans="1:25" ht="15.75" customHeight="1" thickBot="1" x14ac:dyDescent="0.3">
      <c r="A561" s="864" t="s">
        <v>479</v>
      </c>
      <c r="B561" s="865"/>
      <c r="C561" s="865"/>
      <c r="D561" s="865"/>
      <c r="E561" s="865"/>
      <c r="F561" s="186">
        <f>F562</f>
        <v>258000</v>
      </c>
      <c r="G561" s="482">
        <f>G562</f>
        <v>258000</v>
      </c>
      <c r="H561" s="198">
        <f>H562</f>
        <v>258000</v>
      </c>
      <c r="I561" s="287"/>
      <c r="J561" s="288"/>
      <c r="K561" s="280"/>
      <c r="L561" s="15"/>
      <c r="M561" s="15"/>
      <c r="N561" s="16"/>
    </row>
    <row r="562" spans="1:25" ht="15" customHeight="1" x14ac:dyDescent="0.25">
      <c r="A562" s="144"/>
      <c r="B562" s="120">
        <v>3</v>
      </c>
      <c r="C562" s="895" t="s">
        <v>67</v>
      </c>
      <c r="D562" s="895"/>
      <c r="E562" s="895"/>
      <c r="F562" s="178">
        <f>F563+F567</f>
        <v>258000</v>
      </c>
      <c r="G562" s="178">
        <f>G563+G567</f>
        <v>258000</v>
      </c>
      <c r="H562" s="178">
        <f>H563+H567</f>
        <v>258000</v>
      </c>
      <c r="I562" s="274"/>
      <c r="J562" s="275"/>
      <c r="K562" s="273"/>
      <c r="L562" s="15"/>
      <c r="M562" s="13"/>
      <c r="N562" s="19"/>
    </row>
    <row r="563" spans="1:25" ht="15" customHeight="1" x14ac:dyDescent="0.25">
      <c r="A563" s="124"/>
      <c r="B563" s="122">
        <v>31</v>
      </c>
      <c r="C563" s="889" t="s">
        <v>68</v>
      </c>
      <c r="D563" s="889"/>
      <c r="E563" s="889"/>
      <c r="F563" s="179">
        <f>SUM(F564:F566)</f>
        <v>254000</v>
      </c>
      <c r="G563" s="375">
        <v>254000</v>
      </c>
      <c r="H563" s="379">
        <v>254000</v>
      </c>
      <c r="I563" s="138"/>
      <c r="J563" s="275"/>
      <c r="K563" s="273"/>
      <c r="L563" s="13"/>
      <c r="M563" s="13"/>
      <c r="N563" s="19"/>
    </row>
    <row r="564" spans="1:25" ht="15" customHeight="1" x14ac:dyDescent="0.25">
      <c r="A564" s="124" t="s">
        <v>504</v>
      </c>
      <c r="B564" s="121">
        <v>311</v>
      </c>
      <c r="C564" s="863" t="s">
        <v>285</v>
      </c>
      <c r="D564" s="863"/>
      <c r="E564" s="863"/>
      <c r="F564" s="191">
        <v>170000</v>
      </c>
      <c r="G564" s="384"/>
      <c r="H564" s="382"/>
      <c r="I564" s="139">
        <v>1</v>
      </c>
      <c r="J564" s="449" t="s">
        <v>335</v>
      </c>
      <c r="K564" s="273"/>
      <c r="L564" s="13"/>
      <c r="M564" s="13"/>
      <c r="N564" s="16"/>
    </row>
    <row r="565" spans="1:25" ht="15" customHeight="1" x14ac:dyDescent="0.25">
      <c r="A565" s="124" t="s">
        <v>505</v>
      </c>
      <c r="B565" s="121">
        <v>312</v>
      </c>
      <c r="C565" s="863" t="s">
        <v>155</v>
      </c>
      <c r="D565" s="863"/>
      <c r="E565" s="863"/>
      <c r="F565" s="191">
        <v>7000</v>
      </c>
      <c r="G565" s="384"/>
      <c r="H565" s="382"/>
      <c r="I565" s="139">
        <v>1</v>
      </c>
      <c r="J565" s="449" t="s">
        <v>335</v>
      </c>
      <c r="K565" s="273"/>
      <c r="L565" s="13"/>
      <c r="M565" s="13"/>
      <c r="N565" s="16"/>
    </row>
    <row r="566" spans="1:25" ht="16.5" customHeight="1" x14ac:dyDescent="0.25">
      <c r="A566" s="124" t="s">
        <v>582</v>
      </c>
      <c r="B566" s="121">
        <v>313</v>
      </c>
      <c r="C566" s="862" t="s">
        <v>287</v>
      </c>
      <c r="D566" s="863"/>
      <c r="E566" s="928"/>
      <c r="F566" s="191">
        <v>77000</v>
      </c>
      <c r="G566" s="384"/>
      <c r="H566" s="382"/>
      <c r="I566" s="139">
        <v>1</v>
      </c>
      <c r="J566" s="449" t="s">
        <v>335</v>
      </c>
      <c r="K566" s="273"/>
      <c r="L566" s="13"/>
      <c r="M566" s="13"/>
      <c r="N566" s="16"/>
    </row>
    <row r="567" spans="1:25" ht="16.5" customHeight="1" x14ac:dyDescent="0.25">
      <c r="A567" s="124"/>
      <c r="B567" s="122">
        <v>32</v>
      </c>
      <c r="C567" s="888" t="s">
        <v>72</v>
      </c>
      <c r="D567" s="889"/>
      <c r="E567" s="890"/>
      <c r="F567" s="372">
        <f>SUM(F568)</f>
        <v>4000</v>
      </c>
      <c r="G567" s="383">
        <v>4000</v>
      </c>
      <c r="H567" s="379">
        <v>4000</v>
      </c>
      <c r="I567" s="138"/>
      <c r="J567" s="306"/>
      <c r="K567" s="273"/>
      <c r="L567" s="13"/>
      <c r="M567" s="13"/>
      <c r="N567" s="16"/>
    </row>
    <row r="568" spans="1:25" ht="16.5" customHeight="1" thickBot="1" x14ac:dyDescent="0.3">
      <c r="A568" s="124" t="s">
        <v>506</v>
      </c>
      <c r="B568" s="123">
        <v>321</v>
      </c>
      <c r="C568" s="891" t="s">
        <v>540</v>
      </c>
      <c r="D568" s="892"/>
      <c r="E568" s="893"/>
      <c r="F568" s="191">
        <v>4000</v>
      </c>
      <c r="G568" s="384"/>
      <c r="H568" s="382"/>
      <c r="I568" s="139"/>
      <c r="J568" s="449" t="s">
        <v>335</v>
      </c>
      <c r="K568" s="273"/>
      <c r="L568" s="13"/>
      <c r="M568" s="13"/>
      <c r="N568" s="16"/>
    </row>
    <row r="569" spans="1:25" ht="25.5" customHeight="1" thickBot="1" x14ac:dyDescent="0.3">
      <c r="A569" s="864" t="s">
        <v>546</v>
      </c>
      <c r="B569" s="865"/>
      <c r="C569" s="865"/>
      <c r="D569" s="865"/>
      <c r="E569" s="865"/>
      <c r="F569" s="186">
        <f>F570</f>
        <v>46000</v>
      </c>
      <c r="G569" s="482">
        <f>G570</f>
        <v>46000</v>
      </c>
      <c r="H569" s="198">
        <f>H570</f>
        <v>46000</v>
      </c>
      <c r="I569" s="543"/>
      <c r="J569" s="288"/>
      <c r="K569" s="280"/>
      <c r="L569" s="13"/>
      <c r="M569" s="15"/>
      <c r="N569" s="16"/>
      <c r="Y569" s="21"/>
    </row>
    <row r="570" spans="1:25" ht="15" customHeight="1" x14ac:dyDescent="0.25">
      <c r="A570" s="119"/>
      <c r="B570" s="120">
        <v>3</v>
      </c>
      <c r="C570" s="894" t="s">
        <v>67</v>
      </c>
      <c r="D570" s="895"/>
      <c r="E570" s="895"/>
      <c r="F570" s="178">
        <f>F571+F574</f>
        <v>46000</v>
      </c>
      <c r="G570" s="534">
        <f>G571+G574</f>
        <v>46000</v>
      </c>
      <c r="H570" s="535">
        <f>H571+H574</f>
        <v>46000</v>
      </c>
      <c r="I570" s="578"/>
      <c r="J570" s="361"/>
      <c r="K570" s="273"/>
      <c r="L570" s="15"/>
      <c r="M570" s="13"/>
      <c r="N570" s="19"/>
    </row>
    <row r="571" spans="1:25" ht="15" customHeight="1" x14ac:dyDescent="0.25">
      <c r="A571" s="121"/>
      <c r="B571" s="147">
        <v>32</v>
      </c>
      <c r="C571" s="964" t="s">
        <v>72</v>
      </c>
      <c r="D571" s="965"/>
      <c r="E571" s="965"/>
      <c r="F571" s="194">
        <f>SUM(F572:F573)</f>
        <v>44000</v>
      </c>
      <c r="G571" s="536">
        <v>44000</v>
      </c>
      <c r="H571" s="379">
        <v>44000</v>
      </c>
      <c r="I571" s="138"/>
      <c r="J571" s="275"/>
      <c r="K571" s="273"/>
      <c r="L571" s="13"/>
      <c r="M571" s="13"/>
      <c r="N571" s="19"/>
    </row>
    <row r="572" spans="1:25" s="146" customFormat="1" ht="15" customHeight="1" x14ac:dyDescent="0.25">
      <c r="A572" s="121" t="s">
        <v>507</v>
      </c>
      <c r="B572" s="148">
        <v>322</v>
      </c>
      <c r="C572" s="946" t="s">
        <v>126</v>
      </c>
      <c r="D572" s="947"/>
      <c r="E572" s="947"/>
      <c r="F572" s="191">
        <v>18000</v>
      </c>
      <c r="G572" s="537"/>
      <c r="H572" s="382"/>
      <c r="I572" s="139">
        <v>1.3</v>
      </c>
      <c r="J572" s="449" t="s">
        <v>335</v>
      </c>
      <c r="K572" s="273"/>
      <c r="L572" s="145"/>
      <c r="M572" s="145"/>
      <c r="N572" s="16"/>
    </row>
    <row r="573" spans="1:25" s="146" customFormat="1" ht="15" customHeight="1" x14ac:dyDescent="0.25">
      <c r="A573" s="121" t="s">
        <v>508</v>
      </c>
      <c r="B573" s="148">
        <v>323</v>
      </c>
      <c r="C573" s="946" t="s">
        <v>127</v>
      </c>
      <c r="D573" s="947"/>
      <c r="E573" s="947"/>
      <c r="F573" s="191">
        <v>26000</v>
      </c>
      <c r="G573" s="537"/>
      <c r="H573" s="382"/>
      <c r="I573" s="139">
        <v>1</v>
      </c>
      <c r="J573" s="449" t="s">
        <v>335</v>
      </c>
      <c r="K573" s="273"/>
      <c r="L573" s="145"/>
      <c r="M573" s="145"/>
      <c r="N573" s="16"/>
    </row>
    <row r="574" spans="1:25" ht="15" customHeight="1" x14ac:dyDescent="0.25">
      <c r="A574" s="121"/>
      <c r="B574" s="150">
        <v>34</v>
      </c>
      <c r="C574" s="964" t="s">
        <v>89</v>
      </c>
      <c r="D574" s="970"/>
      <c r="E574" s="970"/>
      <c r="F574" s="422">
        <f>SUM(F575)</f>
        <v>2000</v>
      </c>
      <c r="G574" s="536">
        <v>2000</v>
      </c>
      <c r="H574" s="179">
        <v>2000</v>
      </c>
      <c r="I574" s="579"/>
      <c r="J574" s="854"/>
      <c r="K574" s="273"/>
      <c r="L574" s="13"/>
      <c r="M574" s="13"/>
      <c r="N574" s="19"/>
    </row>
    <row r="575" spans="1:25" ht="15" customHeight="1" thickBot="1" x14ac:dyDescent="0.3">
      <c r="A575" s="121" t="s">
        <v>509</v>
      </c>
      <c r="B575" s="149">
        <v>343</v>
      </c>
      <c r="C575" s="946" t="s">
        <v>129</v>
      </c>
      <c r="D575" s="947"/>
      <c r="E575" s="947"/>
      <c r="F575" s="823">
        <v>2000</v>
      </c>
      <c r="G575" s="537"/>
      <c r="H575" s="196"/>
      <c r="I575" s="579">
        <v>1</v>
      </c>
      <c r="J575" s="854" t="s">
        <v>335</v>
      </c>
      <c r="K575" s="273"/>
      <c r="L575" s="13"/>
      <c r="M575" s="13"/>
      <c r="N575" s="19"/>
    </row>
    <row r="576" spans="1:25" ht="15.75" customHeight="1" thickBot="1" x14ac:dyDescent="0.3">
      <c r="A576" s="864" t="s">
        <v>547</v>
      </c>
      <c r="B576" s="865"/>
      <c r="C576" s="865"/>
      <c r="D576" s="865"/>
      <c r="E576" s="865"/>
      <c r="F576" s="186">
        <f t="shared" ref="F576:H577" si="102">F577</f>
        <v>30000</v>
      </c>
      <c r="G576" s="482">
        <f t="shared" si="102"/>
        <v>30000</v>
      </c>
      <c r="H576" s="198">
        <f t="shared" si="102"/>
        <v>30000</v>
      </c>
      <c r="I576" s="287"/>
      <c r="J576" s="288"/>
      <c r="K576" s="280"/>
      <c r="L576" s="15"/>
      <c r="M576" s="15"/>
      <c r="N576" s="16"/>
    </row>
    <row r="577" spans="1:15" ht="26.25" customHeight="1" x14ac:dyDescent="0.25">
      <c r="A577" s="119"/>
      <c r="B577" s="125">
        <v>4</v>
      </c>
      <c r="C577" s="894" t="s">
        <v>107</v>
      </c>
      <c r="D577" s="895"/>
      <c r="E577" s="895"/>
      <c r="F577" s="178">
        <f t="shared" si="102"/>
        <v>30000</v>
      </c>
      <c r="G577" s="374">
        <f t="shared" si="102"/>
        <v>30000</v>
      </c>
      <c r="H577" s="378">
        <f t="shared" si="102"/>
        <v>30000</v>
      </c>
      <c r="I577" s="138"/>
      <c r="J577" s="275"/>
      <c r="K577" s="273"/>
      <c r="L577" s="15"/>
      <c r="M577" s="13"/>
      <c r="N577" s="19"/>
    </row>
    <row r="578" spans="1:15" ht="25.5" customHeight="1" x14ac:dyDescent="0.25">
      <c r="A578" s="121"/>
      <c r="B578" s="126">
        <v>42</v>
      </c>
      <c r="C578" s="888" t="s">
        <v>108</v>
      </c>
      <c r="D578" s="889"/>
      <c r="E578" s="889"/>
      <c r="F578" s="179">
        <f>SUM(F579)</f>
        <v>30000</v>
      </c>
      <c r="G578" s="375">
        <v>30000</v>
      </c>
      <c r="H578" s="379">
        <v>30000</v>
      </c>
      <c r="I578" s="138"/>
      <c r="J578" s="275"/>
      <c r="K578" s="273"/>
      <c r="L578" s="13"/>
      <c r="M578" s="13"/>
      <c r="N578" s="19"/>
    </row>
    <row r="579" spans="1:15" ht="14.25" customHeight="1" thickBot="1" x14ac:dyDescent="0.3">
      <c r="A579" s="123" t="s">
        <v>510</v>
      </c>
      <c r="B579" s="127">
        <v>424</v>
      </c>
      <c r="C579" s="891" t="s">
        <v>288</v>
      </c>
      <c r="D579" s="892"/>
      <c r="E579" s="892"/>
      <c r="F579" s="600">
        <v>30000</v>
      </c>
      <c r="G579" s="376"/>
      <c r="H579" s="380"/>
      <c r="I579" s="139">
        <v>1.5</v>
      </c>
      <c r="J579" s="449" t="s">
        <v>335</v>
      </c>
      <c r="K579" s="273"/>
      <c r="L579" s="13"/>
      <c r="M579" s="13"/>
      <c r="N579" s="16"/>
    </row>
    <row r="580" spans="1:15" ht="15" customHeight="1" x14ac:dyDescent="0.25">
      <c r="A580" s="966" t="s">
        <v>480</v>
      </c>
      <c r="B580" s="967"/>
      <c r="C580" s="967"/>
      <c r="D580" s="967"/>
      <c r="E580" s="967"/>
      <c r="F580" s="189"/>
      <c r="G580" s="491"/>
      <c r="H580" s="517"/>
      <c r="I580" s="548"/>
      <c r="J580" s="300"/>
      <c r="K580" s="280"/>
      <c r="L580" s="13"/>
      <c r="M580" s="15"/>
      <c r="N580" s="16"/>
    </row>
    <row r="581" spans="1:15" ht="15.75" customHeight="1" thickBot="1" x14ac:dyDescent="0.3">
      <c r="A581" s="968" t="s">
        <v>549</v>
      </c>
      <c r="B581" s="969"/>
      <c r="C581" s="969"/>
      <c r="D581" s="969"/>
      <c r="E581" s="969"/>
      <c r="F581" s="190">
        <f t="shared" ref="F581:H582" si="103">F582</f>
        <v>1000000</v>
      </c>
      <c r="G581" s="373">
        <f t="shared" si="103"/>
        <v>500000</v>
      </c>
      <c r="H581" s="377">
        <f t="shared" si="103"/>
        <v>0</v>
      </c>
      <c r="I581" s="549"/>
      <c r="J581" s="302"/>
      <c r="K581" s="280"/>
      <c r="L581" s="15"/>
      <c r="M581" s="15"/>
      <c r="N581" s="16"/>
    </row>
    <row r="582" spans="1:15" ht="26.25" customHeight="1" x14ac:dyDescent="0.25">
      <c r="A582" s="119"/>
      <c r="B582" s="125">
        <v>4</v>
      </c>
      <c r="C582" s="894" t="s">
        <v>107</v>
      </c>
      <c r="D582" s="895"/>
      <c r="E582" s="895"/>
      <c r="F582" s="178">
        <f t="shared" si="103"/>
        <v>1000000</v>
      </c>
      <c r="G582" s="374">
        <f t="shared" si="103"/>
        <v>500000</v>
      </c>
      <c r="H582" s="378">
        <f t="shared" si="103"/>
        <v>0</v>
      </c>
      <c r="I582" s="138"/>
      <c r="J582" s="275"/>
      <c r="K582" s="273"/>
      <c r="L582" s="15"/>
      <c r="M582" s="13"/>
      <c r="N582" s="19"/>
    </row>
    <row r="583" spans="1:15" ht="27.75" customHeight="1" x14ac:dyDescent="0.25">
      <c r="A583" s="121"/>
      <c r="B583" s="126">
        <v>45</v>
      </c>
      <c r="C583" s="888" t="s">
        <v>113</v>
      </c>
      <c r="D583" s="889"/>
      <c r="E583" s="889"/>
      <c r="F583" s="179">
        <f>SUM(F584)</f>
        <v>1000000</v>
      </c>
      <c r="G583" s="375">
        <v>500000</v>
      </c>
      <c r="H583" s="379">
        <f>SUM(H584)</f>
        <v>0</v>
      </c>
      <c r="I583" s="138"/>
      <c r="J583" s="275"/>
      <c r="K583" s="273"/>
      <c r="L583" s="13"/>
      <c r="M583" s="13"/>
      <c r="N583" s="19"/>
    </row>
    <row r="584" spans="1:15" ht="18.75" customHeight="1" thickBot="1" x14ac:dyDescent="0.3">
      <c r="A584" s="123" t="s">
        <v>511</v>
      </c>
      <c r="B584" s="127">
        <v>451</v>
      </c>
      <c r="C584" s="891" t="s">
        <v>548</v>
      </c>
      <c r="D584" s="892"/>
      <c r="E584" s="892"/>
      <c r="F584" s="600">
        <v>1000000</v>
      </c>
      <c r="G584" s="308"/>
      <c r="H584" s="261"/>
      <c r="I584" s="140">
        <v>1.5</v>
      </c>
      <c r="J584" s="459" t="s">
        <v>335</v>
      </c>
      <c r="K584" s="273"/>
      <c r="L584" s="13"/>
      <c r="M584" s="13"/>
      <c r="N584" s="16"/>
    </row>
    <row r="585" spans="1:15" ht="18.75" customHeight="1" thickBot="1" x14ac:dyDescent="0.3">
      <c r="A585" s="934" t="s">
        <v>481</v>
      </c>
      <c r="B585" s="935"/>
      <c r="C585" s="935"/>
      <c r="D585" s="935"/>
      <c r="E585" s="936"/>
      <c r="F585" s="467">
        <f t="shared" ref="F585:H588" si="104">F586</f>
        <v>5000</v>
      </c>
      <c r="G585" s="531">
        <f t="shared" si="104"/>
        <v>5000</v>
      </c>
      <c r="H585" s="467">
        <f t="shared" si="104"/>
        <v>5000</v>
      </c>
      <c r="I585" s="580"/>
      <c r="J585" s="469"/>
      <c r="K585" s="273"/>
      <c r="L585" s="13"/>
      <c r="M585" s="13"/>
      <c r="N585" s="16"/>
    </row>
    <row r="586" spans="1:15" ht="18.75" customHeight="1" thickBot="1" x14ac:dyDescent="0.3">
      <c r="A586" s="937" t="s">
        <v>482</v>
      </c>
      <c r="B586" s="938"/>
      <c r="C586" s="938"/>
      <c r="D586" s="938"/>
      <c r="E586" s="939"/>
      <c r="F586" s="417">
        <f t="shared" si="104"/>
        <v>5000</v>
      </c>
      <c r="G586" s="532">
        <f t="shared" si="104"/>
        <v>5000</v>
      </c>
      <c r="H586" s="417">
        <f t="shared" si="104"/>
        <v>5000</v>
      </c>
      <c r="I586" s="567"/>
      <c r="J586" s="331"/>
      <c r="K586" s="273"/>
      <c r="L586" s="13"/>
      <c r="M586" s="13"/>
      <c r="N586" s="16"/>
    </row>
    <row r="587" spans="1:15" ht="18.75" customHeight="1" thickBot="1" x14ac:dyDescent="0.3">
      <c r="A587" s="953" t="s">
        <v>483</v>
      </c>
      <c r="B587" s="954"/>
      <c r="C587" s="954"/>
      <c r="D587" s="954"/>
      <c r="E587" s="955"/>
      <c r="F587" s="371">
        <f t="shared" si="104"/>
        <v>5000</v>
      </c>
      <c r="G587" s="478">
        <f t="shared" si="104"/>
        <v>5000</v>
      </c>
      <c r="H587" s="371">
        <f t="shared" si="104"/>
        <v>5000</v>
      </c>
      <c r="I587" s="403"/>
      <c r="J587" s="333"/>
      <c r="K587" s="273"/>
      <c r="L587" s="13"/>
      <c r="M587" s="13"/>
      <c r="N587" s="16"/>
    </row>
    <row r="588" spans="1:15" ht="18.75" customHeight="1" x14ac:dyDescent="0.25">
      <c r="A588" s="119"/>
      <c r="B588" s="120">
        <v>3</v>
      </c>
      <c r="C588" s="894" t="s">
        <v>67</v>
      </c>
      <c r="D588" s="895"/>
      <c r="E588" s="915"/>
      <c r="F588" s="416">
        <f t="shared" si="104"/>
        <v>5000</v>
      </c>
      <c r="G588" s="187">
        <f t="shared" si="104"/>
        <v>5000</v>
      </c>
      <c r="H588" s="378">
        <f t="shared" si="104"/>
        <v>5000</v>
      </c>
      <c r="I588" s="138"/>
      <c r="J588" s="275"/>
      <c r="K588" s="273"/>
      <c r="L588" s="13"/>
      <c r="M588" s="13"/>
      <c r="N588" s="16"/>
    </row>
    <row r="589" spans="1:15" ht="18.75" customHeight="1" x14ac:dyDescent="0.25">
      <c r="A589" s="121"/>
      <c r="B589" s="122">
        <v>32</v>
      </c>
      <c r="C589" s="888" t="s">
        <v>72</v>
      </c>
      <c r="D589" s="889"/>
      <c r="E589" s="890"/>
      <c r="F589" s="372">
        <f>SUM(F590)</f>
        <v>5000</v>
      </c>
      <c r="G589" s="188">
        <v>5000</v>
      </c>
      <c r="H589" s="379">
        <v>5000</v>
      </c>
      <c r="I589" s="138"/>
      <c r="J589" s="275"/>
      <c r="K589" s="273"/>
      <c r="L589" s="13"/>
      <c r="M589" s="13"/>
      <c r="N589" s="16"/>
    </row>
    <row r="590" spans="1:15" ht="18.75" customHeight="1" thickBot="1" x14ac:dyDescent="0.3">
      <c r="A590" s="123" t="s">
        <v>583</v>
      </c>
      <c r="B590" s="123">
        <v>323</v>
      </c>
      <c r="C590" s="891" t="s">
        <v>484</v>
      </c>
      <c r="D590" s="892"/>
      <c r="E590" s="893"/>
      <c r="F590" s="600">
        <v>5000</v>
      </c>
      <c r="G590" s="376"/>
      <c r="H590" s="380"/>
      <c r="I590" s="139">
        <v>1</v>
      </c>
      <c r="J590" s="449" t="s">
        <v>335</v>
      </c>
      <c r="K590" s="273"/>
      <c r="L590" s="13"/>
      <c r="M590" s="13"/>
      <c r="N590" s="16"/>
    </row>
    <row r="591" spans="1:15" ht="15.75" customHeight="1" thickBot="1" x14ac:dyDescent="0.3">
      <c r="A591" s="962" t="s">
        <v>491</v>
      </c>
      <c r="B591" s="963"/>
      <c r="C591" s="963"/>
      <c r="D591" s="963"/>
      <c r="E591" s="963"/>
      <c r="F591" s="421">
        <f t="shared" ref="F591:H594" si="105">F592</f>
        <v>310000</v>
      </c>
      <c r="G591" s="527">
        <f t="shared" si="105"/>
        <v>310000</v>
      </c>
      <c r="H591" s="533">
        <f t="shared" si="105"/>
        <v>310000</v>
      </c>
      <c r="I591" s="581"/>
      <c r="J591" s="355"/>
      <c r="K591" s="280"/>
      <c r="L591" s="13"/>
      <c r="M591" s="15"/>
      <c r="N591" s="16"/>
      <c r="O591" s="21"/>
    </row>
    <row r="592" spans="1:15" ht="15.75" customHeight="1" thickBot="1" x14ac:dyDescent="0.3">
      <c r="A592" s="898" t="s">
        <v>492</v>
      </c>
      <c r="B592" s="899"/>
      <c r="C592" s="899"/>
      <c r="D592" s="899"/>
      <c r="E592" s="899"/>
      <c r="F592" s="368">
        <f t="shared" si="105"/>
        <v>310000</v>
      </c>
      <c r="G592" s="488">
        <f t="shared" si="105"/>
        <v>310000</v>
      </c>
      <c r="H592" s="489">
        <f t="shared" si="105"/>
        <v>310000</v>
      </c>
      <c r="I592" s="551"/>
      <c r="J592" s="370"/>
      <c r="K592" s="280"/>
      <c r="L592" s="15"/>
      <c r="M592" s="15"/>
      <c r="N592" s="16"/>
    </row>
    <row r="593" spans="1:14" ht="26.25" customHeight="1" thickBot="1" x14ac:dyDescent="0.3">
      <c r="A593" s="896" t="s">
        <v>493</v>
      </c>
      <c r="B593" s="897"/>
      <c r="C593" s="897"/>
      <c r="D593" s="897"/>
      <c r="E593" s="897"/>
      <c r="F593" s="192">
        <f t="shared" si="105"/>
        <v>310000</v>
      </c>
      <c r="G593" s="385">
        <f t="shared" si="105"/>
        <v>310000</v>
      </c>
      <c r="H593" s="381">
        <f t="shared" si="105"/>
        <v>310000</v>
      </c>
      <c r="I593" s="582"/>
      <c r="J593" s="357"/>
      <c r="K593" s="280"/>
      <c r="L593" s="15"/>
      <c r="M593" s="15"/>
      <c r="N593" s="16"/>
    </row>
    <row r="594" spans="1:14" ht="27.75" customHeight="1" thickBot="1" x14ac:dyDescent="0.3">
      <c r="A594" s="864" t="s">
        <v>569</v>
      </c>
      <c r="B594" s="865"/>
      <c r="C594" s="865"/>
      <c r="D594" s="865"/>
      <c r="E594" s="865"/>
      <c r="F594" s="186">
        <f t="shared" si="105"/>
        <v>310000</v>
      </c>
      <c r="G594" s="482">
        <f t="shared" si="105"/>
        <v>310000</v>
      </c>
      <c r="H594" s="198">
        <f t="shared" si="105"/>
        <v>310000</v>
      </c>
      <c r="I594" s="543"/>
      <c r="J594" s="288"/>
      <c r="K594" s="280"/>
      <c r="L594" s="15"/>
      <c r="M594" s="15"/>
      <c r="N594" s="16"/>
    </row>
    <row r="595" spans="1:14" ht="15" customHeight="1" x14ac:dyDescent="0.25">
      <c r="A595" s="119"/>
      <c r="B595" s="125">
        <v>3</v>
      </c>
      <c r="C595" s="894" t="s">
        <v>67</v>
      </c>
      <c r="D595" s="895"/>
      <c r="E595" s="895"/>
      <c r="F595" s="178">
        <f>F596+F598</f>
        <v>310000</v>
      </c>
      <c r="G595" s="374">
        <f>G596+G598</f>
        <v>310000</v>
      </c>
      <c r="H595" s="378">
        <f>H596+H598</f>
        <v>310000</v>
      </c>
      <c r="I595" s="138"/>
      <c r="J595" s="275"/>
      <c r="K595" s="273"/>
      <c r="L595" s="15"/>
      <c r="M595" s="13"/>
      <c r="N595" s="19"/>
    </row>
    <row r="596" spans="1:14" ht="15" customHeight="1" x14ac:dyDescent="0.25">
      <c r="A596" s="121"/>
      <c r="B596" s="126">
        <v>32</v>
      </c>
      <c r="C596" s="888" t="s">
        <v>72</v>
      </c>
      <c r="D596" s="889"/>
      <c r="E596" s="889"/>
      <c r="F596" s="179">
        <f>SUM(F597)</f>
        <v>130000</v>
      </c>
      <c r="G596" s="375">
        <v>130000</v>
      </c>
      <c r="H596" s="379">
        <v>130000</v>
      </c>
      <c r="I596" s="138"/>
      <c r="J596" s="275"/>
      <c r="K596" s="273"/>
      <c r="L596" s="13"/>
      <c r="M596" s="13"/>
      <c r="N596" s="19"/>
    </row>
    <row r="597" spans="1:14" ht="15" customHeight="1" x14ac:dyDescent="0.25">
      <c r="A597" s="121" t="s">
        <v>584</v>
      </c>
      <c r="B597" s="124">
        <v>322</v>
      </c>
      <c r="C597" s="862" t="s">
        <v>88</v>
      </c>
      <c r="D597" s="863"/>
      <c r="E597" s="863"/>
      <c r="F597" s="191">
        <v>130000</v>
      </c>
      <c r="G597" s="383"/>
      <c r="H597" s="382"/>
      <c r="I597" s="139">
        <v>1</v>
      </c>
      <c r="J597" s="449" t="s">
        <v>309</v>
      </c>
      <c r="K597" s="273"/>
      <c r="L597" s="13"/>
      <c r="M597" s="13"/>
      <c r="N597" s="16"/>
    </row>
    <row r="598" spans="1:14" ht="15" customHeight="1" x14ac:dyDescent="0.25">
      <c r="A598" s="121"/>
      <c r="B598" s="126">
        <v>38</v>
      </c>
      <c r="C598" s="888" t="s">
        <v>115</v>
      </c>
      <c r="D598" s="889"/>
      <c r="E598" s="889"/>
      <c r="F598" s="188">
        <f>SUM(F599)</f>
        <v>180000</v>
      </c>
      <c r="G598" s="375">
        <v>180000</v>
      </c>
      <c r="H598" s="379">
        <v>180000</v>
      </c>
      <c r="I598" s="138"/>
      <c r="J598" s="450"/>
      <c r="K598" s="273"/>
      <c r="L598" s="13"/>
      <c r="M598" s="13"/>
      <c r="N598" s="19"/>
    </row>
    <row r="599" spans="1:14" ht="16.5" customHeight="1" thickBot="1" x14ac:dyDescent="0.3">
      <c r="A599" s="123" t="s">
        <v>876</v>
      </c>
      <c r="B599" s="127">
        <v>381</v>
      </c>
      <c r="C599" s="891" t="s">
        <v>105</v>
      </c>
      <c r="D599" s="892"/>
      <c r="E599" s="892"/>
      <c r="F599" s="600">
        <v>180000</v>
      </c>
      <c r="G599" s="376"/>
      <c r="H599" s="380"/>
      <c r="I599" s="140">
        <v>1</v>
      </c>
      <c r="J599" s="459" t="s">
        <v>322</v>
      </c>
      <c r="K599" s="273"/>
      <c r="L599" s="13"/>
      <c r="M599" s="13"/>
      <c r="N599" s="16"/>
    </row>
    <row r="600" spans="1:14" ht="72" customHeight="1" x14ac:dyDescent="0.25">
      <c r="F600" s="270"/>
      <c r="H600" s="22"/>
      <c r="I600" s="22"/>
      <c r="J600" s="22"/>
      <c r="L600" s="13"/>
    </row>
    <row r="601" spans="1:14" ht="17.25" customHeight="1" thickBot="1" x14ac:dyDescent="0.3">
      <c r="B601" s="945"/>
      <c r="C601" s="945"/>
      <c r="D601" s="945"/>
      <c r="E601" s="945"/>
    </row>
    <row r="602" spans="1:14" ht="26.25" thickBot="1" x14ac:dyDescent="0.3">
      <c r="A602" s="1092" t="s">
        <v>289</v>
      </c>
      <c r="B602" s="1093"/>
      <c r="C602" s="1093"/>
      <c r="D602" s="1093"/>
      <c r="E602" s="97"/>
      <c r="F602" s="98" t="s">
        <v>592</v>
      </c>
      <c r="G602" s="98" t="s">
        <v>512</v>
      </c>
      <c r="H602" s="98" t="s">
        <v>593</v>
      </c>
    </row>
    <row r="603" spans="1:14" x14ac:dyDescent="0.25">
      <c r="A603" s="86">
        <v>1</v>
      </c>
      <c r="B603" s="943" t="s">
        <v>277</v>
      </c>
      <c r="C603" s="944"/>
      <c r="D603" s="944"/>
      <c r="E603" s="89"/>
      <c r="F603" s="540">
        <f>'Plan rashoda i izdataka'!D6</f>
        <v>6796000</v>
      </c>
      <c r="G603" s="93"/>
      <c r="H603" s="93"/>
    </row>
    <row r="604" spans="1:14" x14ac:dyDescent="0.25">
      <c r="A604" s="87">
        <v>3</v>
      </c>
      <c r="B604" s="921" t="s">
        <v>276</v>
      </c>
      <c r="C604" s="922"/>
      <c r="D604" s="922"/>
      <c r="E604" s="90"/>
      <c r="F604" s="410">
        <f>'Plan rashoda i izdataka'!E6</f>
        <v>296000</v>
      </c>
      <c r="G604" s="94"/>
      <c r="H604" s="94"/>
    </row>
    <row r="605" spans="1:14" x14ac:dyDescent="0.25">
      <c r="A605" s="87">
        <v>4</v>
      </c>
      <c r="B605" s="921" t="s">
        <v>278</v>
      </c>
      <c r="C605" s="922"/>
      <c r="D605" s="922"/>
      <c r="E605" s="91"/>
      <c r="F605" s="410">
        <f>'Plan rashoda i izdataka'!F6+'Plan rashoda i izdataka'!G6+'Plan rashoda i izdataka'!H6+'Plan rashoda i izdataka'!I6+'Plan rashoda i izdataka'!J6+'Plan rashoda i izdataka'!K6+'Plan rashoda i izdataka'!L6+'Plan rashoda i izdataka'!M6</f>
        <v>4691000</v>
      </c>
      <c r="G605" s="95"/>
      <c r="H605" s="95"/>
      <c r="K605" s="165"/>
    </row>
    <row r="606" spans="1:14" x14ac:dyDescent="0.25">
      <c r="A606" s="87">
        <v>5</v>
      </c>
      <c r="B606" s="921" t="s">
        <v>279</v>
      </c>
      <c r="C606" s="922"/>
      <c r="D606" s="922"/>
      <c r="E606" s="91"/>
      <c r="F606" s="410">
        <f>'Plan rashoda i izdataka'!N6+'Plan rashoda i izdataka'!O6+'Plan rashoda i izdataka'!P6+'Plan rashoda i izdataka'!Q6+'Plan rashoda i izdataka'!R6</f>
        <v>8678000</v>
      </c>
      <c r="G606" s="94"/>
      <c r="H606" s="94"/>
    </row>
    <row r="607" spans="1:14" x14ac:dyDescent="0.25">
      <c r="A607" s="87">
        <v>6</v>
      </c>
      <c r="B607" s="921" t="s">
        <v>280</v>
      </c>
      <c r="C607" s="922"/>
      <c r="D607" s="922"/>
      <c r="E607" s="91"/>
      <c r="F607" s="410">
        <f>'Plan rashoda i izdataka'!S6</f>
        <v>190000</v>
      </c>
      <c r="G607" s="95"/>
      <c r="H607" s="95"/>
    </row>
    <row r="608" spans="1:14" x14ac:dyDescent="0.25">
      <c r="A608" s="87">
        <v>7</v>
      </c>
      <c r="B608" s="921" t="s">
        <v>281</v>
      </c>
      <c r="C608" s="922"/>
      <c r="D608" s="922"/>
      <c r="E608" s="91"/>
      <c r="F608" s="410">
        <f>'Plan rashoda i izdataka'!T6</f>
        <v>200000</v>
      </c>
      <c r="G608" s="94"/>
      <c r="H608" s="94"/>
    </row>
    <row r="609" spans="1:17" ht="15.75" thickBot="1" x14ac:dyDescent="0.3">
      <c r="A609" s="88">
        <v>8</v>
      </c>
      <c r="B609" s="940" t="s">
        <v>282</v>
      </c>
      <c r="C609" s="941"/>
      <c r="D609" s="941"/>
      <c r="E609" s="92"/>
      <c r="F609" s="408"/>
      <c r="G609" s="96"/>
      <c r="H609" s="96"/>
    </row>
    <row r="610" spans="1:17" ht="15.75" thickBot="1" x14ac:dyDescent="0.3">
      <c r="A610" s="99"/>
      <c r="B610" s="942" t="s">
        <v>131</v>
      </c>
      <c r="C610" s="942"/>
      <c r="D610" s="942"/>
      <c r="E610" s="100"/>
      <c r="F610" s="201">
        <f>SUM(F603:F609)</f>
        <v>20851000</v>
      </c>
      <c r="G610" s="101">
        <f>SUM(G603:G609)</f>
        <v>0</v>
      </c>
      <c r="H610" s="101">
        <f>SUM(H603:H609)</f>
        <v>0</v>
      </c>
    </row>
    <row r="611" spans="1:17" ht="68.25" customHeight="1" x14ac:dyDescent="0.25"/>
    <row r="612" spans="1:17" ht="96.75" customHeight="1" thickBot="1" x14ac:dyDescent="0.3"/>
    <row r="613" spans="1:17" ht="15.75" thickBot="1" x14ac:dyDescent="0.3">
      <c r="A613" s="918" t="s">
        <v>870</v>
      </c>
      <c r="B613" s="919"/>
      <c r="C613" s="919"/>
      <c r="D613" s="919"/>
      <c r="E613" s="919"/>
      <c r="F613" s="919"/>
      <c r="G613" s="920"/>
      <c r="H613" s="6"/>
      <c r="I613" s="6"/>
      <c r="J613" s="6"/>
    </row>
    <row r="614" spans="1:17" x14ac:dyDescent="0.25">
      <c r="A614" s="218"/>
      <c r="B614" s="21"/>
      <c r="C614" s="21"/>
      <c r="D614" s="21"/>
      <c r="E614" s="21"/>
      <c r="F614" s="21"/>
      <c r="G614" s="227"/>
      <c r="O614" s="245"/>
      <c r="P614" s="245"/>
      <c r="Q614" s="245"/>
    </row>
    <row r="615" spans="1:17" x14ac:dyDescent="0.25">
      <c r="A615" s="230" t="s">
        <v>132</v>
      </c>
      <c r="B615" s="917" t="s">
        <v>293</v>
      </c>
      <c r="C615" s="917"/>
      <c r="D615" s="917"/>
      <c r="E615" s="917"/>
      <c r="F615" s="231"/>
      <c r="G615" s="233">
        <f>G616+G625+G628</f>
        <v>2255000</v>
      </c>
      <c r="O615" s="245"/>
    </row>
    <row r="616" spans="1:17" s="3" customFormat="1" x14ac:dyDescent="0.25">
      <c r="A616" s="220" t="s">
        <v>290</v>
      </c>
      <c r="B616" s="916" t="s">
        <v>291</v>
      </c>
      <c r="C616" s="916"/>
      <c r="D616" s="916"/>
      <c r="E616" s="916"/>
      <c r="F616" s="168"/>
      <c r="G616" s="228">
        <f>SUM(G617:G624)</f>
        <v>1604000</v>
      </c>
      <c r="O616" s="246"/>
    </row>
    <row r="617" spans="1:17" s="146" customFormat="1" x14ac:dyDescent="0.25">
      <c r="A617" s="221"/>
      <c r="B617" s="222">
        <v>311</v>
      </c>
      <c r="C617" s="933" t="s">
        <v>297</v>
      </c>
      <c r="D617" s="933"/>
      <c r="E617" s="933"/>
      <c r="F617" s="933"/>
      <c r="G617" s="248">
        <f>F168</f>
        <v>1000000</v>
      </c>
      <c r="H617" s="846"/>
      <c r="O617" s="247"/>
      <c r="P617" s="247"/>
      <c r="Q617" s="247"/>
    </row>
    <row r="618" spans="1:17" s="146" customFormat="1" x14ac:dyDescent="0.25">
      <c r="A618" s="221"/>
      <c r="B618" s="222">
        <v>312</v>
      </c>
      <c r="C618" s="933" t="s">
        <v>70</v>
      </c>
      <c r="D618" s="933"/>
      <c r="E618" s="933"/>
      <c r="F618" s="933"/>
      <c r="G618" s="248">
        <f>F169</f>
        <v>60000</v>
      </c>
      <c r="H618" s="846"/>
      <c r="O618" s="247"/>
    </row>
    <row r="619" spans="1:17" s="146" customFormat="1" x14ac:dyDescent="0.25">
      <c r="A619" s="221"/>
      <c r="B619" s="222">
        <v>313</v>
      </c>
      <c r="C619" s="933" t="s">
        <v>298</v>
      </c>
      <c r="D619" s="933"/>
      <c r="E619" s="933"/>
      <c r="F619" s="933"/>
      <c r="G619" s="248">
        <f>F170</f>
        <v>190000</v>
      </c>
      <c r="H619" s="846"/>
      <c r="O619" s="247"/>
    </row>
    <row r="620" spans="1:17" s="146" customFormat="1" x14ac:dyDescent="0.25">
      <c r="A620" s="221"/>
      <c r="B620" s="222">
        <v>321</v>
      </c>
      <c r="C620" s="933" t="s">
        <v>72</v>
      </c>
      <c r="D620" s="933"/>
      <c r="E620" s="933"/>
      <c r="F620" s="933"/>
      <c r="G620" s="248">
        <f>F172+F173+F174+F175</f>
        <v>220000</v>
      </c>
      <c r="H620" s="846"/>
      <c r="O620" s="247"/>
    </row>
    <row r="621" spans="1:17" x14ac:dyDescent="0.25">
      <c r="A621" s="223"/>
      <c r="B621" s="21">
        <v>322</v>
      </c>
      <c r="C621" s="869" t="s">
        <v>126</v>
      </c>
      <c r="D621" s="869"/>
      <c r="E621" s="869"/>
      <c r="F621" s="869"/>
      <c r="G621" s="249">
        <f>F150+F180+F181+F182+F184</f>
        <v>56000</v>
      </c>
      <c r="H621" s="23"/>
      <c r="N621" s="146"/>
      <c r="O621" s="245"/>
      <c r="P621" s="245"/>
      <c r="Q621" s="245"/>
    </row>
    <row r="622" spans="1:17" x14ac:dyDescent="0.25">
      <c r="A622" s="223"/>
      <c r="B622" s="222">
        <v>323</v>
      </c>
      <c r="C622" s="869" t="s">
        <v>127</v>
      </c>
      <c r="D622" s="869"/>
      <c r="E622" s="869"/>
      <c r="F622" s="869"/>
      <c r="G622" s="249">
        <f>F176</f>
        <v>1000</v>
      </c>
      <c r="H622" s="23"/>
      <c r="N622" s="146"/>
      <c r="O622" s="245"/>
    </row>
    <row r="623" spans="1:17" x14ac:dyDescent="0.25">
      <c r="A623" s="223"/>
      <c r="B623" s="21">
        <v>329</v>
      </c>
      <c r="C623" s="869" t="s">
        <v>292</v>
      </c>
      <c r="D623" s="869"/>
      <c r="E623" s="869"/>
      <c r="F623" s="869"/>
      <c r="G623" s="249">
        <f>F151+F152+F153</f>
        <v>65000</v>
      </c>
      <c r="H623" s="23"/>
      <c r="N623" s="146"/>
      <c r="O623" s="245"/>
      <c r="P623" s="245"/>
      <c r="Q623" s="245"/>
    </row>
    <row r="624" spans="1:17" x14ac:dyDescent="0.25">
      <c r="A624" s="223"/>
      <c r="B624" s="243">
        <v>381</v>
      </c>
      <c r="C624" s="869" t="s">
        <v>115</v>
      </c>
      <c r="D624" s="869"/>
      <c r="E624" s="869"/>
      <c r="F624" s="870"/>
      <c r="G624" s="249">
        <f>F161</f>
        <v>12000</v>
      </c>
      <c r="H624" s="23"/>
      <c r="N624" s="146"/>
      <c r="O624" s="245"/>
    </row>
    <row r="625" spans="1:17" x14ac:dyDescent="0.25">
      <c r="A625" s="220" t="s">
        <v>294</v>
      </c>
      <c r="B625" s="916" t="s">
        <v>295</v>
      </c>
      <c r="C625" s="916"/>
      <c r="D625" s="916"/>
      <c r="E625" s="916"/>
      <c r="F625" s="168"/>
      <c r="G625" s="250">
        <f>SUM(G626:G627)</f>
        <v>56000</v>
      </c>
      <c r="H625" s="23"/>
      <c r="N625" s="146"/>
      <c r="O625" s="245"/>
      <c r="P625" s="245"/>
      <c r="Q625" s="245"/>
    </row>
    <row r="626" spans="1:17" x14ac:dyDescent="0.25">
      <c r="A626" s="220"/>
      <c r="B626" s="222">
        <v>342</v>
      </c>
      <c r="C626" s="933" t="s">
        <v>529</v>
      </c>
      <c r="D626" s="933"/>
      <c r="E626" s="933"/>
      <c r="F626" s="950"/>
      <c r="G626" s="248">
        <f>F204</f>
        <v>20000</v>
      </c>
      <c r="H626" s="23"/>
      <c r="N626" s="146"/>
      <c r="O626" s="245"/>
      <c r="P626" s="245"/>
      <c r="Q626" s="245"/>
    </row>
    <row r="627" spans="1:17" x14ac:dyDescent="0.25">
      <c r="A627" s="223"/>
      <c r="B627" s="21">
        <v>343</v>
      </c>
      <c r="C627" s="869" t="s">
        <v>129</v>
      </c>
      <c r="D627" s="869"/>
      <c r="E627" s="869"/>
      <c r="F627" s="869"/>
      <c r="G627" s="249">
        <f>F205+F206+F207+F208</f>
        <v>36000</v>
      </c>
      <c r="H627" s="23"/>
      <c r="N627" s="146"/>
      <c r="O627" s="245"/>
      <c r="P627" s="245"/>
      <c r="Q627" s="245"/>
    </row>
    <row r="628" spans="1:17" s="3" customFormat="1" x14ac:dyDescent="0.25">
      <c r="A628" s="220" t="s">
        <v>296</v>
      </c>
      <c r="B628" s="916" t="s">
        <v>299</v>
      </c>
      <c r="C628" s="916"/>
      <c r="D628" s="916"/>
      <c r="E628" s="916"/>
      <c r="F628" s="916"/>
      <c r="G628" s="250">
        <f>SUM(G629:G633)</f>
        <v>595000</v>
      </c>
      <c r="H628" s="45"/>
      <c r="O628" s="246"/>
      <c r="P628" s="246"/>
      <c r="Q628" s="246"/>
    </row>
    <row r="629" spans="1:17" x14ac:dyDescent="0.25">
      <c r="A629" s="223"/>
      <c r="B629" s="224">
        <v>323</v>
      </c>
      <c r="C629" s="869" t="s">
        <v>127</v>
      </c>
      <c r="D629" s="869"/>
      <c r="E629" s="869"/>
      <c r="F629" s="869"/>
      <c r="G629" s="249">
        <f>F188+F189+F190+F191+F192+F193+F194+F195</f>
        <v>240000</v>
      </c>
      <c r="H629" s="23"/>
      <c r="N629" s="146"/>
      <c r="O629" s="245"/>
    </row>
    <row r="630" spans="1:17" x14ac:dyDescent="0.25">
      <c r="A630" s="223"/>
      <c r="B630" s="224">
        <v>329</v>
      </c>
      <c r="C630" s="869" t="s">
        <v>292</v>
      </c>
      <c r="D630" s="869"/>
      <c r="E630" s="869"/>
      <c r="F630" s="869"/>
      <c r="G630" s="249">
        <f>F196+F200+F212</f>
        <v>105000</v>
      </c>
      <c r="H630" s="23"/>
      <c r="N630" s="146"/>
      <c r="O630" s="245"/>
    </row>
    <row r="631" spans="1:17" x14ac:dyDescent="0.25">
      <c r="A631" s="223"/>
      <c r="B631" s="224">
        <v>422</v>
      </c>
      <c r="C631" s="869" t="s">
        <v>142</v>
      </c>
      <c r="D631" s="869"/>
      <c r="E631" s="869"/>
      <c r="F631" s="869"/>
      <c r="G631" s="249">
        <f>F217+F218+F219</f>
        <v>40000</v>
      </c>
      <c r="H631" s="23"/>
      <c r="N631" s="146"/>
      <c r="O631" s="245"/>
      <c r="P631" s="245"/>
      <c r="Q631" s="245"/>
    </row>
    <row r="632" spans="1:17" x14ac:dyDescent="0.25">
      <c r="A632" s="223"/>
      <c r="B632" s="20">
        <v>423</v>
      </c>
      <c r="C632" s="869" t="s">
        <v>858</v>
      </c>
      <c r="D632" s="869"/>
      <c r="E632" s="869"/>
      <c r="F632" s="870"/>
      <c r="G632" s="249">
        <f>F220</f>
        <v>160000</v>
      </c>
      <c r="H632" s="23"/>
      <c r="N632" s="146"/>
      <c r="O632" s="245"/>
      <c r="P632" s="245"/>
      <c r="Q632" s="245"/>
    </row>
    <row r="633" spans="1:17" x14ac:dyDescent="0.25">
      <c r="A633" s="223"/>
      <c r="B633" s="224">
        <v>426</v>
      </c>
      <c r="C633" s="869" t="s">
        <v>300</v>
      </c>
      <c r="D633" s="869"/>
      <c r="E633" s="869"/>
      <c r="F633" s="869"/>
      <c r="G633" s="249">
        <f>F221</f>
        <v>50000</v>
      </c>
      <c r="H633" s="23"/>
      <c r="N633" s="146"/>
      <c r="O633" s="245"/>
      <c r="P633" s="245"/>
      <c r="Q633" s="245"/>
    </row>
    <row r="634" spans="1:17" s="3" customFormat="1" x14ac:dyDescent="0.25">
      <c r="A634" s="230" t="s">
        <v>133</v>
      </c>
      <c r="B634" s="917" t="s">
        <v>301</v>
      </c>
      <c r="C634" s="917"/>
      <c r="D634" s="917"/>
      <c r="E634" s="917"/>
      <c r="F634" s="917"/>
      <c r="G634" s="233">
        <f>G635+G640</f>
        <v>1145000</v>
      </c>
      <c r="H634" s="45"/>
      <c r="O634" s="246"/>
    </row>
    <row r="635" spans="1:17" s="3" customFormat="1" x14ac:dyDescent="0.25">
      <c r="A635" s="219" t="s">
        <v>302</v>
      </c>
      <c r="B635" s="916" t="s">
        <v>303</v>
      </c>
      <c r="C635" s="916"/>
      <c r="D635" s="916"/>
      <c r="E635" s="916"/>
      <c r="F635" s="916"/>
      <c r="G635" s="250">
        <f>SUM(G636:G639)</f>
        <v>1100000</v>
      </c>
      <c r="H635" s="45"/>
      <c r="O635" s="246"/>
    </row>
    <row r="636" spans="1:17" x14ac:dyDescent="0.25">
      <c r="A636" s="223"/>
      <c r="B636" s="21">
        <v>381</v>
      </c>
      <c r="C636" s="869" t="s">
        <v>105</v>
      </c>
      <c r="D636" s="869"/>
      <c r="E636" s="869"/>
      <c r="F636" s="869"/>
      <c r="G636" s="249">
        <f>F379</f>
        <v>200000</v>
      </c>
      <c r="H636" s="23"/>
      <c r="N636" s="146"/>
      <c r="O636" s="245"/>
      <c r="P636" s="245"/>
      <c r="Q636" s="245"/>
    </row>
    <row r="637" spans="1:17" x14ac:dyDescent="0.25">
      <c r="A637" s="223"/>
      <c r="B637" s="13">
        <v>411</v>
      </c>
      <c r="C637" s="833" t="s">
        <v>259</v>
      </c>
      <c r="D637" s="833"/>
      <c r="E637" s="833"/>
      <c r="F637" s="833"/>
      <c r="G637" s="249">
        <f>F384</f>
        <v>500000</v>
      </c>
      <c r="H637" s="23"/>
      <c r="N637" s="146"/>
      <c r="O637" s="245"/>
      <c r="P637" s="245"/>
      <c r="Q637" s="245"/>
    </row>
    <row r="638" spans="1:17" x14ac:dyDescent="0.25">
      <c r="A638" s="223"/>
      <c r="B638" s="21">
        <v>421</v>
      </c>
      <c r="C638" s="869" t="s">
        <v>141</v>
      </c>
      <c r="D638" s="869"/>
      <c r="E638" s="869"/>
      <c r="F638" s="869"/>
      <c r="G638" s="249">
        <f>F386</f>
        <v>200000</v>
      </c>
      <c r="H638" s="23"/>
      <c r="N638" s="146"/>
      <c r="O638" s="245"/>
      <c r="P638" s="245"/>
      <c r="Q638" s="245"/>
    </row>
    <row r="639" spans="1:17" x14ac:dyDescent="0.25">
      <c r="A639" s="223"/>
      <c r="B639" s="21">
        <v>451</v>
      </c>
      <c r="C639" s="869" t="s">
        <v>312</v>
      </c>
      <c r="D639" s="869"/>
      <c r="E639" s="869"/>
      <c r="F639" s="870"/>
      <c r="G639" s="249">
        <f>F263</f>
        <v>200000</v>
      </c>
      <c r="H639" s="23"/>
    </row>
    <row r="640" spans="1:17" s="3" customFormat="1" x14ac:dyDescent="0.25">
      <c r="A640" s="220" t="s">
        <v>304</v>
      </c>
      <c r="B640" s="916" t="s">
        <v>305</v>
      </c>
      <c r="C640" s="916"/>
      <c r="D640" s="916"/>
      <c r="E640" s="916"/>
      <c r="F640" s="916"/>
      <c r="G640" s="250">
        <f>SUM(G641:G642)</f>
        <v>45000</v>
      </c>
      <c r="H640" s="45"/>
      <c r="O640" s="246"/>
      <c r="P640" s="246"/>
      <c r="Q640" s="246"/>
    </row>
    <row r="641" spans="1:8" x14ac:dyDescent="0.25">
      <c r="A641" s="223"/>
      <c r="B641" s="21">
        <v>322</v>
      </c>
      <c r="C641" s="869" t="s">
        <v>126</v>
      </c>
      <c r="D641" s="869"/>
      <c r="E641" s="869"/>
      <c r="F641" s="869"/>
      <c r="G641" s="249">
        <f>F391</f>
        <v>25000</v>
      </c>
      <c r="H641" s="23"/>
    </row>
    <row r="642" spans="1:8" x14ac:dyDescent="0.25">
      <c r="A642" s="223"/>
      <c r="B642" s="21">
        <v>381</v>
      </c>
      <c r="C642" s="869" t="s">
        <v>105</v>
      </c>
      <c r="D642" s="869"/>
      <c r="E642" s="869"/>
      <c r="F642" s="869"/>
      <c r="G642" s="249">
        <f>F393</f>
        <v>20000</v>
      </c>
      <c r="H642" s="23"/>
    </row>
    <row r="643" spans="1:8" s="3" customFormat="1" x14ac:dyDescent="0.25">
      <c r="A643" s="229" t="s">
        <v>134</v>
      </c>
      <c r="B643" s="917" t="s">
        <v>306</v>
      </c>
      <c r="C643" s="917"/>
      <c r="D643" s="917"/>
      <c r="E643" s="917"/>
      <c r="F643" s="917"/>
      <c r="G643" s="233">
        <f>G644+G646+G649+G651+G657+G659+G661</f>
        <v>3725000</v>
      </c>
      <c r="H643" s="45"/>
    </row>
    <row r="644" spans="1:8" s="3" customFormat="1" x14ac:dyDescent="0.25">
      <c r="A644" s="220" t="s">
        <v>310</v>
      </c>
      <c r="B644" s="916" t="s">
        <v>311</v>
      </c>
      <c r="C644" s="916"/>
      <c r="D644" s="916"/>
      <c r="E644" s="916"/>
      <c r="F644" s="916"/>
      <c r="G644" s="250">
        <f>SUM(G645:G645)</f>
        <v>50000</v>
      </c>
      <c r="H644" s="45"/>
    </row>
    <row r="645" spans="1:8" s="146" customFormat="1" x14ac:dyDescent="0.25">
      <c r="A645" s="221"/>
      <c r="B645" s="225">
        <v>329</v>
      </c>
      <c r="C645" s="933" t="s">
        <v>292</v>
      </c>
      <c r="D645" s="933"/>
      <c r="E645" s="933"/>
      <c r="F645" s="933"/>
      <c r="G645" s="248">
        <f>F197+F198+F199</f>
        <v>50000</v>
      </c>
      <c r="H645" s="846"/>
    </row>
    <row r="646" spans="1:8" s="3" customFormat="1" x14ac:dyDescent="0.25">
      <c r="A646" s="220" t="s">
        <v>307</v>
      </c>
      <c r="B646" s="916" t="s">
        <v>308</v>
      </c>
      <c r="C646" s="916"/>
      <c r="D646" s="916"/>
      <c r="E646" s="916"/>
      <c r="F646" s="916"/>
      <c r="G646" s="250">
        <f>SUM(G647:G648)</f>
        <v>115000</v>
      </c>
      <c r="H646" s="44"/>
    </row>
    <row r="647" spans="1:8" s="146" customFormat="1" x14ac:dyDescent="0.25">
      <c r="A647" s="221"/>
      <c r="B647" s="222">
        <v>323</v>
      </c>
      <c r="C647" s="933" t="s">
        <v>843</v>
      </c>
      <c r="D647" s="933"/>
      <c r="E647" s="933"/>
      <c r="F647" s="933"/>
      <c r="G647" s="251">
        <f>F489</f>
        <v>90000</v>
      </c>
      <c r="H647" s="846"/>
    </row>
    <row r="648" spans="1:8" x14ac:dyDescent="0.25">
      <c r="A648" s="223"/>
      <c r="B648" s="21">
        <v>352</v>
      </c>
      <c r="C648" s="869" t="s">
        <v>92</v>
      </c>
      <c r="D648" s="869"/>
      <c r="E648" s="869"/>
      <c r="F648" s="869"/>
      <c r="G648" s="249">
        <f>F484</f>
        <v>25000</v>
      </c>
      <c r="H648" s="23"/>
    </row>
    <row r="649" spans="1:8" s="3" customFormat="1" x14ac:dyDescent="0.25">
      <c r="A649" s="220" t="s">
        <v>309</v>
      </c>
      <c r="B649" s="916" t="s">
        <v>88</v>
      </c>
      <c r="C649" s="916"/>
      <c r="D649" s="916"/>
      <c r="E649" s="916"/>
      <c r="F649" s="916"/>
      <c r="G649" s="250">
        <f>SUM(G650)</f>
        <v>170000</v>
      </c>
      <c r="H649" s="45"/>
    </row>
    <row r="650" spans="1:8" x14ac:dyDescent="0.25">
      <c r="A650" s="218"/>
      <c r="B650" s="21">
        <v>322</v>
      </c>
      <c r="C650" s="869" t="s">
        <v>126</v>
      </c>
      <c r="D650" s="869"/>
      <c r="E650" s="869"/>
      <c r="F650" s="869"/>
      <c r="G650" s="249">
        <f>F183+F597</f>
        <v>170000</v>
      </c>
      <c r="H650" s="23"/>
    </row>
    <row r="651" spans="1:8" s="3" customFormat="1" x14ac:dyDescent="0.25">
      <c r="A651" s="220" t="s">
        <v>313</v>
      </c>
      <c r="B651" s="916" t="s">
        <v>314</v>
      </c>
      <c r="C651" s="916"/>
      <c r="D651" s="916"/>
      <c r="E651" s="916"/>
      <c r="F651" s="916"/>
      <c r="G651" s="250">
        <f>SUM(G652:G656)</f>
        <v>2700000</v>
      </c>
      <c r="H651" s="45"/>
    </row>
    <row r="652" spans="1:8" x14ac:dyDescent="0.25">
      <c r="A652" s="223"/>
      <c r="B652" s="21">
        <v>322</v>
      </c>
      <c r="C652" s="869" t="s">
        <v>126</v>
      </c>
      <c r="D652" s="869"/>
      <c r="E652" s="869"/>
      <c r="F652" s="869"/>
      <c r="G652" s="249">
        <f>F253</f>
        <v>300000</v>
      </c>
      <c r="H652" s="23"/>
    </row>
    <row r="653" spans="1:8" x14ac:dyDescent="0.25">
      <c r="A653" s="223"/>
      <c r="B653" s="21">
        <v>323</v>
      </c>
      <c r="C653" s="869" t="s">
        <v>127</v>
      </c>
      <c r="D653" s="869"/>
      <c r="E653" s="869"/>
      <c r="F653" s="869"/>
      <c r="G653" s="249">
        <f>F254+F259</f>
        <v>1600000</v>
      </c>
      <c r="H653" s="23"/>
    </row>
    <row r="654" spans="1:8" x14ac:dyDescent="0.25">
      <c r="A654" s="223"/>
      <c r="B654" s="21">
        <v>411</v>
      </c>
      <c r="C654" s="869" t="s">
        <v>259</v>
      </c>
      <c r="D654" s="869"/>
      <c r="E654" s="869"/>
      <c r="F654" s="869"/>
      <c r="G654" s="249">
        <f>F275</f>
        <v>200000</v>
      </c>
      <c r="H654" s="23"/>
    </row>
    <row r="655" spans="1:8" x14ac:dyDescent="0.25">
      <c r="A655" s="223"/>
      <c r="B655" s="21">
        <v>421</v>
      </c>
      <c r="C655" s="869" t="s">
        <v>141</v>
      </c>
      <c r="D655" s="869"/>
      <c r="E655" s="869"/>
      <c r="F655" s="869"/>
      <c r="G655" s="249">
        <f>F277</f>
        <v>100000</v>
      </c>
      <c r="H655" s="23"/>
    </row>
    <row r="656" spans="1:8" x14ac:dyDescent="0.25">
      <c r="A656" s="223"/>
      <c r="B656" s="13">
        <v>451</v>
      </c>
      <c r="C656" s="869" t="s">
        <v>312</v>
      </c>
      <c r="D656" s="869"/>
      <c r="E656" s="869"/>
      <c r="F656" s="870"/>
      <c r="G656" s="249">
        <f>F262</f>
        <v>500000</v>
      </c>
      <c r="H656" s="23"/>
    </row>
    <row r="657" spans="1:8" x14ac:dyDescent="0.25">
      <c r="A657" s="220" t="s">
        <v>488</v>
      </c>
      <c r="B657" s="957" t="s">
        <v>496</v>
      </c>
      <c r="C657" s="957"/>
      <c r="D657" s="957"/>
      <c r="E657" s="957"/>
      <c r="F657" s="958"/>
      <c r="G657" s="250">
        <f>SUM(G658)</f>
        <v>0</v>
      </c>
      <c r="H657" s="23"/>
    </row>
    <row r="658" spans="1:8" x14ac:dyDescent="0.25">
      <c r="A658" s="220"/>
      <c r="B658" s="243">
        <v>451</v>
      </c>
      <c r="C658" s="959" t="s">
        <v>312</v>
      </c>
      <c r="D658" s="959"/>
      <c r="E658" s="959"/>
      <c r="F658" s="960"/>
      <c r="G658" s="249">
        <f>F338</f>
        <v>0</v>
      </c>
      <c r="H658" s="23"/>
    </row>
    <row r="659" spans="1:8" s="3" customFormat="1" x14ac:dyDescent="0.25">
      <c r="A659" s="220" t="s">
        <v>315</v>
      </c>
      <c r="B659" s="916" t="s">
        <v>316</v>
      </c>
      <c r="C659" s="916"/>
      <c r="D659" s="916"/>
      <c r="E659" s="916"/>
      <c r="F659" s="916"/>
      <c r="G659" s="250">
        <f>SUM(G660)</f>
        <v>40000</v>
      </c>
      <c r="H659" s="45"/>
    </row>
    <row r="660" spans="1:8" x14ac:dyDescent="0.25">
      <c r="A660" s="223"/>
      <c r="B660" s="21">
        <v>351</v>
      </c>
      <c r="C660" s="869" t="s">
        <v>91</v>
      </c>
      <c r="D660" s="869"/>
      <c r="E660" s="869"/>
      <c r="F660" s="869"/>
      <c r="G660" s="249">
        <f>F505</f>
        <v>40000</v>
      </c>
      <c r="H660" s="23"/>
    </row>
    <row r="661" spans="1:8" s="3" customFormat="1" x14ac:dyDescent="0.25">
      <c r="A661" s="220" t="s">
        <v>325</v>
      </c>
      <c r="B661" s="916" t="s">
        <v>324</v>
      </c>
      <c r="C661" s="916"/>
      <c r="D661" s="916"/>
      <c r="E661" s="916"/>
      <c r="F661" s="916"/>
      <c r="G661" s="250">
        <f>SUM(G662:G665)</f>
        <v>650000</v>
      </c>
      <c r="H661" s="45"/>
    </row>
    <row r="662" spans="1:8" x14ac:dyDescent="0.25">
      <c r="A662" s="223"/>
      <c r="B662" s="21">
        <v>323</v>
      </c>
      <c r="C662" s="869" t="s">
        <v>127</v>
      </c>
      <c r="D662" s="869"/>
      <c r="E662" s="869"/>
      <c r="F662" s="869"/>
      <c r="G662" s="249">
        <f>F157</f>
        <v>50000</v>
      </c>
      <c r="H662" s="23"/>
    </row>
    <row r="663" spans="1:8" x14ac:dyDescent="0.25">
      <c r="A663" s="223"/>
      <c r="B663" s="21">
        <v>421</v>
      </c>
      <c r="C663" s="833" t="s">
        <v>141</v>
      </c>
      <c r="D663" s="833"/>
      <c r="E663" s="833"/>
      <c r="F663" s="833"/>
      <c r="G663" s="249">
        <f>F510</f>
        <v>200000</v>
      </c>
      <c r="H663" s="23"/>
    </row>
    <row r="664" spans="1:8" x14ac:dyDescent="0.25">
      <c r="A664" s="223"/>
      <c r="B664" s="13">
        <v>422</v>
      </c>
      <c r="C664" s="869" t="s">
        <v>382</v>
      </c>
      <c r="D664" s="869"/>
      <c r="E664" s="869"/>
      <c r="F664" s="870"/>
      <c r="G664" s="249">
        <f>F511</f>
        <v>100000</v>
      </c>
      <c r="H664" s="23"/>
    </row>
    <row r="665" spans="1:8" x14ac:dyDescent="0.25">
      <c r="A665" s="223"/>
      <c r="B665" s="21">
        <v>426</v>
      </c>
      <c r="C665" s="869" t="s">
        <v>300</v>
      </c>
      <c r="D665" s="869"/>
      <c r="E665" s="869"/>
      <c r="F665" s="869"/>
      <c r="G665" s="249">
        <f>F345+F349</f>
        <v>300000</v>
      </c>
      <c r="H665" s="23"/>
    </row>
    <row r="666" spans="1:8" s="3" customFormat="1" x14ac:dyDescent="0.25">
      <c r="A666" s="229" t="s">
        <v>135</v>
      </c>
      <c r="B666" s="917" t="s">
        <v>317</v>
      </c>
      <c r="C666" s="917"/>
      <c r="D666" s="917"/>
      <c r="E666" s="917"/>
      <c r="F666" s="917"/>
      <c r="G666" s="233">
        <f>G667+G672</f>
        <v>2670000</v>
      </c>
      <c r="H666" s="45"/>
    </row>
    <row r="667" spans="1:8" s="3" customFormat="1" x14ac:dyDescent="0.25">
      <c r="A667" s="220" t="s">
        <v>318</v>
      </c>
      <c r="B667" s="916" t="s">
        <v>319</v>
      </c>
      <c r="C667" s="916"/>
      <c r="D667" s="916"/>
      <c r="E667" s="916"/>
      <c r="F667" s="916"/>
      <c r="G667" s="250">
        <f>SUM(G668:G671)</f>
        <v>2350000</v>
      </c>
      <c r="H667" s="45"/>
    </row>
    <row r="668" spans="1:8" x14ac:dyDescent="0.25">
      <c r="A668" s="223"/>
      <c r="B668" s="21">
        <v>323</v>
      </c>
      <c r="C668" s="869" t="s">
        <v>127</v>
      </c>
      <c r="D668" s="869"/>
      <c r="E668" s="869"/>
      <c r="F668" s="869"/>
      <c r="G668" s="249">
        <f>F299+F309</f>
        <v>1150000</v>
      </c>
      <c r="H668" s="23"/>
    </row>
    <row r="669" spans="1:8" x14ac:dyDescent="0.25">
      <c r="A669" s="218"/>
      <c r="B669" s="21">
        <v>351</v>
      </c>
      <c r="C669" s="869" t="s">
        <v>320</v>
      </c>
      <c r="D669" s="869"/>
      <c r="E669" s="869"/>
      <c r="F669" s="869"/>
      <c r="G669" s="249">
        <f>F301</f>
        <v>100000</v>
      </c>
      <c r="H669" s="23"/>
    </row>
    <row r="670" spans="1:8" x14ac:dyDescent="0.25">
      <c r="A670" s="218"/>
      <c r="B670" s="21">
        <v>421</v>
      </c>
      <c r="C670" s="869" t="s">
        <v>389</v>
      </c>
      <c r="D670" s="869"/>
      <c r="E670" s="869"/>
      <c r="F670" s="869"/>
      <c r="G670" s="249">
        <f>F304</f>
        <v>1000000</v>
      </c>
      <c r="H670" s="23"/>
    </row>
    <row r="671" spans="1:8" x14ac:dyDescent="0.25">
      <c r="A671" s="218"/>
      <c r="B671" s="21">
        <v>422</v>
      </c>
      <c r="C671" s="869" t="s">
        <v>382</v>
      </c>
      <c r="D671" s="869"/>
      <c r="E671" s="869"/>
      <c r="F671" s="869"/>
      <c r="G671" s="249">
        <f>F305</f>
        <v>100000</v>
      </c>
      <c r="H671" s="23"/>
    </row>
    <row r="672" spans="1:8" x14ac:dyDescent="0.25">
      <c r="A672" s="220" t="s">
        <v>851</v>
      </c>
      <c r="B672" s="916" t="s">
        <v>855</v>
      </c>
      <c r="C672" s="916"/>
      <c r="D672" s="916"/>
      <c r="E672" s="916"/>
      <c r="F672" s="956"/>
      <c r="G672" s="250">
        <f>SUM(G673)</f>
        <v>320000</v>
      </c>
      <c r="H672" s="23"/>
    </row>
    <row r="673" spans="1:8" x14ac:dyDescent="0.25">
      <c r="A673" s="255"/>
      <c r="B673" s="834">
        <v>323</v>
      </c>
      <c r="C673" s="933" t="s">
        <v>127</v>
      </c>
      <c r="D673" s="933"/>
      <c r="E673" s="933"/>
      <c r="F673" s="933"/>
      <c r="G673" s="845">
        <f>F360+F364+F368</f>
        <v>320000</v>
      </c>
      <c r="H673" s="23"/>
    </row>
    <row r="674" spans="1:8" s="3" customFormat="1" x14ac:dyDescent="0.25">
      <c r="A674" s="229" t="s">
        <v>136</v>
      </c>
      <c r="B674" s="917" t="s">
        <v>321</v>
      </c>
      <c r="C674" s="917"/>
      <c r="D674" s="917"/>
      <c r="E674" s="917"/>
      <c r="F674" s="961"/>
      <c r="G674" s="233">
        <f>G675+G685+G689</f>
        <v>5340000</v>
      </c>
      <c r="H674" s="45"/>
    </row>
    <row r="675" spans="1:8" s="3" customFormat="1" x14ac:dyDescent="0.25">
      <c r="A675" s="220" t="s">
        <v>322</v>
      </c>
      <c r="B675" s="916" t="s">
        <v>323</v>
      </c>
      <c r="C675" s="916"/>
      <c r="D675" s="916"/>
      <c r="E675" s="916"/>
      <c r="F675" s="916"/>
      <c r="G675" s="250">
        <f>SUM(G676:G684)</f>
        <v>4390000</v>
      </c>
      <c r="H675" s="45"/>
    </row>
    <row r="676" spans="1:8" x14ac:dyDescent="0.25">
      <c r="A676" s="223"/>
      <c r="B676" s="21">
        <v>322</v>
      </c>
      <c r="C676" s="869" t="s">
        <v>126</v>
      </c>
      <c r="D676" s="869"/>
      <c r="E676" s="869"/>
      <c r="F676" s="869"/>
      <c r="G676" s="249">
        <f>F268</f>
        <v>100000</v>
      </c>
      <c r="H676" s="23"/>
    </row>
    <row r="677" spans="1:8" x14ac:dyDescent="0.25">
      <c r="A677" s="223"/>
      <c r="B677" s="21">
        <v>323</v>
      </c>
      <c r="C677" s="869" t="s">
        <v>127</v>
      </c>
      <c r="D677" s="869"/>
      <c r="E677" s="869"/>
      <c r="F677" s="869"/>
      <c r="G677" s="249">
        <f>F226+F269+F270+F286+F321+F325+F354+F355+F373</f>
        <v>1820000</v>
      </c>
      <c r="H677" s="23"/>
    </row>
    <row r="678" spans="1:8" x14ac:dyDescent="0.25">
      <c r="A678" s="223"/>
      <c r="B678" s="21">
        <v>342</v>
      </c>
      <c r="C678" s="869" t="s">
        <v>89</v>
      </c>
      <c r="D678" s="869"/>
      <c r="E678" s="869"/>
      <c r="F678" s="869"/>
      <c r="G678" s="249">
        <f>F314</f>
        <v>45000</v>
      </c>
      <c r="H678" s="23"/>
    </row>
    <row r="679" spans="1:8" x14ac:dyDescent="0.25">
      <c r="A679" s="223"/>
      <c r="B679" s="21">
        <v>381</v>
      </c>
      <c r="C679" s="869" t="s">
        <v>105</v>
      </c>
      <c r="D679" s="869"/>
      <c r="E679" s="869"/>
      <c r="F679" s="869"/>
      <c r="G679" s="249">
        <f>F234+F235+F599</f>
        <v>250000</v>
      </c>
      <c r="H679" s="23"/>
    </row>
    <row r="680" spans="1:8" x14ac:dyDescent="0.25">
      <c r="A680" s="223"/>
      <c r="B680" s="21">
        <v>386</v>
      </c>
      <c r="C680" s="869" t="s">
        <v>326</v>
      </c>
      <c r="D680" s="869"/>
      <c r="E680" s="869"/>
      <c r="F680" s="869"/>
      <c r="G680" s="249">
        <f>F333</f>
        <v>200000</v>
      </c>
      <c r="H680" s="23"/>
    </row>
    <row r="681" spans="1:8" x14ac:dyDescent="0.25">
      <c r="A681" s="223"/>
      <c r="B681" s="13">
        <v>411</v>
      </c>
      <c r="C681" s="869" t="s">
        <v>259</v>
      </c>
      <c r="D681" s="869"/>
      <c r="E681" s="869"/>
      <c r="F681" s="870"/>
      <c r="G681" s="249">
        <f>F289</f>
        <v>200000</v>
      </c>
      <c r="H681" s="23"/>
    </row>
    <row r="682" spans="1:8" x14ac:dyDescent="0.25">
      <c r="A682" s="223"/>
      <c r="B682" s="21">
        <v>421</v>
      </c>
      <c r="C682" s="869" t="s">
        <v>141</v>
      </c>
      <c r="D682" s="869"/>
      <c r="E682" s="869"/>
      <c r="F682" s="869"/>
      <c r="G682" s="249">
        <f>F294+F328</f>
        <v>1200000</v>
      </c>
      <c r="H682" s="23"/>
    </row>
    <row r="683" spans="1:8" x14ac:dyDescent="0.25">
      <c r="A683" s="223"/>
      <c r="B683" s="21">
        <v>451</v>
      </c>
      <c r="C683" s="869" t="s">
        <v>312</v>
      </c>
      <c r="D683" s="869"/>
      <c r="E683" s="869"/>
      <c r="F683" s="869"/>
      <c r="G683" s="249">
        <f>F229</f>
        <v>200000</v>
      </c>
      <c r="H683" s="23"/>
    </row>
    <row r="684" spans="1:8" x14ac:dyDescent="0.25">
      <c r="A684" s="223"/>
      <c r="B684" s="21">
        <v>544</v>
      </c>
      <c r="C684" s="869" t="s">
        <v>144</v>
      </c>
      <c r="D684" s="869"/>
      <c r="E684" s="869"/>
      <c r="F684" s="869"/>
      <c r="G684" s="249">
        <f>F317</f>
        <v>375000</v>
      </c>
      <c r="H684" s="23"/>
    </row>
    <row r="685" spans="1:8" s="3" customFormat="1" x14ac:dyDescent="0.25">
      <c r="A685" s="220" t="s">
        <v>327</v>
      </c>
      <c r="B685" s="916" t="s">
        <v>328</v>
      </c>
      <c r="C685" s="916"/>
      <c r="D685" s="916"/>
      <c r="E685" s="916"/>
      <c r="F685" s="916"/>
      <c r="G685" s="250">
        <f>SUM(G686:G688)</f>
        <v>750000</v>
      </c>
      <c r="H685" s="45"/>
    </row>
    <row r="686" spans="1:8" x14ac:dyDescent="0.25">
      <c r="A686" s="218"/>
      <c r="B686" s="21">
        <v>322</v>
      </c>
      <c r="C686" s="869" t="s">
        <v>126</v>
      </c>
      <c r="D686" s="869"/>
      <c r="E686" s="869"/>
      <c r="F686" s="869"/>
      <c r="G686" s="249">
        <f>F241+F242</f>
        <v>600000</v>
      </c>
      <c r="H686" s="23"/>
    </row>
    <row r="687" spans="1:8" x14ac:dyDescent="0.25">
      <c r="A687" s="218"/>
      <c r="B687" s="21">
        <v>323</v>
      </c>
      <c r="C687" s="869" t="s">
        <v>127</v>
      </c>
      <c r="D687" s="869"/>
      <c r="E687" s="869"/>
      <c r="F687" s="869"/>
      <c r="G687" s="249">
        <f>F243</f>
        <v>50000</v>
      </c>
      <c r="H687" s="23"/>
    </row>
    <row r="688" spans="1:8" x14ac:dyDescent="0.25">
      <c r="A688" s="218"/>
      <c r="B688" s="21">
        <v>421</v>
      </c>
      <c r="C688" s="869" t="s">
        <v>141</v>
      </c>
      <c r="D688" s="869"/>
      <c r="E688" s="869"/>
      <c r="F688" s="869"/>
      <c r="G688" s="249">
        <f>F248</f>
        <v>100000</v>
      </c>
      <c r="H688" s="23"/>
    </row>
    <row r="689" spans="1:8" x14ac:dyDescent="0.25">
      <c r="A689" s="220" t="s">
        <v>495</v>
      </c>
      <c r="B689" s="916" t="s">
        <v>497</v>
      </c>
      <c r="C689" s="916"/>
      <c r="D689" s="916"/>
      <c r="E689" s="916"/>
      <c r="F689" s="956"/>
      <c r="G689" s="250">
        <f>SUM(G690)</f>
        <v>200000</v>
      </c>
      <c r="H689" s="23"/>
    </row>
    <row r="690" spans="1:8" x14ac:dyDescent="0.25">
      <c r="A690" s="218"/>
      <c r="B690" s="13">
        <v>421</v>
      </c>
      <c r="C690" s="869" t="s">
        <v>141</v>
      </c>
      <c r="D690" s="869"/>
      <c r="E690" s="869"/>
      <c r="F690" s="870"/>
      <c r="G690" s="249">
        <f>F495+F499</f>
        <v>200000</v>
      </c>
      <c r="H690" s="23"/>
    </row>
    <row r="691" spans="1:8" s="3" customFormat="1" x14ac:dyDescent="0.25">
      <c r="A691" s="229" t="s">
        <v>137</v>
      </c>
      <c r="B691" s="917" t="s">
        <v>331</v>
      </c>
      <c r="C691" s="917"/>
      <c r="D691" s="917"/>
      <c r="E691" s="917"/>
      <c r="F691" s="917"/>
      <c r="G691" s="233">
        <f>G692</f>
        <v>120000</v>
      </c>
      <c r="H691" s="45"/>
    </row>
    <row r="692" spans="1:8" s="3" customFormat="1" x14ac:dyDescent="0.25">
      <c r="A692" s="220" t="s">
        <v>329</v>
      </c>
      <c r="B692" s="916" t="s">
        <v>330</v>
      </c>
      <c r="C692" s="916"/>
      <c r="D692" s="916"/>
      <c r="E692" s="916"/>
      <c r="F692" s="916"/>
      <c r="G692" s="250">
        <f>SUM(G693:G693)</f>
        <v>120000</v>
      </c>
      <c r="H692" s="45"/>
    </row>
    <row r="693" spans="1:8" x14ac:dyDescent="0.25">
      <c r="A693" s="223"/>
      <c r="B693" s="21">
        <v>381</v>
      </c>
      <c r="C693" s="869" t="s">
        <v>386</v>
      </c>
      <c r="D693" s="869"/>
      <c r="E693" s="869"/>
      <c r="F693" s="869"/>
      <c r="G693" s="249">
        <f>F414</f>
        <v>120000</v>
      </c>
      <c r="H693" s="23"/>
    </row>
    <row r="694" spans="1:8" s="3" customFormat="1" x14ac:dyDescent="0.25">
      <c r="A694" s="229" t="s">
        <v>138</v>
      </c>
      <c r="B694" s="917" t="s">
        <v>332</v>
      </c>
      <c r="C694" s="917"/>
      <c r="D694" s="917"/>
      <c r="E694" s="917"/>
      <c r="F694" s="917"/>
      <c r="G694" s="233">
        <f>G695+G699+G711+G713</f>
        <v>3499000</v>
      </c>
      <c r="H694" s="45"/>
    </row>
    <row r="695" spans="1:8" s="3" customFormat="1" x14ac:dyDescent="0.25">
      <c r="A695" s="220" t="s">
        <v>333</v>
      </c>
      <c r="B695" s="916" t="s">
        <v>334</v>
      </c>
      <c r="C695" s="916"/>
      <c r="D695" s="916"/>
      <c r="E695" s="916"/>
      <c r="F695" s="916"/>
      <c r="G695" s="250">
        <f>SUM(G696:G698)</f>
        <v>1510000</v>
      </c>
      <c r="H695" s="45"/>
    </row>
    <row r="696" spans="1:8" x14ac:dyDescent="0.25">
      <c r="A696" s="223"/>
      <c r="B696" s="21">
        <v>381</v>
      </c>
      <c r="C696" s="869" t="s">
        <v>105</v>
      </c>
      <c r="D696" s="869"/>
      <c r="E696" s="869"/>
      <c r="F696" s="869"/>
      <c r="G696" s="249">
        <f>F464+F465</f>
        <v>110000</v>
      </c>
      <c r="H696" s="23"/>
    </row>
    <row r="697" spans="1:8" x14ac:dyDescent="0.25">
      <c r="A697" s="223"/>
      <c r="B697" s="21">
        <v>421</v>
      </c>
      <c r="C697" s="869" t="s">
        <v>141</v>
      </c>
      <c r="D697" s="869"/>
      <c r="E697" s="869"/>
      <c r="F697" s="869"/>
      <c r="G697" s="249">
        <f>F472</f>
        <v>400000</v>
      </c>
      <c r="H697" s="23"/>
    </row>
    <row r="698" spans="1:8" x14ac:dyDescent="0.25">
      <c r="A698" s="223"/>
      <c r="B698" s="13">
        <v>451</v>
      </c>
      <c r="C698" s="951" t="s">
        <v>312</v>
      </c>
      <c r="D698" s="951"/>
      <c r="E698" s="951"/>
      <c r="F698" s="952"/>
      <c r="G698" s="249">
        <f>F468</f>
        <v>1000000</v>
      </c>
      <c r="H698" s="23"/>
    </row>
    <row r="699" spans="1:8" s="3" customFormat="1" x14ac:dyDescent="0.25">
      <c r="A699" s="220" t="s">
        <v>335</v>
      </c>
      <c r="B699" s="916" t="s">
        <v>336</v>
      </c>
      <c r="C699" s="916"/>
      <c r="D699" s="916"/>
      <c r="E699" s="916"/>
      <c r="F699" s="916"/>
      <c r="G699" s="250">
        <f>SUM(G700:G710)</f>
        <v>1659000</v>
      </c>
      <c r="H699" s="45"/>
    </row>
    <row r="700" spans="1:8" x14ac:dyDescent="0.25">
      <c r="A700" s="218"/>
      <c r="B700" s="21">
        <v>311</v>
      </c>
      <c r="C700" s="869" t="s">
        <v>297</v>
      </c>
      <c r="D700" s="869"/>
      <c r="E700" s="869"/>
      <c r="F700" s="869"/>
      <c r="G700" s="249">
        <f>F564</f>
        <v>170000</v>
      </c>
      <c r="H700" s="23"/>
    </row>
    <row r="701" spans="1:8" x14ac:dyDescent="0.25">
      <c r="A701" s="218"/>
      <c r="B701" s="21">
        <v>312</v>
      </c>
      <c r="C701" s="869" t="s">
        <v>70</v>
      </c>
      <c r="D701" s="869"/>
      <c r="E701" s="869"/>
      <c r="F701" s="869"/>
      <c r="G701" s="249">
        <f>F565</f>
        <v>7000</v>
      </c>
      <c r="H701" s="23"/>
    </row>
    <row r="702" spans="1:8" x14ac:dyDescent="0.25">
      <c r="A702" s="218"/>
      <c r="B702" s="21">
        <v>313</v>
      </c>
      <c r="C702" s="869" t="s">
        <v>298</v>
      </c>
      <c r="D702" s="869"/>
      <c r="E702" s="869"/>
      <c r="F702" s="869"/>
      <c r="G702" s="249">
        <f>F566</f>
        <v>77000</v>
      </c>
      <c r="H702" s="23"/>
    </row>
    <row r="703" spans="1:8" x14ac:dyDescent="0.25">
      <c r="A703" s="218"/>
      <c r="B703" s="13">
        <v>321</v>
      </c>
      <c r="C703" s="869" t="s">
        <v>72</v>
      </c>
      <c r="D703" s="869"/>
      <c r="E703" s="869"/>
      <c r="F703" s="870"/>
      <c r="G703" s="249">
        <f>F568</f>
        <v>4000</v>
      </c>
      <c r="H703" s="23"/>
    </row>
    <row r="704" spans="1:8" x14ac:dyDescent="0.25">
      <c r="A704" s="218"/>
      <c r="B704" s="21">
        <v>322</v>
      </c>
      <c r="C704" s="869" t="s">
        <v>126</v>
      </c>
      <c r="D704" s="869"/>
      <c r="E704" s="869"/>
      <c r="F704" s="869"/>
      <c r="G704" s="249">
        <f>F443+F572</f>
        <v>23000</v>
      </c>
      <c r="H704" s="23"/>
    </row>
    <row r="705" spans="1:8" x14ac:dyDescent="0.25">
      <c r="A705" s="218"/>
      <c r="B705" s="21">
        <v>323</v>
      </c>
      <c r="C705" s="869" t="s">
        <v>127</v>
      </c>
      <c r="D705" s="869"/>
      <c r="E705" s="869"/>
      <c r="F705" s="869"/>
      <c r="G705" s="249">
        <f>F444+F573+F590</f>
        <v>46000</v>
      </c>
      <c r="H705" s="23"/>
    </row>
    <row r="706" spans="1:8" x14ac:dyDescent="0.25">
      <c r="A706" s="218"/>
      <c r="B706" s="21">
        <v>343</v>
      </c>
      <c r="C706" s="869" t="s">
        <v>337</v>
      </c>
      <c r="D706" s="869"/>
      <c r="E706" s="869"/>
      <c r="F706" s="869"/>
      <c r="G706" s="249">
        <f>F575</f>
        <v>2000</v>
      </c>
      <c r="H706" s="23"/>
    </row>
    <row r="707" spans="1:8" x14ac:dyDescent="0.25">
      <c r="A707" s="218"/>
      <c r="B707" s="21">
        <v>381</v>
      </c>
      <c r="C707" s="869" t="s">
        <v>105</v>
      </c>
      <c r="D707" s="869"/>
      <c r="E707" s="869"/>
      <c r="F707" s="869"/>
      <c r="G707" s="249">
        <f>F446+F447+F451</f>
        <v>100000</v>
      </c>
      <c r="H707" s="23"/>
    </row>
    <row r="708" spans="1:8" x14ac:dyDescent="0.25">
      <c r="A708" s="218"/>
      <c r="B708" s="13">
        <v>421</v>
      </c>
      <c r="C708" s="951" t="s">
        <v>141</v>
      </c>
      <c r="D708" s="951"/>
      <c r="E708" s="951"/>
      <c r="F708" s="952"/>
      <c r="G708" s="249">
        <f>F459</f>
        <v>200000</v>
      </c>
      <c r="H708" s="23"/>
    </row>
    <row r="709" spans="1:8" x14ac:dyDescent="0.25">
      <c r="A709" s="218"/>
      <c r="B709" s="21">
        <v>424</v>
      </c>
      <c r="C709" s="869" t="s">
        <v>143</v>
      </c>
      <c r="D709" s="869"/>
      <c r="E709" s="869"/>
      <c r="F709" s="869"/>
      <c r="G709" s="249">
        <f>F579</f>
        <v>30000</v>
      </c>
      <c r="H709" s="23"/>
    </row>
    <row r="710" spans="1:8" x14ac:dyDescent="0.25">
      <c r="A710" s="218"/>
      <c r="B710" s="21">
        <v>451</v>
      </c>
      <c r="C710" s="869" t="s">
        <v>312</v>
      </c>
      <c r="D710" s="869"/>
      <c r="E710" s="869"/>
      <c r="F710" s="869"/>
      <c r="G710" s="249">
        <f>F584</f>
        <v>1000000</v>
      </c>
      <c r="H710" s="23"/>
    </row>
    <row r="711" spans="1:8" s="3" customFormat="1" x14ac:dyDescent="0.25">
      <c r="A711" s="220" t="s">
        <v>339</v>
      </c>
      <c r="B711" s="916" t="s">
        <v>338</v>
      </c>
      <c r="C711" s="916"/>
      <c r="D711" s="916"/>
      <c r="E711" s="916"/>
      <c r="F711" s="916"/>
      <c r="G711" s="250">
        <f>SUM(G712)</f>
        <v>10000</v>
      </c>
      <c r="H711" s="45"/>
    </row>
    <row r="712" spans="1:8" x14ac:dyDescent="0.25">
      <c r="A712" s="223"/>
      <c r="B712" s="21">
        <v>381</v>
      </c>
      <c r="C712" s="869" t="s">
        <v>105</v>
      </c>
      <c r="D712" s="869"/>
      <c r="E712" s="869"/>
      <c r="F712" s="869"/>
      <c r="G712" s="249">
        <f>F455</f>
        <v>10000</v>
      </c>
      <c r="H712" s="23"/>
    </row>
    <row r="713" spans="1:8" s="3" customFormat="1" x14ac:dyDescent="0.25">
      <c r="A713" s="220" t="s">
        <v>340</v>
      </c>
      <c r="B713" s="916" t="s">
        <v>341</v>
      </c>
      <c r="C713" s="916"/>
      <c r="D713" s="916"/>
      <c r="E713" s="916"/>
      <c r="F713" s="916"/>
      <c r="G713" s="250">
        <f>SUM(G714:G715)</f>
        <v>320000</v>
      </c>
      <c r="H713" s="45"/>
    </row>
    <row r="714" spans="1:8" x14ac:dyDescent="0.25">
      <c r="A714" s="223"/>
      <c r="B714" s="21">
        <v>381</v>
      </c>
      <c r="C714" s="869" t="s">
        <v>105</v>
      </c>
      <c r="D714" s="869"/>
      <c r="E714" s="869"/>
      <c r="F714" s="869"/>
      <c r="G714" s="249">
        <f>F477</f>
        <v>20000</v>
      </c>
      <c r="H714" s="23"/>
    </row>
    <row r="715" spans="1:8" x14ac:dyDescent="0.25">
      <c r="A715" s="223"/>
      <c r="B715" s="21">
        <v>382</v>
      </c>
      <c r="C715" s="869" t="s">
        <v>130</v>
      </c>
      <c r="D715" s="869"/>
      <c r="E715" s="869"/>
      <c r="F715" s="869"/>
      <c r="G715" s="249">
        <f>F478</f>
        <v>300000</v>
      </c>
      <c r="H715" s="23"/>
    </row>
    <row r="716" spans="1:8" s="3" customFormat="1" x14ac:dyDescent="0.25">
      <c r="A716" s="229" t="s">
        <v>140</v>
      </c>
      <c r="B716" s="917" t="s">
        <v>342</v>
      </c>
      <c r="C716" s="917"/>
      <c r="D716" s="917"/>
      <c r="E716" s="917"/>
      <c r="F716" s="917"/>
      <c r="G716" s="233">
        <f>G717+G728+G731</f>
        <v>1428000</v>
      </c>
      <c r="H716" s="45"/>
    </row>
    <row r="717" spans="1:8" s="3" customFormat="1" x14ac:dyDescent="0.25">
      <c r="A717" s="220" t="s">
        <v>343</v>
      </c>
      <c r="B717" s="916" t="s">
        <v>344</v>
      </c>
      <c r="C717" s="916"/>
      <c r="D717" s="916"/>
      <c r="E717" s="916"/>
      <c r="F717" s="916"/>
      <c r="G717" s="250">
        <f>SUM(G718:G727)</f>
        <v>1166000</v>
      </c>
      <c r="H717" s="45"/>
    </row>
    <row r="718" spans="1:8" x14ac:dyDescent="0.25">
      <c r="A718" s="223"/>
      <c r="B718" s="21">
        <v>311</v>
      </c>
      <c r="C718" s="869" t="s">
        <v>297</v>
      </c>
      <c r="D718" s="869"/>
      <c r="E718" s="869"/>
      <c r="F718" s="869"/>
      <c r="G718" s="249">
        <f>F518</f>
        <v>370000</v>
      </c>
      <c r="H718" s="23"/>
    </row>
    <row r="719" spans="1:8" x14ac:dyDescent="0.25">
      <c r="A719" s="223"/>
      <c r="B719" s="21">
        <v>312</v>
      </c>
      <c r="C719" s="869" t="s">
        <v>70</v>
      </c>
      <c r="D719" s="869"/>
      <c r="E719" s="869"/>
      <c r="F719" s="869"/>
      <c r="G719" s="249">
        <f>F519</f>
        <v>18000</v>
      </c>
      <c r="H719" s="23"/>
    </row>
    <row r="720" spans="1:8" x14ac:dyDescent="0.25">
      <c r="A720" s="223"/>
      <c r="B720" s="21">
        <v>313</v>
      </c>
      <c r="C720" s="869" t="s">
        <v>298</v>
      </c>
      <c r="D720" s="869"/>
      <c r="E720" s="869"/>
      <c r="F720" s="869"/>
      <c r="G720" s="249">
        <f>F520</f>
        <v>170000</v>
      </c>
      <c r="H720" s="23"/>
    </row>
    <row r="721" spans="1:8" x14ac:dyDescent="0.25">
      <c r="A721" s="223"/>
      <c r="B721" s="13">
        <v>321</v>
      </c>
      <c r="C721" s="869" t="s">
        <v>72</v>
      </c>
      <c r="D721" s="869"/>
      <c r="E721" s="869"/>
      <c r="F721" s="870"/>
      <c r="G721" s="249">
        <f>F522</f>
        <v>22000</v>
      </c>
      <c r="H721" s="23"/>
    </row>
    <row r="722" spans="1:8" x14ac:dyDescent="0.25">
      <c r="A722" s="223"/>
      <c r="B722" s="21">
        <v>322</v>
      </c>
      <c r="C722" s="869" t="s">
        <v>126</v>
      </c>
      <c r="D722" s="869"/>
      <c r="E722" s="869"/>
      <c r="F722" s="869"/>
      <c r="G722" s="249">
        <f>F526</f>
        <v>150000</v>
      </c>
      <c r="H722" s="23"/>
    </row>
    <row r="723" spans="1:8" x14ac:dyDescent="0.25">
      <c r="A723" s="223"/>
      <c r="B723" s="21">
        <v>323</v>
      </c>
      <c r="C723" s="869" t="s">
        <v>127</v>
      </c>
      <c r="D723" s="869"/>
      <c r="E723" s="869"/>
      <c r="F723" s="869"/>
      <c r="G723" s="249">
        <f>F527+F533</f>
        <v>170000</v>
      </c>
      <c r="H723" s="23"/>
    </row>
    <row r="724" spans="1:8" x14ac:dyDescent="0.25">
      <c r="A724" s="223"/>
      <c r="B724" s="21">
        <v>343</v>
      </c>
      <c r="C724" s="869" t="s">
        <v>129</v>
      </c>
      <c r="D724" s="869"/>
      <c r="E724" s="869"/>
      <c r="F724" s="869"/>
      <c r="G724" s="249">
        <f>F529</f>
        <v>3000</v>
      </c>
      <c r="H724" s="23"/>
    </row>
    <row r="725" spans="1:8" x14ac:dyDescent="0.25">
      <c r="A725" s="223"/>
      <c r="B725" s="21">
        <v>372</v>
      </c>
      <c r="C725" s="869" t="s">
        <v>345</v>
      </c>
      <c r="D725" s="869"/>
      <c r="E725" s="869"/>
      <c r="F725" s="869"/>
      <c r="G725" s="249">
        <f>F542</f>
        <v>108000</v>
      </c>
      <c r="H725" s="23"/>
    </row>
    <row r="726" spans="1:8" x14ac:dyDescent="0.25">
      <c r="A726" s="223"/>
      <c r="B726" s="21">
        <v>381</v>
      </c>
      <c r="C726" s="869" t="s">
        <v>105</v>
      </c>
      <c r="D726" s="869"/>
      <c r="E726" s="869"/>
      <c r="F726" s="869"/>
      <c r="G726" s="249">
        <f>F546+F557</f>
        <v>35000</v>
      </c>
      <c r="H726" s="23"/>
    </row>
    <row r="727" spans="1:8" x14ac:dyDescent="0.25">
      <c r="A727" s="223"/>
      <c r="B727" s="13">
        <v>422</v>
      </c>
      <c r="C727" s="869" t="s">
        <v>142</v>
      </c>
      <c r="D727" s="869"/>
      <c r="E727" s="869"/>
      <c r="F727" s="870"/>
      <c r="G727" s="249">
        <f>F537+F551</f>
        <v>120000</v>
      </c>
      <c r="H727" s="23"/>
    </row>
    <row r="728" spans="1:8" s="3" customFormat="1" x14ac:dyDescent="0.25">
      <c r="A728" s="220" t="s">
        <v>346</v>
      </c>
      <c r="B728" s="916" t="s">
        <v>347</v>
      </c>
      <c r="C728" s="916"/>
      <c r="D728" s="916"/>
      <c r="E728" s="916"/>
      <c r="F728" s="916"/>
      <c r="G728" s="250">
        <f>SUM(G729:G730)</f>
        <v>50000</v>
      </c>
      <c r="H728" s="45"/>
    </row>
    <row r="729" spans="1:8" x14ac:dyDescent="0.25">
      <c r="A729" s="223"/>
      <c r="B729" s="21">
        <v>372</v>
      </c>
      <c r="C729" s="869" t="s">
        <v>345</v>
      </c>
      <c r="D729" s="869"/>
      <c r="E729" s="869"/>
      <c r="F729" s="869"/>
      <c r="G729" s="249">
        <f>F404</f>
        <v>30000</v>
      </c>
      <c r="H729" s="23"/>
    </row>
    <row r="730" spans="1:8" x14ac:dyDescent="0.25">
      <c r="A730" s="223"/>
      <c r="B730" s="21">
        <v>381</v>
      </c>
      <c r="C730" s="869" t="s">
        <v>105</v>
      </c>
      <c r="D730" s="869"/>
      <c r="E730" s="869"/>
      <c r="F730" s="869"/>
      <c r="G730" s="249">
        <f>F408</f>
        <v>20000</v>
      </c>
      <c r="H730" s="23"/>
    </row>
    <row r="731" spans="1:8" s="3" customFormat="1" x14ac:dyDescent="0.25">
      <c r="A731" s="220" t="s">
        <v>348</v>
      </c>
      <c r="B731" s="916" t="s">
        <v>349</v>
      </c>
      <c r="C731" s="916"/>
      <c r="D731" s="916"/>
      <c r="E731" s="916"/>
      <c r="F731" s="916"/>
      <c r="G731" s="250">
        <f>SUM(G732)</f>
        <v>212000</v>
      </c>
      <c r="H731" s="45"/>
    </row>
    <row r="732" spans="1:8" x14ac:dyDescent="0.25">
      <c r="A732" s="223"/>
      <c r="B732" s="21">
        <v>372</v>
      </c>
      <c r="C732" s="869" t="s">
        <v>345</v>
      </c>
      <c r="D732" s="869"/>
      <c r="E732" s="869"/>
      <c r="F732" s="869"/>
      <c r="G732" s="249">
        <f>F400+F399</f>
        <v>212000</v>
      </c>
      <c r="H732" s="23"/>
    </row>
    <row r="733" spans="1:8" s="3" customFormat="1" x14ac:dyDescent="0.25">
      <c r="A733" s="229" t="s">
        <v>139</v>
      </c>
      <c r="B733" s="917" t="s">
        <v>350</v>
      </c>
      <c r="C733" s="917"/>
      <c r="D733" s="917"/>
      <c r="E733" s="917"/>
      <c r="F733" s="917"/>
      <c r="G733" s="233">
        <f>G734+G736+G738+G741+G743</f>
        <v>829000</v>
      </c>
      <c r="H733" s="45"/>
    </row>
    <row r="734" spans="1:8" s="3" customFormat="1" x14ac:dyDescent="0.25">
      <c r="A734" s="220" t="s">
        <v>351</v>
      </c>
      <c r="B734" s="916" t="s">
        <v>352</v>
      </c>
      <c r="C734" s="916"/>
      <c r="D734" s="916"/>
      <c r="E734" s="916"/>
      <c r="F734" s="916"/>
      <c r="G734" s="250">
        <f>SUM(G735)</f>
        <v>10000</v>
      </c>
      <c r="H734" s="45"/>
    </row>
    <row r="735" spans="1:8" x14ac:dyDescent="0.25">
      <c r="A735" s="218"/>
      <c r="B735" s="21">
        <v>372</v>
      </c>
      <c r="C735" s="869" t="s">
        <v>345</v>
      </c>
      <c r="D735" s="869"/>
      <c r="E735" s="869"/>
      <c r="F735" s="869"/>
      <c r="G735" s="249">
        <f>F432</f>
        <v>10000</v>
      </c>
      <c r="H735" s="23"/>
    </row>
    <row r="736" spans="1:8" s="3" customFormat="1" x14ac:dyDescent="0.25">
      <c r="A736" s="226">
        <v>1020</v>
      </c>
      <c r="B736" s="916" t="s">
        <v>353</v>
      </c>
      <c r="C736" s="916"/>
      <c r="D736" s="916"/>
      <c r="E736" s="916"/>
      <c r="F736" s="916"/>
      <c r="G736" s="250">
        <f>SUM(G737)</f>
        <v>286000</v>
      </c>
      <c r="H736" s="45"/>
    </row>
    <row r="737" spans="1:11" x14ac:dyDescent="0.25">
      <c r="A737" s="218"/>
      <c r="B737" s="21">
        <v>372</v>
      </c>
      <c r="C737" s="869" t="s">
        <v>345</v>
      </c>
      <c r="D737" s="869"/>
      <c r="E737" s="869"/>
      <c r="F737" s="869"/>
      <c r="G737" s="249">
        <f>F419+F433+F434</f>
        <v>286000</v>
      </c>
      <c r="H737" s="23"/>
    </row>
    <row r="738" spans="1:11" s="3" customFormat="1" x14ac:dyDescent="0.25">
      <c r="A738" s="226">
        <v>1040</v>
      </c>
      <c r="B738" s="916" t="s">
        <v>354</v>
      </c>
      <c r="C738" s="916"/>
      <c r="D738" s="916"/>
      <c r="E738" s="916"/>
      <c r="F738" s="916"/>
      <c r="G738" s="250">
        <f>SUM(G739:G740)</f>
        <v>500000</v>
      </c>
      <c r="H738" s="45"/>
    </row>
    <row r="739" spans="1:11" s="3" customFormat="1" x14ac:dyDescent="0.25">
      <c r="A739" s="226"/>
      <c r="B739" s="222">
        <v>323</v>
      </c>
      <c r="C739" s="933" t="s">
        <v>403</v>
      </c>
      <c r="D739" s="933"/>
      <c r="E739" s="933"/>
      <c r="F739" s="950"/>
      <c r="G739" s="248">
        <f>F281</f>
        <v>50000</v>
      </c>
      <c r="H739" s="45"/>
    </row>
    <row r="740" spans="1:11" x14ac:dyDescent="0.25">
      <c r="A740" s="218"/>
      <c r="B740" s="21">
        <v>372</v>
      </c>
      <c r="C740" s="869" t="s">
        <v>345</v>
      </c>
      <c r="D740" s="869"/>
      <c r="E740" s="869"/>
      <c r="F740" s="869"/>
      <c r="G740" s="249">
        <f>F427+F428+F435</f>
        <v>450000</v>
      </c>
      <c r="H740" s="23"/>
    </row>
    <row r="741" spans="1:11" s="3" customFormat="1" x14ac:dyDescent="0.25">
      <c r="A741" s="226">
        <v>1060</v>
      </c>
      <c r="B741" s="916" t="s">
        <v>357</v>
      </c>
      <c r="C741" s="916"/>
      <c r="D741" s="916"/>
      <c r="E741" s="916"/>
      <c r="F741" s="916"/>
      <c r="G741" s="250">
        <f>SUM(G742)</f>
        <v>3000</v>
      </c>
      <c r="H741" s="45"/>
    </row>
    <row r="742" spans="1:11" x14ac:dyDescent="0.25">
      <c r="A742" s="218"/>
      <c r="B742" s="21">
        <v>372</v>
      </c>
      <c r="C742" s="869" t="s">
        <v>345</v>
      </c>
      <c r="D742" s="869"/>
      <c r="E742" s="869"/>
      <c r="F742" s="869"/>
      <c r="G742" s="249">
        <f>F423</f>
        <v>3000</v>
      </c>
      <c r="H742" s="23"/>
    </row>
    <row r="743" spans="1:11" s="3" customFormat="1" x14ac:dyDescent="0.25">
      <c r="A743" s="226">
        <v>1090</v>
      </c>
      <c r="B743" s="916" t="s">
        <v>358</v>
      </c>
      <c r="C743" s="916"/>
      <c r="D743" s="916"/>
      <c r="E743" s="916"/>
      <c r="F743" s="916"/>
      <c r="G743" s="250">
        <f>SUM(G744)</f>
        <v>30000</v>
      </c>
      <c r="H743" s="45"/>
    </row>
    <row r="744" spans="1:11" ht="15.75" thickBot="1" x14ac:dyDescent="0.3">
      <c r="A744" s="218"/>
      <c r="B744" s="21">
        <v>381</v>
      </c>
      <c r="C744" s="869" t="s">
        <v>105</v>
      </c>
      <c r="D744" s="869"/>
      <c r="E744" s="869"/>
      <c r="F744" s="869"/>
      <c r="G744" s="249">
        <f>F437</f>
        <v>30000</v>
      </c>
      <c r="H744" s="23"/>
    </row>
    <row r="745" spans="1:11" ht="15.75" thickBot="1" x14ac:dyDescent="0.3">
      <c r="A745" s="948" t="s">
        <v>359</v>
      </c>
      <c r="B745" s="949"/>
      <c r="C745" s="949"/>
      <c r="D745" s="949"/>
      <c r="E745" s="949"/>
      <c r="F745" s="949"/>
      <c r="G745" s="232">
        <f>G615+G634+G643+G666+G674+G691+G694+G716+G733</f>
        <v>21011000</v>
      </c>
      <c r="H745" s="23"/>
    </row>
    <row r="746" spans="1:11" x14ac:dyDescent="0.25">
      <c r="G746" s="23"/>
      <c r="H746" s="23"/>
    </row>
    <row r="748" spans="1:11" ht="15.75" x14ac:dyDescent="0.25">
      <c r="A748" s="1068" t="s">
        <v>585</v>
      </c>
      <c r="B748" s="1068"/>
      <c r="C748" s="1068"/>
      <c r="D748" s="1068"/>
      <c r="E748" s="1068"/>
      <c r="F748" s="1068"/>
      <c r="G748" s="1068"/>
      <c r="H748" s="1068"/>
      <c r="I748" s="1068"/>
      <c r="J748" s="1068"/>
    </row>
    <row r="749" spans="1:11" ht="37.5" customHeight="1" x14ac:dyDescent="0.25">
      <c r="A749" s="1112" t="s">
        <v>852</v>
      </c>
      <c r="B749" s="1112"/>
      <c r="C749" s="1112"/>
      <c r="D749" s="1112"/>
      <c r="E749" s="1112"/>
      <c r="F749" s="1112"/>
      <c r="G749" s="1112"/>
      <c r="H749" s="1112"/>
      <c r="I749" s="1112"/>
      <c r="J749" s="1112"/>
    </row>
    <row r="751" spans="1:11" x14ac:dyDescent="0.25">
      <c r="K751" s="591"/>
    </row>
    <row r="752" spans="1:11" x14ac:dyDescent="0.25">
      <c r="A752" s="1113" t="s">
        <v>872</v>
      </c>
      <c r="B752" s="1113"/>
      <c r="C752" s="1113"/>
      <c r="D752" s="1113"/>
    </row>
    <row r="753" spans="1:8" x14ac:dyDescent="0.25">
      <c r="A753" s="1113" t="s">
        <v>873</v>
      </c>
      <c r="B753" s="1113"/>
      <c r="C753" s="1113"/>
    </row>
    <row r="754" spans="1:8" x14ac:dyDescent="0.25">
      <c r="A754" s="945" t="s">
        <v>874</v>
      </c>
      <c r="B754" s="945"/>
      <c r="C754" s="945"/>
    </row>
    <row r="756" spans="1:8" x14ac:dyDescent="0.25">
      <c r="F756" s="1110" t="s">
        <v>853</v>
      </c>
      <c r="G756" s="1110"/>
      <c r="H756" s="1110"/>
    </row>
    <row r="757" spans="1:8" x14ac:dyDescent="0.25">
      <c r="F757" s="1058" t="s">
        <v>854</v>
      </c>
      <c r="G757" s="1058"/>
      <c r="H757" s="1058"/>
    </row>
  </sheetData>
  <mergeCells count="727">
    <mergeCell ref="C437:E437"/>
    <mergeCell ref="C243:E243"/>
    <mergeCell ref="C626:F626"/>
    <mergeCell ref="C263:E263"/>
    <mergeCell ref="A272:E272"/>
    <mergeCell ref="F756:H756"/>
    <mergeCell ref="F757:H757"/>
    <mergeCell ref="A140:F140"/>
    <mergeCell ref="A748:J748"/>
    <mergeCell ref="A749:J749"/>
    <mergeCell ref="A752:D752"/>
    <mergeCell ref="A753:C753"/>
    <mergeCell ref="A754:C754"/>
    <mergeCell ref="A410:E410"/>
    <mergeCell ref="A424:E424"/>
    <mergeCell ref="C331:E331"/>
    <mergeCell ref="C435:E435"/>
    <mergeCell ref="C430:E430"/>
    <mergeCell ref="A265:E265"/>
    <mergeCell ref="A255:E255"/>
    <mergeCell ref="C280:E280"/>
    <mergeCell ref="C402:E402"/>
    <mergeCell ref="A461:E461"/>
    <mergeCell ref="C442:E442"/>
    <mergeCell ref="C59:E59"/>
    <mergeCell ref="C64:E64"/>
    <mergeCell ref="C63:E63"/>
    <mergeCell ref="C49:E49"/>
    <mergeCell ref="C83:E83"/>
    <mergeCell ref="C61:E61"/>
    <mergeCell ref="C50:E50"/>
    <mergeCell ref="C54:E54"/>
    <mergeCell ref="B106:E106"/>
    <mergeCell ref="B91:D91"/>
    <mergeCell ref="B93:D93"/>
    <mergeCell ref="B96:D96"/>
    <mergeCell ref="B103:E103"/>
    <mergeCell ref="B104:E104"/>
    <mergeCell ref="B105:E105"/>
    <mergeCell ref="A306:E306"/>
    <mergeCell ref="C307:E307"/>
    <mergeCell ref="C423:E423"/>
    <mergeCell ref="C309:E309"/>
    <mergeCell ref="A330:E330"/>
    <mergeCell ref="C407:E407"/>
    <mergeCell ref="C413:E413"/>
    <mergeCell ref="A415:E415"/>
    <mergeCell ref="C421:E421"/>
    <mergeCell ref="A420:E420"/>
    <mergeCell ref="A405:E405"/>
    <mergeCell ref="C418:E418"/>
    <mergeCell ref="C414:E414"/>
    <mergeCell ref="C383:E383"/>
    <mergeCell ref="C384:E384"/>
    <mergeCell ref="C157:E157"/>
    <mergeCell ref="A244:E244"/>
    <mergeCell ref="B110:E110"/>
    <mergeCell ref="B112:E112"/>
    <mergeCell ref="C422:E422"/>
    <mergeCell ref="C247:E247"/>
    <mergeCell ref="A33:E33"/>
    <mergeCell ref="C57:E57"/>
    <mergeCell ref="B604:D604"/>
    <mergeCell ref="C540:E540"/>
    <mergeCell ref="C451:E451"/>
    <mergeCell ref="C464:E464"/>
    <mergeCell ref="C465:E465"/>
    <mergeCell ref="C457:E457"/>
    <mergeCell ref="C462:E462"/>
    <mergeCell ref="C458:E458"/>
    <mergeCell ref="A602:D602"/>
    <mergeCell ref="A553:E553"/>
    <mergeCell ref="C516:E516"/>
    <mergeCell ref="C525:E525"/>
    <mergeCell ref="C526:E526"/>
    <mergeCell ref="A538:E538"/>
    <mergeCell ref="C528:E528"/>
    <mergeCell ref="C531:E531"/>
    <mergeCell ref="C532:E532"/>
    <mergeCell ref="C488:E488"/>
    <mergeCell ref="C412:E412"/>
    <mergeCell ref="B92:D92"/>
    <mergeCell ref="C546:E546"/>
    <mergeCell ref="C596:E596"/>
    <mergeCell ref="C524:E524"/>
    <mergeCell ref="C483:E483"/>
    <mergeCell ref="C503:E503"/>
    <mergeCell ref="A502:E502"/>
    <mergeCell ref="A506:E506"/>
    <mergeCell ref="C504:E504"/>
    <mergeCell ref="C511:E511"/>
    <mergeCell ref="C497:E497"/>
    <mergeCell ref="C487:E487"/>
    <mergeCell ref="A507:E507"/>
    <mergeCell ref="C498:E498"/>
    <mergeCell ref="C489:E489"/>
    <mergeCell ref="A486:E486"/>
    <mergeCell ref="C484:E484"/>
    <mergeCell ref="A500:E500"/>
    <mergeCell ref="A501:E501"/>
    <mergeCell ref="C493:E493"/>
    <mergeCell ref="C495:E495"/>
    <mergeCell ref="C494:E494"/>
    <mergeCell ref="C551:E551"/>
    <mergeCell ref="A592:E592"/>
    <mergeCell ref="C595:E595"/>
    <mergeCell ref="A490:E490"/>
    <mergeCell ref="A496:E496"/>
    <mergeCell ref="C577:E577"/>
    <mergeCell ref="A548:E548"/>
    <mergeCell ref="A558:E558"/>
    <mergeCell ref="A559:E559"/>
    <mergeCell ref="C545:E545"/>
    <mergeCell ref="A539:E539"/>
    <mergeCell ref="C542:E542"/>
    <mergeCell ref="C550:E550"/>
    <mergeCell ref="A547:E547"/>
    <mergeCell ref="C556:E556"/>
    <mergeCell ref="C564:E564"/>
    <mergeCell ref="C566:E566"/>
    <mergeCell ref="C570:E570"/>
    <mergeCell ref="C562:E562"/>
    <mergeCell ref="C541:E541"/>
    <mergeCell ref="C505:E505"/>
    <mergeCell ref="C522:E522"/>
    <mergeCell ref="A515:E515"/>
    <mergeCell ref="A513:E513"/>
    <mergeCell ref="A530:E530"/>
    <mergeCell ref="C400:E400"/>
    <mergeCell ref="C536:E536"/>
    <mergeCell ref="C477:E477"/>
    <mergeCell ref="A485:E485"/>
    <mergeCell ref="A479:E479"/>
    <mergeCell ref="A480:E480"/>
    <mergeCell ref="C428:E428"/>
    <mergeCell ref="C433:E433"/>
    <mergeCell ref="C441:E441"/>
    <mergeCell ref="A438:E438"/>
    <mergeCell ref="A439:E439"/>
    <mergeCell ref="C444:E444"/>
    <mergeCell ref="C434:E434"/>
    <mergeCell ref="C482:E482"/>
    <mergeCell ref="C476:E476"/>
    <mergeCell ref="A481:E481"/>
    <mergeCell ref="C453:E453"/>
    <mergeCell ref="C436:E436"/>
    <mergeCell ref="A469:E469"/>
    <mergeCell ref="C472:E472"/>
    <mergeCell ref="C459:E459"/>
    <mergeCell ref="C454:E454"/>
    <mergeCell ref="C449:E449"/>
    <mergeCell ref="A162:E162"/>
    <mergeCell ref="A456:E456"/>
    <mergeCell ref="C463:E463"/>
    <mergeCell ref="A448:E448"/>
    <mergeCell ref="A452:E452"/>
    <mergeCell ref="C447:E447"/>
    <mergeCell ref="C455:E455"/>
    <mergeCell ref="C403:E403"/>
    <mergeCell ref="C408:E408"/>
    <mergeCell ref="C404:E404"/>
    <mergeCell ref="C432:E432"/>
    <mergeCell ref="A411:E411"/>
    <mergeCell ref="C427:E427"/>
    <mergeCell ref="C417:E417"/>
    <mergeCell ref="C426:E426"/>
    <mergeCell ref="C450:E450"/>
    <mergeCell ref="C443:E443"/>
    <mergeCell ref="A429:E429"/>
    <mergeCell ref="A460:E460"/>
    <mergeCell ref="C406:E406"/>
    <mergeCell ref="A416:E416"/>
    <mergeCell ref="C419:E419"/>
    <mergeCell ref="C445:E445"/>
    <mergeCell ref="A409:E409"/>
    <mergeCell ref="C210:E210"/>
    <mergeCell ref="C211:E211"/>
    <mergeCell ref="C212:E212"/>
    <mergeCell ref="A236:E236"/>
    <mergeCell ref="A28:E28"/>
    <mergeCell ref="A31:E31"/>
    <mergeCell ref="A154:E154"/>
    <mergeCell ref="A388:E388"/>
    <mergeCell ref="C379:E379"/>
    <mergeCell ref="A381:E381"/>
    <mergeCell ref="A137:J137"/>
    <mergeCell ref="A138:J138"/>
    <mergeCell ref="C76:E76"/>
    <mergeCell ref="B113:E113"/>
    <mergeCell ref="B122:E122"/>
    <mergeCell ref="F380:F381"/>
    <mergeCell ref="G380:G381"/>
    <mergeCell ref="H380:H381"/>
    <mergeCell ref="A222:E223"/>
    <mergeCell ref="A322:E322"/>
    <mergeCell ref="C324:E324"/>
    <mergeCell ref="C325:E325"/>
    <mergeCell ref="A209:E209"/>
    <mergeCell ref="C267:E267"/>
    <mergeCell ref="C241:E241"/>
    <mergeCell ref="C225:E225"/>
    <mergeCell ref="C226:E226"/>
    <mergeCell ref="C232:E232"/>
    <mergeCell ref="C233:E233"/>
    <mergeCell ref="A231:E231"/>
    <mergeCell ref="C217:E217"/>
    <mergeCell ref="C218:E218"/>
    <mergeCell ref="A213:E214"/>
    <mergeCell ref="C220:E220"/>
    <mergeCell ref="C219:E219"/>
    <mergeCell ref="C221:E221"/>
    <mergeCell ref="A238:E238"/>
    <mergeCell ref="C239:E239"/>
    <mergeCell ref="A237:E237"/>
    <mergeCell ref="C240:E240"/>
    <mergeCell ref="C234:E234"/>
    <mergeCell ref="C235:E235"/>
    <mergeCell ref="C179:E179"/>
    <mergeCell ref="C194:E194"/>
    <mergeCell ref="A41:I41"/>
    <mergeCell ref="C45:E45"/>
    <mergeCell ref="A43:D43"/>
    <mergeCell ref="C68:E68"/>
    <mergeCell ref="C69:E69"/>
    <mergeCell ref="A3:H3"/>
    <mergeCell ref="A14:C14"/>
    <mergeCell ref="A44:C44"/>
    <mergeCell ref="C56:E56"/>
    <mergeCell ref="A4:H4"/>
    <mergeCell ref="E6:F6"/>
    <mergeCell ref="A5:H5"/>
    <mergeCell ref="D24:D25"/>
    <mergeCell ref="A18:E18"/>
    <mergeCell ref="A32:E32"/>
    <mergeCell ref="A16:E16"/>
    <mergeCell ref="A17:E17"/>
    <mergeCell ref="A19:E19"/>
    <mergeCell ref="A20:E20"/>
    <mergeCell ref="A23:E23"/>
    <mergeCell ref="A8:H8"/>
    <mergeCell ref="A9:H9"/>
    <mergeCell ref="A249:E249"/>
    <mergeCell ref="C275:E275"/>
    <mergeCell ref="C259:E259"/>
    <mergeCell ref="C266:E266"/>
    <mergeCell ref="A11:H11"/>
    <mergeCell ref="C391:E391"/>
    <mergeCell ref="C397:E397"/>
    <mergeCell ref="C393:E393"/>
    <mergeCell ref="C389:E389"/>
    <mergeCell ref="C392:E392"/>
    <mergeCell ref="A395:E395"/>
    <mergeCell ref="A341:E341"/>
    <mergeCell ref="A340:E340"/>
    <mergeCell ref="A245:E245"/>
    <mergeCell ref="C261:E261"/>
    <mergeCell ref="C299:E299"/>
    <mergeCell ref="C281:E281"/>
    <mergeCell ref="A278:E278"/>
    <mergeCell ref="A250:E250"/>
    <mergeCell ref="C252:E252"/>
    <mergeCell ref="C293:E293"/>
    <mergeCell ref="C284:E284"/>
    <mergeCell ref="C277:E277"/>
    <mergeCell ref="C292:E292"/>
    <mergeCell ref="A1:H2"/>
    <mergeCell ref="C86:E86"/>
    <mergeCell ref="C67:E67"/>
    <mergeCell ref="C47:E47"/>
    <mergeCell ref="C74:E74"/>
    <mergeCell ref="A34:E34"/>
    <mergeCell ref="A36:E36"/>
    <mergeCell ref="C65:E65"/>
    <mergeCell ref="C66:E66"/>
    <mergeCell ref="C55:E55"/>
    <mergeCell ref="C62:E62"/>
    <mergeCell ref="C58:E58"/>
    <mergeCell ref="A21:E21"/>
    <mergeCell ref="A22:E22"/>
    <mergeCell ref="A27:E27"/>
    <mergeCell ref="A26:E26"/>
    <mergeCell ref="A12:H12"/>
    <mergeCell ref="A46:E46"/>
    <mergeCell ref="C52:E52"/>
    <mergeCell ref="C53:E53"/>
    <mergeCell ref="C80:E80"/>
    <mergeCell ref="C48:E48"/>
    <mergeCell ref="C51:E51"/>
    <mergeCell ref="C60:E60"/>
    <mergeCell ref="C336:E336"/>
    <mergeCell ref="C337:E337"/>
    <mergeCell ref="C338:E338"/>
    <mergeCell ref="C260:E260"/>
    <mergeCell ref="C262:E262"/>
    <mergeCell ref="C254:E254"/>
    <mergeCell ref="A290:E290"/>
    <mergeCell ref="C300:E300"/>
    <mergeCell ref="C332:E332"/>
    <mergeCell ref="C287:E287"/>
    <mergeCell ref="C288:E288"/>
    <mergeCell ref="C303:E303"/>
    <mergeCell ref="C274:E274"/>
    <mergeCell ref="A282:E282"/>
    <mergeCell ref="C286:E286"/>
    <mergeCell ref="C273:E273"/>
    <mergeCell ref="C270:E270"/>
    <mergeCell ref="A271:E271"/>
    <mergeCell ref="A310:E310"/>
    <mergeCell ref="C301:E301"/>
    <mergeCell ref="C302:E302"/>
    <mergeCell ref="C289:E289"/>
    <mergeCell ref="A283:E283"/>
    <mergeCell ref="C304:E304"/>
    <mergeCell ref="C308:E308"/>
    <mergeCell ref="C312:E312"/>
    <mergeCell ref="A311:E311"/>
    <mergeCell ref="C305:E305"/>
    <mergeCell ref="A329:E329"/>
    <mergeCell ref="C313:E313"/>
    <mergeCell ref="C317:E317"/>
    <mergeCell ref="C328:E328"/>
    <mergeCell ref="C314:E314"/>
    <mergeCell ref="C315:E315"/>
    <mergeCell ref="C316:E316"/>
    <mergeCell ref="C319:E319"/>
    <mergeCell ref="C321:E321"/>
    <mergeCell ref="A318:E318"/>
    <mergeCell ref="C323:E323"/>
    <mergeCell ref="C509:E509"/>
    <mergeCell ref="C510:E510"/>
    <mergeCell ref="C518:E518"/>
    <mergeCell ref="A523:E523"/>
    <mergeCell ref="C527:E527"/>
    <mergeCell ref="A342:E342"/>
    <mergeCell ref="C377:E377"/>
    <mergeCell ref="A346:E346"/>
    <mergeCell ref="C347:E347"/>
    <mergeCell ref="A350:E350"/>
    <mergeCell ref="A351:E351"/>
    <mergeCell ref="C352:E352"/>
    <mergeCell ref="C353:E353"/>
    <mergeCell ref="C386:E386"/>
    <mergeCell ref="C382:E382"/>
    <mergeCell ref="C355:E355"/>
    <mergeCell ref="C385:E385"/>
    <mergeCell ref="C359:E359"/>
    <mergeCell ref="C364:E364"/>
    <mergeCell ref="C368:E368"/>
    <mergeCell ref="C367:E367"/>
    <mergeCell ref="C366:E366"/>
    <mergeCell ref="C363:E363"/>
    <mergeCell ref="A365:E365"/>
    <mergeCell ref="C251:E251"/>
    <mergeCell ref="C253:E253"/>
    <mergeCell ref="C257:E257"/>
    <mergeCell ref="A296:E296"/>
    <mergeCell ref="C197:E197"/>
    <mergeCell ref="C279:E279"/>
    <mergeCell ref="A264:E264"/>
    <mergeCell ref="A256:E256"/>
    <mergeCell ref="C508:E508"/>
    <mergeCell ref="A361:E361"/>
    <mergeCell ref="A376:E376"/>
    <mergeCell ref="A380:E380"/>
    <mergeCell ref="C348:E348"/>
    <mergeCell ref="C343:E343"/>
    <mergeCell ref="C344:E344"/>
    <mergeCell ref="C360:E360"/>
    <mergeCell ref="A356:E356"/>
    <mergeCell ref="C362:E362"/>
    <mergeCell ref="A357:E357"/>
    <mergeCell ref="C358:E358"/>
    <mergeCell ref="C345:E345"/>
    <mergeCell ref="C333:E333"/>
    <mergeCell ref="A339:E339"/>
    <mergeCell ref="C349:E349"/>
    <mergeCell ref="C78:E78"/>
    <mergeCell ref="C215:E215"/>
    <mergeCell ref="A163:E163"/>
    <mergeCell ref="A164:E164"/>
    <mergeCell ref="C205:E205"/>
    <mergeCell ref="C206:E206"/>
    <mergeCell ref="C207:E207"/>
    <mergeCell ref="C204:E204"/>
    <mergeCell ref="C203:E203"/>
    <mergeCell ref="C171:E171"/>
    <mergeCell ref="C200:E200"/>
    <mergeCell ref="C175:E175"/>
    <mergeCell ref="C176:E176"/>
    <mergeCell ref="C186:E186"/>
    <mergeCell ref="C190:E190"/>
    <mergeCell ref="C192:E192"/>
    <mergeCell ref="C187:E187"/>
    <mergeCell ref="C188:E188"/>
    <mergeCell ref="C189:E189"/>
    <mergeCell ref="C195:E195"/>
    <mergeCell ref="C198:E198"/>
    <mergeCell ref="C199:E199"/>
    <mergeCell ref="C208:E208"/>
    <mergeCell ref="C196:E196"/>
    <mergeCell ref="B114:E114"/>
    <mergeCell ref="B115:E115"/>
    <mergeCell ref="C70:E70"/>
    <mergeCell ref="C216:E216"/>
    <mergeCell ref="B97:D97"/>
    <mergeCell ref="A143:E143"/>
    <mergeCell ref="C173:E173"/>
    <mergeCell ref="C174:E174"/>
    <mergeCell ref="C172:E172"/>
    <mergeCell ref="C148:E148"/>
    <mergeCell ref="A146:E146"/>
    <mergeCell ref="C77:E77"/>
    <mergeCell ref="C84:E84"/>
    <mergeCell ref="C71:E71"/>
    <mergeCell ref="C72:E72"/>
    <mergeCell ref="C81:E81"/>
    <mergeCell ref="C73:E73"/>
    <mergeCell ref="C75:E75"/>
    <mergeCell ref="C82:E82"/>
    <mergeCell ref="A165:E165"/>
    <mergeCell ref="C166:E166"/>
    <mergeCell ref="C167:E167"/>
    <mergeCell ref="B130:E130"/>
    <mergeCell ref="B123:E123"/>
    <mergeCell ref="C155:E155"/>
    <mergeCell ref="C156:E156"/>
    <mergeCell ref="C85:E85"/>
    <mergeCell ref="C153:E153"/>
    <mergeCell ref="B128:E128"/>
    <mergeCell ref="B129:E129"/>
    <mergeCell ref="A147:E147"/>
    <mergeCell ref="B94:D94"/>
    <mergeCell ref="B95:D95"/>
    <mergeCell ref="C142:E142"/>
    <mergeCell ref="B135:E135"/>
    <mergeCell ref="B133:E133"/>
    <mergeCell ref="B134:E134"/>
    <mergeCell ref="B124:E124"/>
    <mergeCell ref="B125:E125"/>
    <mergeCell ref="B126:E126"/>
    <mergeCell ref="B127:E127"/>
    <mergeCell ref="C152:E152"/>
    <mergeCell ref="A144:E144"/>
    <mergeCell ref="A145:E145"/>
    <mergeCell ref="C149:E149"/>
    <mergeCell ref="C150:E150"/>
    <mergeCell ref="B132:E132"/>
    <mergeCell ref="B121:E121"/>
    <mergeCell ref="C521:E521"/>
    <mergeCell ref="C499:E499"/>
    <mergeCell ref="C529:E529"/>
    <mergeCell ref="C520:E520"/>
    <mergeCell ref="A512:E512"/>
    <mergeCell ref="C517:E517"/>
    <mergeCell ref="A514:E514"/>
    <mergeCell ref="C519:E519"/>
    <mergeCell ref="A158:E158"/>
    <mergeCell ref="C161:E161"/>
    <mergeCell ref="C326:E326"/>
    <mergeCell ref="C327:E327"/>
    <mergeCell ref="A230:E230"/>
    <mergeCell ref="C227:E227"/>
    <mergeCell ref="C228:E228"/>
    <mergeCell ref="C229:E229"/>
    <mergeCell ref="C224:E224"/>
    <mergeCell ref="C320:E320"/>
    <mergeCell ref="C268:E268"/>
    <mergeCell ref="A291:E291"/>
    <mergeCell ref="C242:E242"/>
    <mergeCell ref="C246:E246"/>
    <mergeCell ref="C248:E248"/>
    <mergeCell ref="C258:E258"/>
    <mergeCell ref="A554:E554"/>
    <mergeCell ref="C563:E563"/>
    <mergeCell ref="A561:E561"/>
    <mergeCell ref="C568:E568"/>
    <mergeCell ref="C565:E565"/>
    <mergeCell ref="C537:E537"/>
    <mergeCell ref="C567:E567"/>
    <mergeCell ref="C583:E583"/>
    <mergeCell ref="C584:E584"/>
    <mergeCell ref="A543:E543"/>
    <mergeCell ref="C544:E544"/>
    <mergeCell ref="A560:E560"/>
    <mergeCell ref="A552:E552"/>
    <mergeCell ref="C555:E555"/>
    <mergeCell ref="C549:E549"/>
    <mergeCell ref="C582:E582"/>
    <mergeCell ref="A591:E591"/>
    <mergeCell ref="C571:E571"/>
    <mergeCell ref="C579:E579"/>
    <mergeCell ref="A576:E576"/>
    <mergeCell ref="A580:E580"/>
    <mergeCell ref="A581:E581"/>
    <mergeCell ref="C575:E575"/>
    <mergeCell ref="C590:E590"/>
    <mergeCell ref="C574:E574"/>
    <mergeCell ref="A587:E587"/>
    <mergeCell ref="C588:E588"/>
    <mergeCell ref="C589:E589"/>
    <mergeCell ref="C678:F678"/>
    <mergeCell ref="C684:F684"/>
    <mergeCell ref="C670:F670"/>
    <mergeCell ref="C671:F671"/>
    <mergeCell ref="C650:F650"/>
    <mergeCell ref="C648:F648"/>
    <mergeCell ref="B649:F649"/>
    <mergeCell ref="B644:F644"/>
    <mergeCell ref="C645:F645"/>
    <mergeCell ref="C647:F647"/>
    <mergeCell ref="C669:F669"/>
    <mergeCell ref="C652:F652"/>
    <mergeCell ref="C653:F653"/>
    <mergeCell ref="B674:F674"/>
    <mergeCell ref="C673:F673"/>
    <mergeCell ref="B672:F672"/>
    <mergeCell ref="B651:F651"/>
    <mergeCell ref="B661:F661"/>
    <mergeCell ref="C662:F662"/>
    <mergeCell ref="C665:F665"/>
    <mergeCell ref="B666:F666"/>
    <mergeCell ref="B667:F667"/>
    <mergeCell ref="C668:F668"/>
    <mergeCell ref="C627:F627"/>
    <mergeCell ref="C636:F636"/>
    <mergeCell ref="C638:F638"/>
    <mergeCell ref="B643:F643"/>
    <mergeCell ref="B646:F646"/>
    <mergeCell ref="B640:F640"/>
    <mergeCell ref="C630:F630"/>
    <mergeCell ref="C641:F641"/>
    <mergeCell ref="C642:F642"/>
    <mergeCell ref="B628:F628"/>
    <mergeCell ref="C629:F629"/>
    <mergeCell ref="C631:F631"/>
    <mergeCell ref="C688:F688"/>
    <mergeCell ref="C693:F693"/>
    <mergeCell ref="C573:E573"/>
    <mergeCell ref="A593:E593"/>
    <mergeCell ref="C677:F677"/>
    <mergeCell ref="C679:F679"/>
    <mergeCell ref="C680:F680"/>
    <mergeCell ref="C682:F682"/>
    <mergeCell ref="C683:F683"/>
    <mergeCell ref="B689:F689"/>
    <mergeCell ref="C690:F690"/>
    <mergeCell ref="B675:F675"/>
    <mergeCell ref="C681:F681"/>
    <mergeCell ref="C654:F654"/>
    <mergeCell ref="C655:F655"/>
    <mergeCell ref="B659:F659"/>
    <mergeCell ref="C660:F660"/>
    <mergeCell ref="C656:F656"/>
    <mergeCell ref="B657:F657"/>
    <mergeCell ref="C658:F658"/>
    <mergeCell ref="C664:F664"/>
    <mergeCell ref="C676:F676"/>
    <mergeCell ref="C633:F633"/>
    <mergeCell ref="B634:F634"/>
    <mergeCell ref="C739:F739"/>
    <mergeCell ref="B734:F734"/>
    <mergeCell ref="C732:F732"/>
    <mergeCell ref="B692:F692"/>
    <mergeCell ref="C698:F698"/>
    <mergeCell ref="C708:F708"/>
    <mergeCell ref="B716:F716"/>
    <mergeCell ref="C390:E390"/>
    <mergeCell ref="C744:F744"/>
    <mergeCell ref="B736:F736"/>
    <mergeCell ref="C730:F730"/>
    <mergeCell ref="C729:F729"/>
    <mergeCell ref="C618:F618"/>
    <mergeCell ref="C622:F622"/>
    <mergeCell ref="B728:F728"/>
    <mergeCell ref="C735:F735"/>
    <mergeCell ref="B733:F733"/>
    <mergeCell ref="C533:E533"/>
    <mergeCell ref="A534:E534"/>
    <mergeCell ref="C535:E535"/>
    <mergeCell ref="C707:F707"/>
    <mergeCell ref="C617:F617"/>
    <mergeCell ref="C709:F709"/>
    <mergeCell ref="B685:F685"/>
    <mergeCell ref="B603:D603"/>
    <mergeCell ref="C599:E599"/>
    <mergeCell ref="B601:E601"/>
    <mergeCell ref="A569:E569"/>
    <mergeCell ref="C572:E572"/>
    <mergeCell ref="A594:E594"/>
    <mergeCell ref="A745:F745"/>
    <mergeCell ref="C740:F740"/>
    <mergeCell ref="B741:F741"/>
    <mergeCell ref="C737:F737"/>
    <mergeCell ref="B738:F738"/>
    <mergeCell ref="C742:F742"/>
    <mergeCell ref="B743:F743"/>
    <mergeCell ref="B694:F694"/>
    <mergeCell ref="B695:F695"/>
    <mergeCell ref="B699:F699"/>
    <mergeCell ref="C700:F700"/>
    <mergeCell ref="C701:F701"/>
    <mergeCell ref="C702:F702"/>
    <mergeCell ref="C704:F704"/>
    <mergeCell ref="C705:F705"/>
    <mergeCell ref="C703:F703"/>
    <mergeCell ref="C696:F696"/>
    <mergeCell ref="C697:F697"/>
    <mergeCell ref="B119:E119"/>
    <mergeCell ref="F491:F492"/>
    <mergeCell ref="C151:E151"/>
    <mergeCell ref="B625:E625"/>
    <mergeCell ref="C624:F624"/>
    <mergeCell ref="A613:G613"/>
    <mergeCell ref="B605:D605"/>
    <mergeCell ref="B606:D606"/>
    <mergeCell ref="C398:E398"/>
    <mergeCell ref="A374:E374"/>
    <mergeCell ref="A375:E375"/>
    <mergeCell ref="C354:E354"/>
    <mergeCell ref="C285:E285"/>
    <mergeCell ref="A295:E295"/>
    <mergeCell ref="C180:E180"/>
    <mergeCell ref="C181:E181"/>
    <mergeCell ref="C182:E182"/>
    <mergeCell ref="C183:E183"/>
    <mergeCell ref="C184:E184"/>
    <mergeCell ref="A177:E177"/>
    <mergeCell ref="C191:E191"/>
    <mergeCell ref="C276:E276"/>
    <mergeCell ref="A335:E335"/>
    <mergeCell ref="C619:F619"/>
    <mergeCell ref="C724:F724"/>
    <mergeCell ref="C725:F725"/>
    <mergeCell ref="B635:F635"/>
    <mergeCell ref="C639:F639"/>
    <mergeCell ref="C726:F726"/>
    <mergeCell ref="C723:F723"/>
    <mergeCell ref="B717:F717"/>
    <mergeCell ref="B731:F731"/>
    <mergeCell ref="C715:F715"/>
    <mergeCell ref="C710:F710"/>
    <mergeCell ref="B711:F711"/>
    <mergeCell ref="B713:F713"/>
    <mergeCell ref="C712:F712"/>
    <mergeCell ref="C722:F722"/>
    <mergeCell ref="C718:F718"/>
    <mergeCell ref="C719:F719"/>
    <mergeCell ref="C721:F721"/>
    <mergeCell ref="C720:F720"/>
    <mergeCell ref="B691:F691"/>
    <mergeCell ref="C706:F706"/>
    <mergeCell ref="C727:F727"/>
    <mergeCell ref="C714:F714"/>
    <mergeCell ref="C686:F686"/>
    <mergeCell ref="C687:F687"/>
    <mergeCell ref="A90:E90"/>
    <mergeCell ref="B102:E102"/>
    <mergeCell ref="A334:E334"/>
    <mergeCell ref="A185:E185"/>
    <mergeCell ref="A201:E201"/>
    <mergeCell ref="C202:E202"/>
    <mergeCell ref="B120:E120"/>
    <mergeCell ref="B116:E116"/>
    <mergeCell ref="B108:E108"/>
    <mergeCell ref="B109:E109"/>
    <mergeCell ref="B107:E107"/>
    <mergeCell ref="B111:E111"/>
    <mergeCell ref="B117:E117"/>
    <mergeCell ref="B118:E118"/>
    <mergeCell ref="A99:E99"/>
    <mergeCell ref="B101:E101"/>
    <mergeCell ref="C159:E159"/>
    <mergeCell ref="C160:E160"/>
    <mergeCell ref="C193:E193"/>
    <mergeCell ref="C178:E178"/>
    <mergeCell ref="C298:E298"/>
    <mergeCell ref="C269:E269"/>
    <mergeCell ref="C294:E294"/>
    <mergeCell ref="C297:E297"/>
    <mergeCell ref="H491:H492"/>
    <mergeCell ref="A369:E369"/>
    <mergeCell ref="A370:E370"/>
    <mergeCell ref="C371:E371"/>
    <mergeCell ref="C372:E372"/>
    <mergeCell ref="C373:E373"/>
    <mergeCell ref="C466:E466"/>
    <mergeCell ref="C467:E467"/>
    <mergeCell ref="C468:E468"/>
    <mergeCell ref="C478:E478"/>
    <mergeCell ref="A474:E474"/>
    <mergeCell ref="C475:E475"/>
    <mergeCell ref="A473:E473"/>
    <mergeCell ref="C378:E378"/>
    <mergeCell ref="A401:E401"/>
    <mergeCell ref="A387:E387"/>
    <mergeCell ref="A394:E394"/>
    <mergeCell ref="A491:E491"/>
    <mergeCell ref="A492:E492"/>
    <mergeCell ref="A440:E440"/>
    <mergeCell ref="C470:E470"/>
    <mergeCell ref="C425:E425"/>
    <mergeCell ref="C431:E431"/>
    <mergeCell ref="C446:E446"/>
    <mergeCell ref="C399:E399"/>
    <mergeCell ref="A396:E396"/>
    <mergeCell ref="C169:E169"/>
    <mergeCell ref="C170:E170"/>
    <mergeCell ref="C168:E168"/>
    <mergeCell ref="B131:E131"/>
    <mergeCell ref="C632:F632"/>
    <mergeCell ref="C471:E471"/>
    <mergeCell ref="G491:G492"/>
    <mergeCell ref="C620:F620"/>
    <mergeCell ref="C621:F621"/>
    <mergeCell ref="C623:F623"/>
    <mergeCell ref="C557:E557"/>
    <mergeCell ref="A585:E585"/>
    <mergeCell ref="A586:E586"/>
    <mergeCell ref="C578:E578"/>
    <mergeCell ref="B607:D607"/>
    <mergeCell ref="B608:D608"/>
    <mergeCell ref="B609:D609"/>
    <mergeCell ref="B610:D610"/>
    <mergeCell ref="B615:E615"/>
    <mergeCell ref="B616:E616"/>
    <mergeCell ref="C597:E597"/>
    <mergeCell ref="C598:E598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2624-22B7-486E-916A-0FA393567536}">
  <dimension ref="A1:W533"/>
  <sheetViews>
    <sheetView workbookViewId="0">
      <selection activeCell="E25" sqref="E25"/>
    </sheetView>
  </sheetViews>
  <sheetFormatPr defaultRowHeight="15" x14ac:dyDescent="0.25"/>
  <cols>
    <col min="1" max="1" width="12.85546875" customWidth="1"/>
    <col min="2" max="2" width="22.7109375" customWidth="1"/>
    <col min="3" max="3" width="13.85546875" customWidth="1"/>
    <col min="4" max="5" width="14.42578125" customWidth="1"/>
    <col min="6" max="6" width="13.28515625" customWidth="1"/>
    <col min="7" max="7" width="13.140625" customWidth="1"/>
    <col min="8" max="8" width="12.7109375" customWidth="1"/>
    <col min="9" max="9" width="12.140625" customWidth="1"/>
    <col min="10" max="10" width="13.28515625" customWidth="1"/>
    <col min="11" max="11" width="11.28515625" customWidth="1"/>
    <col min="12" max="12" width="13.42578125" customWidth="1"/>
    <col min="13" max="13" width="14.7109375" customWidth="1"/>
    <col min="14" max="14" width="11.5703125" customWidth="1"/>
    <col min="15" max="15" width="13.85546875" customWidth="1"/>
    <col min="16" max="16" width="15.5703125" customWidth="1"/>
    <col min="17" max="17" width="14.42578125" customWidth="1"/>
    <col min="18" max="18" width="14" customWidth="1"/>
    <col min="19" max="19" width="11.7109375" customWidth="1"/>
    <col min="20" max="20" width="13" customWidth="1"/>
    <col min="21" max="21" width="11" customWidth="1"/>
    <col min="23" max="23" width="16.85546875" bestFit="1" customWidth="1"/>
  </cols>
  <sheetData>
    <row r="1" spans="1:23" ht="18" x14ac:dyDescent="0.25">
      <c r="A1" s="1114" t="s">
        <v>640</v>
      </c>
      <c r="B1" s="1114"/>
      <c r="C1" s="1114"/>
      <c r="D1" s="1114"/>
      <c r="E1" s="1114"/>
      <c r="F1" s="1114"/>
      <c r="G1" s="1114"/>
      <c r="H1" s="1114"/>
      <c r="I1" s="1114"/>
      <c r="J1" s="1114"/>
      <c r="K1" s="1114"/>
      <c r="L1" s="1114"/>
      <c r="M1" s="1114"/>
      <c r="N1" s="1114"/>
      <c r="O1" s="1114"/>
      <c r="P1" s="1114"/>
      <c r="Q1" s="1114"/>
      <c r="R1" s="1114"/>
      <c r="S1" s="1114"/>
      <c r="T1" s="1114"/>
      <c r="U1" s="1114"/>
    </row>
    <row r="2" spans="1:23" ht="15.75" thickBot="1" x14ac:dyDescent="0.3">
      <c r="A2" s="622"/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  <c r="Q2" s="623"/>
      <c r="R2" s="623"/>
      <c r="S2" s="623"/>
      <c r="T2" s="842"/>
      <c r="U2" s="842"/>
    </row>
    <row r="3" spans="1:23" ht="24.75" thickBot="1" x14ac:dyDescent="0.3">
      <c r="A3" s="624" t="s">
        <v>641</v>
      </c>
      <c r="B3" s="624" t="s">
        <v>642</v>
      </c>
      <c r="C3" s="624" t="s">
        <v>643</v>
      </c>
      <c r="D3" s="624" t="s">
        <v>277</v>
      </c>
      <c r="E3" s="624" t="s">
        <v>644</v>
      </c>
      <c r="F3" s="1115" t="s">
        <v>278</v>
      </c>
      <c r="G3" s="1116"/>
      <c r="H3" s="1116"/>
      <c r="I3" s="1116"/>
      <c r="J3" s="1116"/>
      <c r="K3" s="1116"/>
      <c r="L3" s="1116"/>
      <c r="M3" s="1117"/>
      <c r="N3" s="1115" t="s">
        <v>279</v>
      </c>
      <c r="O3" s="1116"/>
      <c r="P3" s="1116"/>
      <c r="Q3" s="1116"/>
      <c r="R3" s="1116"/>
      <c r="S3" s="841"/>
      <c r="T3" s="841"/>
      <c r="U3" s="841"/>
    </row>
    <row r="4" spans="1:23" ht="72.75" thickBot="1" x14ac:dyDescent="0.3">
      <c r="A4" s="626"/>
      <c r="B4" s="627"/>
      <c r="C4" s="628"/>
      <c r="D4" s="812" t="s">
        <v>646</v>
      </c>
      <c r="E4" s="629" t="s">
        <v>276</v>
      </c>
      <c r="F4" s="630" t="s">
        <v>517</v>
      </c>
      <c r="G4" s="631" t="s">
        <v>518</v>
      </c>
      <c r="H4" s="631" t="s">
        <v>50</v>
      </c>
      <c r="I4" s="631" t="s">
        <v>49</v>
      </c>
      <c r="J4" s="631" t="s">
        <v>46</v>
      </c>
      <c r="K4" s="631" t="s">
        <v>44</v>
      </c>
      <c r="L4" s="631" t="s">
        <v>42</v>
      </c>
      <c r="M4" s="632" t="s">
        <v>41</v>
      </c>
      <c r="N4" s="630" t="s">
        <v>54</v>
      </c>
      <c r="O4" s="631" t="s">
        <v>53</v>
      </c>
      <c r="P4" s="631" t="s">
        <v>168</v>
      </c>
      <c r="Q4" s="633" t="s">
        <v>384</v>
      </c>
      <c r="R4" s="632" t="s">
        <v>383</v>
      </c>
      <c r="S4" s="625" t="s">
        <v>280</v>
      </c>
      <c r="T4" s="844" t="s">
        <v>281</v>
      </c>
      <c r="U4" s="843" t="s">
        <v>645</v>
      </c>
    </row>
    <row r="5" spans="1:23" ht="15.75" thickBot="1" x14ac:dyDescent="0.3">
      <c r="A5" s="626"/>
      <c r="B5" s="634"/>
      <c r="C5" s="635">
        <f>SUM(D5:U5)</f>
        <v>21011000</v>
      </c>
      <c r="D5" s="636">
        <f>'Proračun za 2021.'!F49+'Proračun za 2021.'!F50+'Proračun za 2021.'!F51+'Proračun za 2021.'!F52+'Proračun za 2021.'!F53+'Proračun za 2021.'!F54+'Proračun za 2021.'!F55+'Proračun za 2021.'!F56+'Proračun za 2021.'!F57+'Proračun za 2021.'!F65+'Proračun za 2021.'!F71+'Proračun za 2021.'!F73+'Proračun za 2021.'!F75+'Proračun za 2021.'!F76</f>
        <v>6956000</v>
      </c>
      <c r="E5" s="637">
        <f>'Proračun za 2021.'!F81</f>
        <v>296000</v>
      </c>
      <c r="F5" s="637">
        <f>'Proračun za 2021.'!F66</f>
        <v>1420000</v>
      </c>
      <c r="G5" s="638">
        <f>'Proračun za 2021.'!F67</f>
        <v>500000</v>
      </c>
      <c r="H5" s="638">
        <f>'[1]Proračun za 2021.'!$F$60</f>
        <v>6000</v>
      </c>
      <c r="I5" s="638">
        <f>'Proračun za 2021.'!F69</f>
        <v>15000</v>
      </c>
      <c r="J5" s="638">
        <f>'Proračun za 2021.'!F72</f>
        <v>450000</v>
      </c>
      <c r="K5" s="638">
        <f>'[1]Proračun za 2021.'!$F$66</f>
        <v>50000</v>
      </c>
      <c r="L5" s="638">
        <f>'Proračun za 2021.'!F77</f>
        <v>1350000</v>
      </c>
      <c r="M5" s="638">
        <f>'[1]Proračun za 2021.'!$F$70</f>
        <v>900000</v>
      </c>
      <c r="N5" s="637">
        <f>'Proračun za 2021.'!F59</f>
        <v>68000</v>
      </c>
      <c r="O5" s="638">
        <f>'Proračun za 2021.'!F60</f>
        <v>2720000</v>
      </c>
      <c r="P5" s="638">
        <f>'Proračun za 2021.'!F61</f>
        <v>390000</v>
      </c>
      <c r="Q5" s="638">
        <f>'Proračun za 2021.'!F62</f>
        <v>1300000</v>
      </c>
      <c r="R5" s="638">
        <f>'Proračun za 2021.'!F63</f>
        <v>4200000</v>
      </c>
      <c r="S5" s="639">
        <f>'Proračun za 2021.'!F82+'Proračun za 2021.'!F83</f>
        <v>190000</v>
      </c>
      <c r="T5" s="640">
        <f>'Proračun za 2021.'!F86</f>
        <v>200000</v>
      </c>
      <c r="U5" s="641"/>
      <c r="W5" s="245">
        <f>SUM(D5:U5)</f>
        <v>21011000</v>
      </c>
    </row>
    <row r="6" spans="1:23" ht="15.75" thickBot="1" x14ac:dyDescent="0.3">
      <c r="A6" s="1118" t="s">
        <v>647</v>
      </c>
      <c r="B6" s="1119"/>
      <c r="C6" s="635">
        <f>C7+C27+C99+C107+C121+C138+C158+C173+C191+C214+C221+C233+C241+C258+C265+C280+C289+C307+C314+C342+C368+C383+C391+C398+C405+C412+C419+C426+C456+C468+C475+C482+C511+C518</f>
        <v>21011000</v>
      </c>
      <c r="D6" s="635">
        <f t="shared" ref="D6:U6" si="0">D7+D27+D99+D107+D121+D138+D158+D173+D191+D214+D221+D233+D241+D258+D265+D280+D289+D307+D314+D342+D368+D383+D391+D398+D405+D412+D419+D426+D456+D468+D475+D482+D511+D518</f>
        <v>6796000</v>
      </c>
      <c r="E6" s="635">
        <f t="shared" si="0"/>
        <v>296000</v>
      </c>
      <c r="F6" s="635">
        <f t="shared" si="0"/>
        <v>1420000</v>
      </c>
      <c r="G6" s="635">
        <f t="shared" si="0"/>
        <v>500000</v>
      </c>
      <c r="H6" s="635">
        <f t="shared" si="0"/>
        <v>6000</v>
      </c>
      <c r="I6" s="635">
        <f t="shared" si="0"/>
        <v>15000</v>
      </c>
      <c r="J6" s="635">
        <f t="shared" si="0"/>
        <v>450000</v>
      </c>
      <c r="K6" s="635">
        <f t="shared" si="0"/>
        <v>50000</v>
      </c>
      <c r="L6" s="635">
        <f t="shared" si="0"/>
        <v>1350000</v>
      </c>
      <c r="M6" s="635">
        <f t="shared" si="0"/>
        <v>900000</v>
      </c>
      <c r="N6" s="635">
        <f t="shared" si="0"/>
        <v>68000</v>
      </c>
      <c r="O6" s="635">
        <f t="shared" si="0"/>
        <v>2720000</v>
      </c>
      <c r="P6" s="635">
        <f t="shared" si="0"/>
        <v>390000</v>
      </c>
      <c r="Q6" s="635">
        <f t="shared" si="0"/>
        <v>1300000</v>
      </c>
      <c r="R6" s="635">
        <f t="shared" si="0"/>
        <v>4200000</v>
      </c>
      <c r="S6" s="635">
        <f t="shared" si="0"/>
        <v>190000</v>
      </c>
      <c r="T6" s="635">
        <f t="shared" si="0"/>
        <v>200000</v>
      </c>
      <c r="U6" s="635">
        <f t="shared" si="0"/>
        <v>0</v>
      </c>
      <c r="W6" s="832">
        <f>SUM(D6:U6)</f>
        <v>20851000</v>
      </c>
    </row>
    <row r="7" spans="1:23" ht="34.5" customHeight="1" thickBot="1" x14ac:dyDescent="0.3">
      <c r="A7" s="642" t="s">
        <v>648</v>
      </c>
      <c r="B7" s="643" t="s">
        <v>649</v>
      </c>
      <c r="C7" s="176">
        <f t="shared" ref="C7:U7" si="1">C9+C17+C22</f>
        <v>131000</v>
      </c>
      <c r="D7" s="176">
        <f t="shared" si="1"/>
        <v>81000</v>
      </c>
      <c r="E7" s="176">
        <f t="shared" si="1"/>
        <v>0</v>
      </c>
      <c r="F7" s="176">
        <f t="shared" si="1"/>
        <v>0</v>
      </c>
      <c r="G7" s="176">
        <f t="shared" si="1"/>
        <v>0</v>
      </c>
      <c r="H7" s="176">
        <f t="shared" si="1"/>
        <v>0</v>
      </c>
      <c r="I7" s="176">
        <f t="shared" si="1"/>
        <v>0</v>
      </c>
      <c r="J7" s="176">
        <f t="shared" si="1"/>
        <v>50000</v>
      </c>
      <c r="K7" s="176">
        <f t="shared" si="1"/>
        <v>0</v>
      </c>
      <c r="L7" s="176">
        <f t="shared" si="1"/>
        <v>0</v>
      </c>
      <c r="M7" s="176">
        <f t="shared" si="1"/>
        <v>0</v>
      </c>
      <c r="N7" s="176">
        <f t="shared" si="1"/>
        <v>0</v>
      </c>
      <c r="O7" s="176">
        <f t="shared" si="1"/>
        <v>0</v>
      </c>
      <c r="P7" s="176">
        <f t="shared" si="1"/>
        <v>0</v>
      </c>
      <c r="Q7" s="176">
        <f t="shared" si="1"/>
        <v>0</v>
      </c>
      <c r="R7" s="176">
        <f t="shared" si="1"/>
        <v>0</v>
      </c>
      <c r="S7" s="176">
        <f t="shared" si="1"/>
        <v>0</v>
      </c>
      <c r="T7" s="176">
        <f t="shared" si="1"/>
        <v>0</v>
      </c>
      <c r="U7" s="176">
        <f t="shared" si="1"/>
        <v>0</v>
      </c>
    </row>
    <row r="8" spans="1:23" x14ac:dyDescent="0.25">
      <c r="A8" s="644"/>
      <c r="B8" s="645"/>
      <c r="C8" s="646"/>
      <c r="D8" s="647"/>
      <c r="E8" s="647"/>
      <c r="F8" s="647"/>
      <c r="G8" s="647"/>
      <c r="H8" s="647"/>
      <c r="I8" s="647"/>
      <c r="J8" s="647"/>
      <c r="K8" s="647"/>
      <c r="L8" s="647"/>
      <c r="M8" s="647"/>
      <c r="N8" s="647"/>
      <c r="O8" s="647"/>
      <c r="P8" s="647"/>
      <c r="Q8" s="647"/>
      <c r="R8" s="647"/>
      <c r="S8" s="648"/>
      <c r="T8" s="648"/>
      <c r="U8" s="648"/>
    </row>
    <row r="9" spans="1:23" ht="34.5" customHeight="1" x14ac:dyDescent="0.25">
      <c r="A9" s="644" t="s">
        <v>650</v>
      </c>
      <c r="B9" s="645" t="s">
        <v>651</v>
      </c>
      <c r="C9" s="649">
        <f t="shared" ref="C9:U10" si="2">C10</f>
        <v>69000</v>
      </c>
      <c r="D9" s="650">
        <f t="shared" si="2"/>
        <v>69000</v>
      </c>
      <c r="E9" s="650">
        <f t="shared" si="2"/>
        <v>0</v>
      </c>
      <c r="F9" s="650">
        <f t="shared" si="2"/>
        <v>0</v>
      </c>
      <c r="G9" s="650">
        <f t="shared" si="2"/>
        <v>0</v>
      </c>
      <c r="H9" s="650">
        <f t="shared" si="2"/>
        <v>0</v>
      </c>
      <c r="I9" s="650">
        <f t="shared" si="2"/>
        <v>0</v>
      </c>
      <c r="J9" s="650">
        <f t="shared" si="2"/>
        <v>0</v>
      </c>
      <c r="K9" s="650">
        <f t="shared" si="2"/>
        <v>0</v>
      </c>
      <c r="L9" s="650">
        <f t="shared" si="2"/>
        <v>0</v>
      </c>
      <c r="M9" s="650">
        <f t="shared" si="2"/>
        <v>0</v>
      </c>
      <c r="N9" s="650">
        <f t="shared" si="2"/>
        <v>0</v>
      </c>
      <c r="O9" s="650">
        <f t="shared" si="2"/>
        <v>0</v>
      </c>
      <c r="P9" s="650">
        <f t="shared" si="2"/>
        <v>0</v>
      </c>
      <c r="Q9" s="650">
        <f t="shared" si="2"/>
        <v>0</v>
      </c>
      <c r="R9" s="650">
        <f t="shared" si="2"/>
        <v>0</v>
      </c>
      <c r="S9" s="651">
        <f t="shared" si="2"/>
        <v>0</v>
      </c>
      <c r="T9" s="651">
        <f t="shared" si="2"/>
        <v>0</v>
      </c>
      <c r="U9" s="651">
        <f t="shared" si="2"/>
        <v>0</v>
      </c>
    </row>
    <row r="10" spans="1:23" ht="24.75" x14ac:dyDescent="0.25">
      <c r="A10" s="652">
        <v>3</v>
      </c>
      <c r="B10" s="653" t="s">
        <v>67</v>
      </c>
      <c r="C10" s="654">
        <f t="shared" si="2"/>
        <v>69000</v>
      </c>
      <c r="D10" s="654">
        <f t="shared" si="2"/>
        <v>69000</v>
      </c>
      <c r="E10" s="654">
        <f t="shared" si="2"/>
        <v>0</v>
      </c>
      <c r="F10" s="654">
        <f t="shared" si="2"/>
        <v>0</v>
      </c>
      <c r="G10" s="654">
        <f t="shared" si="2"/>
        <v>0</v>
      </c>
      <c r="H10" s="654">
        <f t="shared" si="2"/>
        <v>0</v>
      </c>
      <c r="I10" s="654">
        <f t="shared" si="2"/>
        <v>0</v>
      </c>
      <c r="J10" s="654">
        <f t="shared" si="2"/>
        <v>0</v>
      </c>
      <c r="K10" s="654">
        <f t="shared" si="2"/>
        <v>0</v>
      </c>
      <c r="L10" s="654">
        <f t="shared" si="2"/>
        <v>0</v>
      </c>
      <c r="M10" s="654">
        <f t="shared" si="2"/>
        <v>0</v>
      </c>
      <c r="N10" s="654">
        <f t="shared" si="2"/>
        <v>0</v>
      </c>
      <c r="O10" s="654">
        <f t="shared" si="2"/>
        <v>0</v>
      </c>
      <c r="P10" s="654">
        <f t="shared" si="2"/>
        <v>0</v>
      </c>
      <c r="Q10" s="654">
        <f t="shared" si="2"/>
        <v>0</v>
      </c>
      <c r="R10" s="654">
        <f t="shared" si="2"/>
        <v>0</v>
      </c>
      <c r="S10" s="654">
        <f t="shared" si="2"/>
        <v>0</v>
      </c>
      <c r="T10" s="654">
        <f t="shared" si="2"/>
        <v>0</v>
      </c>
      <c r="U10" s="654">
        <f t="shared" si="2"/>
        <v>0</v>
      </c>
    </row>
    <row r="11" spans="1:23" ht="24.75" x14ac:dyDescent="0.25">
      <c r="A11" s="655">
        <v>32</v>
      </c>
      <c r="B11" s="656" t="s">
        <v>72</v>
      </c>
      <c r="C11" s="657">
        <f t="shared" ref="C11:U11" si="3">SUM(C12:C15)</f>
        <v>69000</v>
      </c>
      <c r="D11" s="658">
        <f t="shared" si="3"/>
        <v>69000</v>
      </c>
      <c r="E11" s="658">
        <f t="shared" si="3"/>
        <v>0</v>
      </c>
      <c r="F11" s="658">
        <f t="shared" si="3"/>
        <v>0</v>
      </c>
      <c r="G11" s="658">
        <f t="shared" si="3"/>
        <v>0</v>
      </c>
      <c r="H11" s="658">
        <f t="shared" si="3"/>
        <v>0</v>
      </c>
      <c r="I11" s="658">
        <f t="shared" si="3"/>
        <v>0</v>
      </c>
      <c r="J11" s="658">
        <f t="shared" si="3"/>
        <v>0</v>
      </c>
      <c r="K11" s="658">
        <f t="shared" si="3"/>
        <v>0</v>
      </c>
      <c r="L11" s="658">
        <f t="shared" si="3"/>
        <v>0</v>
      </c>
      <c r="M11" s="658">
        <f t="shared" si="3"/>
        <v>0</v>
      </c>
      <c r="N11" s="658">
        <f t="shared" si="3"/>
        <v>0</v>
      </c>
      <c r="O11" s="658">
        <f t="shared" si="3"/>
        <v>0</v>
      </c>
      <c r="P11" s="658">
        <f t="shared" si="3"/>
        <v>0</v>
      </c>
      <c r="Q11" s="658">
        <f t="shared" si="3"/>
        <v>0</v>
      </c>
      <c r="R11" s="658">
        <f t="shared" si="3"/>
        <v>0</v>
      </c>
      <c r="S11" s="659">
        <f t="shared" si="3"/>
        <v>0</v>
      </c>
      <c r="T11" s="659">
        <f t="shared" si="3"/>
        <v>0</v>
      </c>
      <c r="U11" s="659">
        <f t="shared" si="3"/>
        <v>0</v>
      </c>
    </row>
    <row r="12" spans="1:23" x14ac:dyDescent="0.25">
      <c r="A12" s="660">
        <v>322</v>
      </c>
      <c r="B12" s="661" t="s">
        <v>80</v>
      </c>
      <c r="C12" s="662">
        <v>4000</v>
      </c>
      <c r="D12" s="662">
        <v>4000</v>
      </c>
      <c r="E12" s="663"/>
      <c r="F12" s="664"/>
      <c r="G12" s="664"/>
      <c r="H12" s="664"/>
      <c r="I12" s="664"/>
      <c r="J12" s="664"/>
      <c r="K12" s="664"/>
      <c r="L12" s="664"/>
      <c r="M12" s="664"/>
      <c r="N12" s="664"/>
      <c r="O12" s="664"/>
      <c r="P12" s="664"/>
      <c r="Q12" s="664"/>
      <c r="R12" s="664"/>
      <c r="S12" s="664"/>
      <c r="T12" s="664"/>
      <c r="U12" s="664"/>
    </row>
    <row r="13" spans="1:23" x14ac:dyDescent="0.25">
      <c r="A13" s="660">
        <v>329</v>
      </c>
      <c r="B13" s="661" t="s">
        <v>258</v>
      </c>
      <c r="C13" s="662">
        <v>50000</v>
      </c>
      <c r="D13" s="662">
        <v>50000</v>
      </c>
      <c r="E13" s="663"/>
      <c r="F13" s="664"/>
      <c r="G13" s="664"/>
      <c r="H13" s="664"/>
      <c r="I13" s="664"/>
      <c r="J13" s="664"/>
      <c r="K13" s="664"/>
      <c r="L13" s="664"/>
      <c r="M13" s="664"/>
      <c r="N13" s="664"/>
      <c r="O13" s="664"/>
      <c r="P13" s="664"/>
      <c r="Q13" s="664"/>
      <c r="R13" s="664"/>
      <c r="S13" s="664"/>
      <c r="T13" s="664"/>
      <c r="U13" s="664"/>
    </row>
    <row r="14" spans="1:23" ht="24" x14ac:dyDescent="0.25">
      <c r="A14" s="660">
        <v>329</v>
      </c>
      <c r="B14" s="661" t="s">
        <v>87</v>
      </c>
      <c r="C14" s="662">
        <v>10000</v>
      </c>
      <c r="D14" s="662">
        <v>10000</v>
      </c>
      <c r="E14" s="663"/>
      <c r="F14" s="664"/>
      <c r="G14" s="664"/>
      <c r="H14" s="664"/>
      <c r="I14" s="664"/>
      <c r="J14" s="664"/>
      <c r="K14" s="664"/>
      <c r="L14" s="664"/>
      <c r="M14" s="664"/>
      <c r="N14" s="664"/>
      <c r="O14" s="664"/>
      <c r="P14" s="664"/>
      <c r="Q14" s="664"/>
      <c r="R14" s="664"/>
      <c r="S14" s="664"/>
      <c r="T14" s="664"/>
      <c r="U14" s="664"/>
    </row>
    <row r="15" spans="1:23" ht="24" x14ac:dyDescent="0.25">
      <c r="A15" s="660">
        <v>329</v>
      </c>
      <c r="B15" s="661" t="s">
        <v>154</v>
      </c>
      <c r="C15" s="662">
        <v>5000</v>
      </c>
      <c r="D15" s="662">
        <v>5000</v>
      </c>
      <c r="E15" s="665"/>
      <c r="F15" s="666"/>
      <c r="G15" s="666"/>
      <c r="H15" s="666"/>
      <c r="I15" s="666"/>
      <c r="J15" s="666"/>
      <c r="K15" s="666"/>
      <c r="L15" s="666"/>
      <c r="M15" s="666"/>
      <c r="N15" s="666"/>
      <c r="O15" s="666"/>
      <c r="P15" s="666"/>
      <c r="Q15" s="666"/>
      <c r="R15" s="666"/>
      <c r="S15" s="666"/>
      <c r="T15" s="666"/>
      <c r="U15" s="666"/>
    </row>
    <row r="16" spans="1:23" x14ac:dyDescent="0.25">
      <c r="A16" s="667"/>
      <c r="B16" s="668"/>
      <c r="C16" s="669"/>
      <c r="D16" s="670"/>
      <c r="E16" s="671"/>
      <c r="F16" s="671"/>
      <c r="G16" s="671"/>
      <c r="H16" s="671"/>
      <c r="I16" s="671"/>
      <c r="J16" s="671"/>
      <c r="K16" s="671"/>
      <c r="L16" s="671"/>
      <c r="M16" s="671"/>
      <c r="N16" s="671"/>
      <c r="O16" s="671"/>
      <c r="P16" s="671"/>
      <c r="Q16" s="671"/>
      <c r="R16" s="671"/>
      <c r="S16" s="672"/>
      <c r="T16" s="672"/>
      <c r="U16" s="672"/>
    </row>
    <row r="17" spans="1:21" ht="25.5" customHeight="1" x14ac:dyDescent="0.25">
      <c r="A17" s="673" t="s">
        <v>652</v>
      </c>
      <c r="B17" s="674" t="s">
        <v>653</v>
      </c>
      <c r="C17" s="675">
        <f>C18</f>
        <v>50000</v>
      </c>
      <c r="D17" s="676">
        <f t="shared" ref="D17:U18" si="4">D18</f>
        <v>0</v>
      </c>
      <c r="E17" s="676">
        <f t="shared" si="4"/>
        <v>0</v>
      </c>
      <c r="F17" s="676">
        <f t="shared" si="4"/>
        <v>0</v>
      </c>
      <c r="G17" s="676">
        <f t="shared" si="4"/>
        <v>0</v>
      </c>
      <c r="H17" s="676">
        <f t="shared" si="4"/>
        <v>0</v>
      </c>
      <c r="I17" s="676">
        <f t="shared" si="4"/>
        <v>0</v>
      </c>
      <c r="J17" s="676">
        <f t="shared" si="4"/>
        <v>50000</v>
      </c>
      <c r="K17" s="676">
        <f t="shared" si="4"/>
        <v>0</v>
      </c>
      <c r="L17" s="676">
        <f t="shared" si="4"/>
        <v>0</v>
      </c>
      <c r="M17" s="676">
        <f t="shared" si="4"/>
        <v>0</v>
      </c>
      <c r="N17" s="676">
        <f t="shared" si="4"/>
        <v>0</v>
      </c>
      <c r="O17" s="676">
        <f t="shared" si="4"/>
        <v>0</v>
      </c>
      <c r="P17" s="676">
        <f t="shared" si="4"/>
        <v>0</v>
      </c>
      <c r="Q17" s="676">
        <f t="shared" si="4"/>
        <v>0</v>
      </c>
      <c r="R17" s="676">
        <f t="shared" si="4"/>
        <v>0</v>
      </c>
      <c r="S17" s="677">
        <f t="shared" si="4"/>
        <v>0</v>
      </c>
      <c r="T17" s="677">
        <f t="shared" si="4"/>
        <v>0</v>
      </c>
      <c r="U17" s="677">
        <f t="shared" si="4"/>
        <v>0</v>
      </c>
    </row>
    <row r="18" spans="1:21" x14ac:dyDescent="0.25">
      <c r="A18" s="678">
        <v>3</v>
      </c>
      <c r="B18" s="679" t="s">
        <v>67</v>
      </c>
      <c r="C18" s="654">
        <f>C19</f>
        <v>50000</v>
      </c>
      <c r="D18" s="654">
        <f t="shared" si="4"/>
        <v>0</v>
      </c>
      <c r="E18" s="654">
        <f t="shared" si="4"/>
        <v>0</v>
      </c>
      <c r="F18" s="654">
        <f t="shared" si="4"/>
        <v>0</v>
      </c>
      <c r="G18" s="654">
        <f t="shared" si="4"/>
        <v>0</v>
      </c>
      <c r="H18" s="654">
        <f t="shared" si="4"/>
        <v>0</v>
      </c>
      <c r="I18" s="654">
        <f t="shared" si="4"/>
        <v>0</v>
      </c>
      <c r="J18" s="654">
        <f t="shared" si="4"/>
        <v>50000</v>
      </c>
      <c r="K18" s="654">
        <f t="shared" si="4"/>
        <v>0</v>
      </c>
      <c r="L18" s="654">
        <f t="shared" si="4"/>
        <v>0</v>
      </c>
      <c r="M18" s="654">
        <f t="shared" si="4"/>
        <v>0</v>
      </c>
      <c r="N18" s="654">
        <f t="shared" si="4"/>
        <v>0</v>
      </c>
      <c r="O18" s="654">
        <f t="shared" si="4"/>
        <v>0</v>
      </c>
      <c r="P18" s="654">
        <f t="shared" si="4"/>
        <v>0</v>
      </c>
      <c r="Q18" s="654">
        <f t="shared" si="4"/>
        <v>0</v>
      </c>
      <c r="R18" s="654">
        <f t="shared" si="4"/>
        <v>0</v>
      </c>
      <c r="S18" s="654">
        <f t="shared" si="4"/>
        <v>0</v>
      </c>
      <c r="T18" s="654">
        <f t="shared" si="4"/>
        <v>0</v>
      </c>
      <c r="U18" s="654">
        <f t="shared" si="4"/>
        <v>0</v>
      </c>
    </row>
    <row r="19" spans="1:21" x14ac:dyDescent="0.25">
      <c r="A19" s="678">
        <v>32</v>
      </c>
      <c r="B19" s="679" t="s">
        <v>72</v>
      </c>
      <c r="C19" s="654">
        <f t="shared" ref="C19:U19" si="5">SUM(C20:C20)</f>
        <v>50000</v>
      </c>
      <c r="D19" s="654">
        <f t="shared" si="5"/>
        <v>0</v>
      </c>
      <c r="E19" s="654">
        <f t="shared" si="5"/>
        <v>0</v>
      </c>
      <c r="F19" s="654">
        <f t="shared" si="5"/>
        <v>0</v>
      </c>
      <c r="G19" s="654">
        <f t="shared" si="5"/>
        <v>0</v>
      </c>
      <c r="H19" s="654">
        <f t="shared" si="5"/>
        <v>0</v>
      </c>
      <c r="I19" s="654">
        <f t="shared" si="5"/>
        <v>0</v>
      </c>
      <c r="J19" s="654">
        <f t="shared" si="5"/>
        <v>50000</v>
      </c>
      <c r="K19" s="654">
        <f t="shared" si="5"/>
        <v>0</v>
      </c>
      <c r="L19" s="654">
        <f t="shared" si="5"/>
        <v>0</v>
      </c>
      <c r="M19" s="654">
        <f t="shared" si="5"/>
        <v>0</v>
      </c>
      <c r="N19" s="654">
        <f t="shared" si="5"/>
        <v>0</v>
      </c>
      <c r="O19" s="654">
        <f t="shared" si="5"/>
        <v>0</v>
      </c>
      <c r="P19" s="654">
        <f t="shared" si="5"/>
        <v>0</v>
      </c>
      <c r="Q19" s="654">
        <f t="shared" si="5"/>
        <v>0</v>
      </c>
      <c r="R19" s="654">
        <f t="shared" si="5"/>
        <v>0</v>
      </c>
      <c r="S19" s="654">
        <f t="shared" si="5"/>
        <v>0</v>
      </c>
      <c r="T19" s="654">
        <f t="shared" si="5"/>
        <v>0</v>
      </c>
      <c r="U19" s="654">
        <f t="shared" si="5"/>
        <v>0</v>
      </c>
    </row>
    <row r="20" spans="1:21" x14ac:dyDescent="0.25">
      <c r="A20" s="680">
        <v>323</v>
      </c>
      <c r="B20" s="661" t="s">
        <v>524</v>
      </c>
      <c r="C20" s="681">
        <v>50000</v>
      </c>
      <c r="D20" s="681"/>
      <c r="E20" s="682"/>
      <c r="F20" s="683"/>
      <c r="G20" s="683"/>
      <c r="H20" s="683"/>
      <c r="I20" s="683"/>
      <c r="J20" s="753">
        <v>50000</v>
      </c>
      <c r="K20" s="683"/>
      <c r="L20" s="683"/>
      <c r="M20" s="683"/>
      <c r="N20" s="683"/>
      <c r="O20" s="683"/>
      <c r="P20" s="684"/>
      <c r="Q20" s="683"/>
      <c r="R20" s="683"/>
      <c r="S20" s="683"/>
      <c r="T20" s="683"/>
      <c r="U20" s="683"/>
    </row>
    <row r="21" spans="1:21" x14ac:dyDescent="0.25">
      <c r="A21" s="661"/>
      <c r="B21" s="661"/>
      <c r="C21" s="661"/>
      <c r="D21" s="681"/>
      <c r="E21" s="685"/>
      <c r="F21" s="686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  <c r="S21" s="688"/>
      <c r="T21" s="688"/>
      <c r="U21" s="688"/>
    </row>
    <row r="22" spans="1:21" ht="52.5" customHeight="1" x14ac:dyDescent="0.25">
      <c r="A22" s="689" t="s">
        <v>654</v>
      </c>
      <c r="B22" s="690" t="s">
        <v>408</v>
      </c>
      <c r="C22" s="691">
        <f t="shared" ref="C22:R23" si="6">C23</f>
        <v>12000</v>
      </c>
      <c r="D22" s="691">
        <f t="shared" si="6"/>
        <v>12000</v>
      </c>
      <c r="E22" s="691">
        <f t="shared" si="6"/>
        <v>0</v>
      </c>
      <c r="F22" s="691">
        <f t="shared" si="6"/>
        <v>0</v>
      </c>
      <c r="G22" s="691">
        <f t="shared" si="6"/>
        <v>0</v>
      </c>
      <c r="H22" s="691">
        <f t="shared" si="6"/>
        <v>0</v>
      </c>
      <c r="I22" s="691">
        <f t="shared" si="6"/>
        <v>0</v>
      </c>
      <c r="J22" s="691">
        <f t="shared" si="6"/>
        <v>0</v>
      </c>
      <c r="K22" s="691">
        <f t="shared" si="6"/>
        <v>0</v>
      </c>
      <c r="L22" s="691">
        <f t="shared" si="6"/>
        <v>0</v>
      </c>
      <c r="M22" s="691">
        <f t="shared" si="6"/>
        <v>0</v>
      </c>
      <c r="N22" s="691">
        <f t="shared" si="6"/>
        <v>0</v>
      </c>
      <c r="O22" s="691">
        <f t="shared" si="6"/>
        <v>0</v>
      </c>
      <c r="P22" s="691">
        <f t="shared" si="6"/>
        <v>0</v>
      </c>
      <c r="Q22" s="691">
        <f t="shared" si="6"/>
        <v>0</v>
      </c>
      <c r="R22" s="691">
        <f t="shared" si="6"/>
        <v>0</v>
      </c>
      <c r="S22" s="691">
        <f t="shared" ref="S22:U23" si="7">S23</f>
        <v>0</v>
      </c>
      <c r="T22" s="691">
        <f t="shared" si="7"/>
        <v>0</v>
      </c>
      <c r="U22" s="691">
        <f t="shared" si="7"/>
        <v>0</v>
      </c>
    </row>
    <row r="23" spans="1:21" ht="24" x14ac:dyDescent="0.25">
      <c r="A23" s="678">
        <v>3</v>
      </c>
      <c r="B23" s="679" t="s">
        <v>67</v>
      </c>
      <c r="C23" s="654">
        <f t="shared" si="6"/>
        <v>12000</v>
      </c>
      <c r="D23" s="654">
        <f t="shared" si="6"/>
        <v>12000</v>
      </c>
      <c r="E23" s="654">
        <f t="shared" si="6"/>
        <v>0</v>
      </c>
      <c r="F23" s="654">
        <f t="shared" si="6"/>
        <v>0</v>
      </c>
      <c r="G23" s="654">
        <f t="shared" si="6"/>
        <v>0</v>
      </c>
      <c r="H23" s="654">
        <f t="shared" si="6"/>
        <v>0</v>
      </c>
      <c r="I23" s="654">
        <f t="shared" si="6"/>
        <v>0</v>
      </c>
      <c r="J23" s="654">
        <f t="shared" si="6"/>
        <v>0</v>
      </c>
      <c r="K23" s="654">
        <f t="shared" si="6"/>
        <v>0</v>
      </c>
      <c r="L23" s="654">
        <f t="shared" si="6"/>
        <v>0</v>
      </c>
      <c r="M23" s="654">
        <f t="shared" si="6"/>
        <v>0</v>
      </c>
      <c r="N23" s="654">
        <f t="shared" si="6"/>
        <v>0</v>
      </c>
      <c r="O23" s="654">
        <f t="shared" si="6"/>
        <v>0</v>
      </c>
      <c r="P23" s="654">
        <f t="shared" si="6"/>
        <v>0</v>
      </c>
      <c r="Q23" s="654">
        <f t="shared" si="6"/>
        <v>0</v>
      </c>
      <c r="R23" s="654">
        <f t="shared" si="6"/>
        <v>0</v>
      </c>
      <c r="S23" s="654">
        <f t="shared" si="7"/>
        <v>0</v>
      </c>
      <c r="T23" s="654">
        <f t="shared" si="7"/>
        <v>0</v>
      </c>
      <c r="U23" s="654">
        <f t="shared" si="7"/>
        <v>0</v>
      </c>
    </row>
    <row r="24" spans="1:21" x14ac:dyDescent="0.25">
      <c r="A24" s="678">
        <v>38</v>
      </c>
      <c r="B24" s="679" t="s">
        <v>115</v>
      </c>
      <c r="C24" s="654">
        <f>SUM(C25)</f>
        <v>12000</v>
      </c>
      <c r="D24" s="654">
        <f t="shared" ref="D24:U24" si="8">SUM(D25)</f>
        <v>12000</v>
      </c>
      <c r="E24" s="654">
        <f t="shared" si="8"/>
        <v>0</v>
      </c>
      <c r="F24" s="654">
        <f t="shared" si="8"/>
        <v>0</v>
      </c>
      <c r="G24" s="654">
        <f t="shared" si="8"/>
        <v>0</v>
      </c>
      <c r="H24" s="654">
        <f t="shared" si="8"/>
        <v>0</v>
      </c>
      <c r="I24" s="654">
        <f t="shared" si="8"/>
        <v>0</v>
      </c>
      <c r="J24" s="654">
        <f t="shared" si="8"/>
        <v>0</v>
      </c>
      <c r="K24" s="654">
        <f t="shared" si="8"/>
        <v>0</v>
      </c>
      <c r="L24" s="654">
        <f t="shared" si="8"/>
        <v>0</v>
      </c>
      <c r="M24" s="654">
        <f t="shared" si="8"/>
        <v>0</v>
      </c>
      <c r="N24" s="654">
        <f t="shared" si="8"/>
        <v>0</v>
      </c>
      <c r="O24" s="654">
        <f t="shared" si="8"/>
        <v>0</v>
      </c>
      <c r="P24" s="654">
        <f t="shared" si="8"/>
        <v>0</v>
      </c>
      <c r="Q24" s="654">
        <f t="shared" si="8"/>
        <v>0</v>
      </c>
      <c r="R24" s="654">
        <f t="shared" si="8"/>
        <v>0</v>
      </c>
      <c r="S24" s="654">
        <f t="shared" si="8"/>
        <v>0</v>
      </c>
      <c r="T24" s="654">
        <f t="shared" si="8"/>
        <v>0</v>
      </c>
      <c r="U24" s="654">
        <f t="shared" si="8"/>
        <v>0</v>
      </c>
    </row>
    <row r="25" spans="1:21" ht="44.25" customHeight="1" x14ac:dyDescent="0.25">
      <c r="A25" s="680">
        <v>381</v>
      </c>
      <c r="B25" s="661" t="s">
        <v>408</v>
      </c>
      <c r="C25" s="681">
        <v>12000</v>
      </c>
      <c r="D25" s="681">
        <v>12000</v>
      </c>
      <c r="E25" s="692"/>
      <c r="F25" s="671"/>
      <c r="G25" s="671"/>
      <c r="H25" s="671"/>
      <c r="I25" s="671"/>
      <c r="J25" s="671"/>
      <c r="K25" s="671"/>
      <c r="L25" s="671"/>
      <c r="M25" s="671"/>
      <c r="N25" s="671"/>
      <c r="O25" s="671"/>
      <c r="P25" s="671"/>
      <c r="Q25" s="671"/>
      <c r="R25" s="671"/>
      <c r="S25" s="672"/>
      <c r="T25" s="672"/>
      <c r="U25" s="672"/>
    </row>
    <row r="26" spans="1:21" ht="15.75" thickBot="1" x14ac:dyDescent="0.3">
      <c r="A26" s="693"/>
      <c r="B26" s="694"/>
      <c r="C26" s="695"/>
      <c r="D26" s="696"/>
      <c r="E26" s="697"/>
      <c r="F26" s="698"/>
      <c r="G26" s="699"/>
      <c r="H26" s="699"/>
      <c r="I26" s="699"/>
      <c r="J26" s="699"/>
      <c r="K26" s="699"/>
      <c r="L26" s="699"/>
      <c r="M26" s="699"/>
      <c r="N26" s="699"/>
      <c r="O26" s="699"/>
      <c r="P26" s="699"/>
      <c r="Q26" s="699"/>
      <c r="R26" s="699"/>
      <c r="S26" s="700"/>
      <c r="T26" s="700"/>
      <c r="U26" s="700"/>
    </row>
    <row r="27" spans="1:21" ht="28.5" customHeight="1" thickBot="1" x14ac:dyDescent="0.3">
      <c r="A27" s="701" t="s">
        <v>655</v>
      </c>
      <c r="B27" s="702" t="s">
        <v>656</v>
      </c>
      <c r="C27" s="703">
        <f>C29+C42+C51+C68+C77+C82+C91</f>
        <v>3064000</v>
      </c>
      <c r="D27" s="703">
        <f t="shared" ref="D27:U27" si="9">D29+D42+D51+D68+D77+D82+D91</f>
        <v>2104000</v>
      </c>
      <c r="E27" s="703">
        <f t="shared" si="9"/>
        <v>0</v>
      </c>
      <c r="F27" s="703">
        <f t="shared" si="9"/>
        <v>0</v>
      </c>
      <c r="G27" s="703">
        <f t="shared" si="9"/>
        <v>400000</v>
      </c>
      <c r="H27" s="703">
        <f t="shared" si="9"/>
        <v>0</v>
      </c>
      <c r="I27" s="703">
        <f t="shared" si="9"/>
        <v>0</v>
      </c>
      <c r="J27" s="703">
        <f t="shared" si="9"/>
        <v>0</v>
      </c>
      <c r="K27" s="703">
        <f t="shared" si="9"/>
        <v>0</v>
      </c>
      <c r="L27" s="703">
        <f t="shared" si="9"/>
        <v>0</v>
      </c>
      <c r="M27" s="703">
        <f t="shared" si="9"/>
        <v>0</v>
      </c>
      <c r="N27" s="703">
        <f t="shared" si="9"/>
        <v>0</v>
      </c>
      <c r="O27" s="703">
        <f t="shared" si="9"/>
        <v>0</v>
      </c>
      <c r="P27" s="703">
        <f t="shared" si="9"/>
        <v>0</v>
      </c>
      <c r="Q27" s="703">
        <f t="shared" si="9"/>
        <v>0</v>
      </c>
      <c r="R27" s="703">
        <f t="shared" si="9"/>
        <v>400000</v>
      </c>
      <c r="S27" s="703">
        <f t="shared" si="9"/>
        <v>0</v>
      </c>
      <c r="T27" s="703">
        <f t="shared" si="9"/>
        <v>0</v>
      </c>
      <c r="U27" s="703">
        <f t="shared" si="9"/>
        <v>0</v>
      </c>
    </row>
    <row r="28" spans="1:21" x14ac:dyDescent="0.25">
      <c r="A28" s="704"/>
      <c r="B28" s="705"/>
      <c r="C28" s="706"/>
      <c r="D28" s="707"/>
      <c r="E28" s="708"/>
      <c r="F28" s="709"/>
      <c r="G28" s="709"/>
      <c r="H28" s="709"/>
      <c r="I28" s="709"/>
      <c r="J28" s="709"/>
      <c r="K28" s="709"/>
      <c r="L28" s="709"/>
      <c r="M28" s="709"/>
      <c r="N28" s="709"/>
      <c r="O28" s="709"/>
      <c r="P28" s="709"/>
      <c r="Q28" s="709"/>
      <c r="R28" s="709"/>
      <c r="S28" s="710"/>
      <c r="T28" s="710"/>
      <c r="U28" s="710"/>
    </row>
    <row r="29" spans="1:21" x14ac:dyDescent="0.25">
      <c r="A29" s="689" t="s">
        <v>657</v>
      </c>
      <c r="B29" s="711" t="s">
        <v>68</v>
      </c>
      <c r="C29" s="712">
        <f>C30</f>
        <v>1471000</v>
      </c>
      <c r="D29" s="712">
        <f t="shared" ref="D29:U29" si="10">D30</f>
        <v>1471000</v>
      </c>
      <c r="E29" s="712">
        <f t="shared" si="10"/>
        <v>0</v>
      </c>
      <c r="F29" s="712">
        <f t="shared" si="10"/>
        <v>0</v>
      </c>
      <c r="G29" s="712">
        <f t="shared" si="10"/>
        <v>0</v>
      </c>
      <c r="H29" s="712">
        <f t="shared" si="10"/>
        <v>0</v>
      </c>
      <c r="I29" s="712">
        <f t="shared" si="10"/>
        <v>0</v>
      </c>
      <c r="J29" s="712">
        <f t="shared" si="10"/>
        <v>0</v>
      </c>
      <c r="K29" s="712">
        <f t="shared" si="10"/>
        <v>0</v>
      </c>
      <c r="L29" s="712">
        <f t="shared" si="10"/>
        <v>0</v>
      </c>
      <c r="M29" s="712">
        <f t="shared" si="10"/>
        <v>0</v>
      </c>
      <c r="N29" s="712">
        <f t="shared" si="10"/>
        <v>0</v>
      </c>
      <c r="O29" s="712">
        <f t="shared" si="10"/>
        <v>0</v>
      </c>
      <c r="P29" s="712">
        <f t="shared" si="10"/>
        <v>0</v>
      </c>
      <c r="Q29" s="712">
        <f t="shared" si="10"/>
        <v>0</v>
      </c>
      <c r="R29" s="712">
        <f t="shared" si="10"/>
        <v>0</v>
      </c>
      <c r="S29" s="712">
        <f t="shared" si="10"/>
        <v>0</v>
      </c>
      <c r="T29" s="712">
        <f t="shared" si="10"/>
        <v>0</v>
      </c>
      <c r="U29" s="712">
        <f t="shared" si="10"/>
        <v>0</v>
      </c>
    </row>
    <row r="30" spans="1:21" x14ac:dyDescent="0.25">
      <c r="A30" s="679">
        <v>3</v>
      </c>
      <c r="B30" s="679" t="s">
        <v>67</v>
      </c>
      <c r="C30" s="713">
        <f>C31+C35</f>
        <v>1471000</v>
      </c>
      <c r="D30" s="713">
        <f t="shared" ref="D30:U30" si="11">D31+D35</f>
        <v>1471000</v>
      </c>
      <c r="E30" s="713">
        <f t="shared" si="11"/>
        <v>0</v>
      </c>
      <c r="F30" s="713">
        <f t="shared" si="11"/>
        <v>0</v>
      </c>
      <c r="G30" s="713">
        <f t="shared" si="11"/>
        <v>0</v>
      </c>
      <c r="H30" s="713">
        <f t="shared" si="11"/>
        <v>0</v>
      </c>
      <c r="I30" s="713">
        <f t="shared" si="11"/>
        <v>0</v>
      </c>
      <c r="J30" s="713">
        <f t="shared" si="11"/>
        <v>0</v>
      </c>
      <c r="K30" s="713">
        <f t="shared" si="11"/>
        <v>0</v>
      </c>
      <c r="L30" s="713">
        <f t="shared" si="11"/>
        <v>0</v>
      </c>
      <c r="M30" s="713">
        <f t="shared" si="11"/>
        <v>0</v>
      </c>
      <c r="N30" s="713">
        <f t="shared" si="11"/>
        <v>0</v>
      </c>
      <c r="O30" s="713">
        <f t="shared" si="11"/>
        <v>0</v>
      </c>
      <c r="P30" s="713">
        <f t="shared" si="11"/>
        <v>0</v>
      </c>
      <c r="Q30" s="713">
        <f t="shared" si="11"/>
        <v>0</v>
      </c>
      <c r="R30" s="713">
        <f t="shared" si="11"/>
        <v>0</v>
      </c>
      <c r="S30" s="713">
        <f t="shared" si="11"/>
        <v>0</v>
      </c>
      <c r="T30" s="713">
        <f t="shared" si="11"/>
        <v>0</v>
      </c>
      <c r="U30" s="713">
        <f t="shared" si="11"/>
        <v>0</v>
      </c>
    </row>
    <row r="31" spans="1:21" x14ac:dyDescent="0.25">
      <c r="A31" s="679">
        <v>31</v>
      </c>
      <c r="B31" s="679" t="s">
        <v>68</v>
      </c>
      <c r="C31" s="713">
        <f>SUM(C32:C34)</f>
        <v>1250000</v>
      </c>
      <c r="D31" s="713">
        <f t="shared" ref="D31:U31" si="12">SUM(D32:D34)</f>
        <v>1250000</v>
      </c>
      <c r="E31" s="713">
        <f t="shared" si="12"/>
        <v>0</v>
      </c>
      <c r="F31" s="713">
        <f t="shared" si="12"/>
        <v>0</v>
      </c>
      <c r="G31" s="713">
        <f t="shared" si="12"/>
        <v>0</v>
      </c>
      <c r="H31" s="713">
        <f t="shared" si="12"/>
        <v>0</v>
      </c>
      <c r="I31" s="713">
        <f t="shared" si="12"/>
        <v>0</v>
      </c>
      <c r="J31" s="713">
        <f t="shared" si="12"/>
        <v>0</v>
      </c>
      <c r="K31" s="713">
        <f t="shared" si="12"/>
        <v>0</v>
      </c>
      <c r="L31" s="713">
        <f t="shared" si="12"/>
        <v>0</v>
      </c>
      <c r="M31" s="713">
        <f t="shared" si="12"/>
        <v>0</v>
      </c>
      <c r="N31" s="713">
        <f t="shared" si="12"/>
        <v>0</v>
      </c>
      <c r="O31" s="713">
        <f t="shared" si="12"/>
        <v>0</v>
      </c>
      <c r="P31" s="713">
        <f t="shared" si="12"/>
        <v>0</v>
      </c>
      <c r="Q31" s="713">
        <f t="shared" si="12"/>
        <v>0</v>
      </c>
      <c r="R31" s="713">
        <f t="shared" si="12"/>
        <v>0</v>
      </c>
      <c r="S31" s="713">
        <f t="shared" si="12"/>
        <v>0</v>
      </c>
      <c r="T31" s="713">
        <f t="shared" si="12"/>
        <v>0</v>
      </c>
      <c r="U31" s="713">
        <f t="shared" si="12"/>
        <v>0</v>
      </c>
    </row>
    <row r="32" spans="1:21" x14ac:dyDescent="0.25">
      <c r="A32" s="661">
        <v>311</v>
      </c>
      <c r="B32" s="661" t="s">
        <v>69</v>
      </c>
      <c r="C32" s="662">
        <v>1000000</v>
      </c>
      <c r="D32" s="681">
        <v>1000000</v>
      </c>
      <c r="E32" s="714"/>
      <c r="F32" s="699"/>
      <c r="G32" s="699"/>
      <c r="H32" s="699"/>
      <c r="I32" s="699"/>
      <c r="J32" s="699"/>
      <c r="K32" s="699"/>
      <c r="L32" s="699"/>
      <c r="M32" s="699"/>
      <c r="N32" s="699"/>
      <c r="O32" s="699"/>
      <c r="P32" s="699"/>
      <c r="Q32" s="699"/>
      <c r="R32" s="699"/>
      <c r="S32" s="700"/>
      <c r="T32" s="700"/>
      <c r="U32" s="700"/>
    </row>
    <row r="33" spans="1:21" ht="21" customHeight="1" x14ac:dyDescent="0.25">
      <c r="A33" s="661">
        <v>312</v>
      </c>
      <c r="B33" s="661" t="s">
        <v>155</v>
      </c>
      <c r="C33" s="662">
        <v>60000</v>
      </c>
      <c r="D33" s="681">
        <v>60000</v>
      </c>
      <c r="E33" s="714"/>
      <c r="F33" s="699"/>
      <c r="G33" s="699"/>
      <c r="H33" s="699"/>
      <c r="I33" s="699"/>
      <c r="J33" s="699"/>
      <c r="K33" s="699"/>
      <c r="L33" s="699"/>
      <c r="M33" s="699"/>
      <c r="N33" s="699"/>
      <c r="O33" s="699"/>
      <c r="P33" s="699"/>
      <c r="Q33" s="699"/>
      <c r="R33" s="699"/>
      <c r="S33" s="700"/>
      <c r="T33" s="700"/>
      <c r="U33" s="700"/>
    </row>
    <row r="34" spans="1:21" ht="24" x14ac:dyDescent="0.25">
      <c r="A34" s="661">
        <v>313</v>
      </c>
      <c r="B34" s="661" t="s">
        <v>71</v>
      </c>
      <c r="C34" s="662">
        <v>190000</v>
      </c>
      <c r="D34" s="681">
        <v>190000</v>
      </c>
      <c r="E34" s="715"/>
      <c r="F34" s="716"/>
      <c r="G34" s="716"/>
      <c r="H34" s="716"/>
      <c r="I34" s="716"/>
      <c r="J34" s="716"/>
      <c r="K34" s="716"/>
      <c r="L34" s="716"/>
      <c r="M34" s="716"/>
      <c r="N34" s="716"/>
      <c r="O34" s="716"/>
      <c r="P34" s="716"/>
      <c r="Q34" s="716"/>
      <c r="R34" s="716"/>
      <c r="S34" s="717"/>
      <c r="T34" s="717"/>
      <c r="U34" s="717"/>
    </row>
    <row r="35" spans="1:21" x14ac:dyDescent="0.25">
      <c r="A35" s="679">
        <v>32</v>
      </c>
      <c r="B35" s="679" t="s">
        <v>72</v>
      </c>
      <c r="C35" s="713">
        <f>SUM(C36:C40)</f>
        <v>221000</v>
      </c>
      <c r="D35" s="713">
        <f t="shared" ref="D35:U35" si="13">SUM(D36:D40)</f>
        <v>221000</v>
      </c>
      <c r="E35" s="713">
        <f t="shared" si="13"/>
        <v>0</v>
      </c>
      <c r="F35" s="713">
        <f t="shared" si="13"/>
        <v>0</v>
      </c>
      <c r="G35" s="713">
        <f t="shared" si="13"/>
        <v>0</v>
      </c>
      <c r="H35" s="713">
        <f t="shared" si="13"/>
        <v>0</v>
      </c>
      <c r="I35" s="713">
        <f t="shared" si="13"/>
        <v>0</v>
      </c>
      <c r="J35" s="713">
        <f t="shared" si="13"/>
        <v>0</v>
      </c>
      <c r="K35" s="713">
        <f t="shared" si="13"/>
        <v>0</v>
      </c>
      <c r="L35" s="713">
        <f t="shared" si="13"/>
        <v>0</v>
      </c>
      <c r="M35" s="713">
        <f t="shared" si="13"/>
        <v>0</v>
      </c>
      <c r="N35" s="713">
        <f t="shared" si="13"/>
        <v>0</v>
      </c>
      <c r="O35" s="713">
        <f t="shared" si="13"/>
        <v>0</v>
      </c>
      <c r="P35" s="713">
        <f t="shared" si="13"/>
        <v>0</v>
      </c>
      <c r="Q35" s="713">
        <f t="shared" si="13"/>
        <v>0</v>
      </c>
      <c r="R35" s="713">
        <f t="shared" si="13"/>
        <v>0</v>
      </c>
      <c r="S35" s="713">
        <f t="shared" si="13"/>
        <v>0</v>
      </c>
      <c r="T35" s="713">
        <f t="shared" si="13"/>
        <v>0</v>
      </c>
      <c r="U35" s="713">
        <f t="shared" si="13"/>
        <v>0</v>
      </c>
    </row>
    <row r="36" spans="1:21" x14ac:dyDescent="0.25">
      <c r="A36" s="661">
        <v>321</v>
      </c>
      <c r="B36" s="661" t="s">
        <v>73</v>
      </c>
      <c r="C36" s="662">
        <v>120000</v>
      </c>
      <c r="D36" s="681">
        <v>120000</v>
      </c>
      <c r="E36" s="714"/>
      <c r="F36" s="699"/>
      <c r="G36" s="699"/>
      <c r="H36" s="699"/>
      <c r="I36" s="699"/>
      <c r="J36" s="699"/>
      <c r="K36" s="699"/>
      <c r="L36" s="699"/>
      <c r="M36" s="699"/>
      <c r="N36" s="699"/>
      <c r="O36" s="699"/>
      <c r="P36" s="699"/>
      <c r="Q36" s="699"/>
      <c r="R36" s="699"/>
      <c r="S36" s="700"/>
      <c r="T36" s="700"/>
      <c r="U36" s="700"/>
    </row>
    <row r="37" spans="1:21" x14ac:dyDescent="0.25">
      <c r="A37" s="661">
        <v>321</v>
      </c>
      <c r="B37" s="661" t="s">
        <v>74</v>
      </c>
      <c r="C37" s="662">
        <v>30000</v>
      </c>
      <c r="D37" s="681">
        <v>30000</v>
      </c>
      <c r="E37" s="718"/>
      <c r="F37" s="671"/>
      <c r="G37" s="671"/>
      <c r="H37" s="671"/>
      <c r="I37" s="671"/>
      <c r="J37" s="671"/>
      <c r="K37" s="671"/>
      <c r="L37" s="671"/>
      <c r="M37" s="671"/>
      <c r="N37" s="671"/>
      <c r="O37" s="671"/>
      <c r="P37" s="671"/>
      <c r="Q37" s="671"/>
      <c r="R37" s="671"/>
      <c r="S37" s="672"/>
      <c r="T37" s="672"/>
      <c r="U37" s="672"/>
    </row>
    <row r="38" spans="1:21" ht="18.75" customHeight="1" x14ac:dyDescent="0.25">
      <c r="A38" s="661">
        <v>321</v>
      </c>
      <c r="B38" s="661" t="s">
        <v>75</v>
      </c>
      <c r="C38" s="662">
        <v>40000</v>
      </c>
      <c r="D38" s="681">
        <v>40000</v>
      </c>
      <c r="E38" s="719"/>
      <c r="F38" s="720"/>
      <c r="G38" s="720"/>
      <c r="H38" s="720"/>
      <c r="I38" s="720"/>
      <c r="J38" s="720"/>
      <c r="K38" s="720"/>
      <c r="L38" s="720"/>
      <c r="M38" s="720"/>
      <c r="N38" s="720"/>
      <c r="O38" s="720"/>
      <c r="P38" s="720"/>
      <c r="Q38" s="720"/>
      <c r="R38" s="720"/>
      <c r="S38" s="721"/>
      <c r="T38" s="721"/>
      <c r="U38" s="721"/>
    </row>
    <row r="39" spans="1:21" ht="36" x14ac:dyDescent="0.25">
      <c r="A39" s="661">
        <v>321</v>
      </c>
      <c r="B39" s="661" t="s">
        <v>76</v>
      </c>
      <c r="C39" s="662">
        <v>30000</v>
      </c>
      <c r="D39" s="681">
        <v>30000</v>
      </c>
      <c r="E39" s="715"/>
      <c r="F39" s="716"/>
      <c r="G39" s="716"/>
      <c r="H39" s="716"/>
      <c r="I39" s="716"/>
      <c r="J39" s="716"/>
      <c r="K39" s="716"/>
      <c r="L39" s="716"/>
      <c r="M39" s="716"/>
      <c r="N39" s="716"/>
      <c r="O39" s="716"/>
      <c r="P39" s="716"/>
      <c r="Q39" s="716"/>
      <c r="R39" s="716"/>
      <c r="S39" s="717"/>
      <c r="T39" s="717"/>
      <c r="U39" s="717"/>
    </row>
    <row r="40" spans="1:21" ht="16.5" customHeight="1" x14ac:dyDescent="0.25">
      <c r="A40" s="661">
        <v>323</v>
      </c>
      <c r="B40" s="661" t="s">
        <v>525</v>
      </c>
      <c r="C40" s="662">
        <v>1000</v>
      </c>
      <c r="D40" s="681">
        <v>1000</v>
      </c>
      <c r="E40" s="715"/>
      <c r="F40" s="716"/>
      <c r="G40" s="716"/>
      <c r="H40" s="716"/>
      <c r="I40" s="716"/>
      <c r="J40" s="716"/>
      <c r="K40" s="716"/>
      <c r="L40" s="716"/>
      <c r="M40" s="716"/>
      <c r="N40" s="716"/>
      <c r="O40" s="716"/>
      <c r="P40" s="716"/>
      <c r="Q40" s="716"/>
      <c r="R40" s="716"/>
      <c r="S40" s="717"/>
      <c r="T40" s="717"/>
      <c r="U40" s="717"/>
    </row>
    <row r="41" spans="1:21" x14ac:dyDescent="0.25">
      <c r="A41" s="722"/>
      <c r="B41" s="723"/>
      <c r="C41" s="724"/>
      <c r="D41" s="725"/>
      <c r="E41" s="715"/>
      <c r="F41" s="716"/>
      <c r="G41" s="716"/>
      <c r="H41" s="716"/>
      <c r="I41" s="716"/>
      <c r="J41" s="716"/>
      <c r="K41" s="716"/>
      <c r="L41" s="716"/>
      <c r="M41" s="716"/>
      <c r="N41" s="716"/>
      <c r="O41" s="716"/>
      <c r="P41" s="716"/>
      <c r="Q41" s="716"/>
      <c r="R41" s="716"/>
      <c r="S41" s="717"/>
      <c r="T41" s="717"/>
      <c r="U41" s="717"/>
    </row>
    <row r="42" spans="1:21" ht="24.75" x14ac:dyDescent="0.25">
      <c r="A42" s="689" t="s">
        <v>658</v>
      </c>
      <c r="B42" s="711" t="s">
        <v>126</v>
      </c>
      <c r="C42" s="691">
        <f t="shared" ref="C42:R43" si="14">C43</f>
        <v>92000</v>
      </c>
      <c r="D42" s="691">
        <f t="shared" si="14"/>
        <v>92000</v>
      </c>
      <c r="E42" s="691">
        <f t="shared" si="14"/>
        <v>0</v>
      </c>
      <c r="F42" s="691">
        <f t="shared" si="14"/>
        <v>0</v>
      </c>
      <c r="G42" s="691">
        <f t="shared" si="14"/>
        <v>0</v>
      </c>
      <c r="H42" s="691">
        <f t="shared" si="14"/>
        <v>0</v>
      </c>
      <c r="I42" s="691">
        <f t="shared" si="14"/>
        <v>0</v>
      </c>
      <c r="J42" s="691">
        <f t="shared" si="14"/>
        <v>0</v>
      </c>
      <c r="K42" s="691">
        <f t="shared" si="14"/>
        <v>0</v>
      </c>
      <c r="L42" s="691">
        <f t="shared" si="14"/>
        <v>0</v>
      </c>
      <c r="M42" s="691">
        <f t="shared" si="14"/>
        <v>0</v>
      </c>
      <c r="N42" s="691">
        <f t="shared" si="14"/>
        <v>0</v>
      </c>
      <c r="O42" s="691">
        <f t="shared" si="14"/>
        <v>0</v>
      </c>
      <c r="P42" s="691">
        <f t="shared" si="14"/>
        <v>0</v>
      </c>
      <c r="Q42" s="691">
        <f t="shared" si="14"/>
        <v>0</v>
      </c>
      <c r="R42" s="691">
        <f t="shared" si="14"/>
        <v>0</v>
      </c>
      <c r="S42" s="691">
        <f t="shared" ref="S42:U43" si="15">S43</f>
        <v>0</v>
      </c>
      <c r="T42" s="691">
        <f t="shared" si="15"/>
        <v>0</v>
      </c>
      <c r="U42" s="691">
        <f t="shared" si="15"/>
        <v>0</v>
      </c>
    </row>
    <row r="43" spans="1:21" x14ac:dyDescent="0.25">
      <c r="A43" s="679">
        <v>3</v>
      </c>
      <c r="B43" s="679" t="s">
        <v>67</v>
      </c>
      <c r="C43" s="654">
        <f t="shared" si="14"/>
        <v>92000</v>
      </c>
      <c r="D43" s="654">
        <f t="shared" si="14"/>
        <v>92000</v>
      </c>
      <c r="E43" s="654">
        <f t="shared" si="14"/>
        <v>0</v>
      </c>
      <c r="F43" s="654">
        <f t="shared" si="14"/>
        <v>0</v>
      </c>
      <c r="G43" s="654">
        <f t="shared" si="14"/>
        <v>0</v>
      </c>
      <c r="H43" s="654">
        <f t="shared" si="14"/>
        <v>0</v>
      </c>
      <c r="I43" s="654">
        <f t="shared" si="14"/>
        <v>0</v>
      </c>
      <c r="J43" s="654">
        <f t="shared" si="14"/>
        <v>0</v>
      </c>
      <c r="K43" s="654">
        <f t="shared" si="14"/>
        <v>0</v>
      </c>
      <c r="L43" s="654">
        <f t="shared" si="14"/>
        <v>0</v>
      </c>
      <c r="M43" s="654">
        <f t="shared" si="14"/>
        <v>0</v>
      </c>
      <c r="N43" s="654">
        <f t="shared" si="14"/>
        <v>0</v>
      </c>
      <c r="O43" s="654">
        <f t="shared" si="14"/>
        <v>0</v>
      </c>
      <c r="P43" s="654">
        <f t="shared" si="14"/>
        <v>0</v>
      </c>
      <c r="Q43" s="654">
        <f t="shared" si="14"/>
        <v>0</v>
      </c>
      <c r="R43" s="654">
        <f t="shared" si="14"/>
        <v>0</v>
      </c>
      <c r="S43" s="654">
        <f t="shared" si="15"/>
        <v>0</v>
      </c>
      <c r="T43" s="654">
        <f t="shared" si="15"/>
        <v>0</v>
      </c>
      <c r="U43" s="654">
        <f t="shared" si="15"/>
        <v>0</v>
      </c>
    </row>
    <row r="44" spans="1:21" x14ac:dyDescent="0.25">
      <c r="A44" s="679">
        <v>32</v>
      </c>
      <c r="B44" s="679" t="s">
        <v>72</v>
      </c>
      <c r="C44" s="654">
        <f>SUM(C45:C49)</f>
        <v>92000</v>
      </c>
      <c r="D44" s="654">
        <f t="shared" ref="D44:U44" si="16">SUM(D45:D49)</f>
        <v>92000</v>
      </c>
      <c r="E44" s="654">
        <f t="shared" si="16"/>
        <v>0</v>
      </c>
      <c r="F44" s="654">
        <f t="shared" si="16"/>
        <v>0</v>
      </c>
      <c r="G44" s="654">
        <f t="shared" si="16"/>
        <v>0</v>
      </c>
      <c r="H44" s="654">
        <f t="shared" si="16"/>
        <v>0</v>
      </c>
      <c r="I44" s="654">
        <f t="shared" si="16"/>
        <v>0</v>
      </c>
      <c r="J44" s="654">
        <f t="shared" si="16"/>
        <v>0</v>
      </c>
      <c r="K44" s="654">
        <f t="shared" si="16"/>
        <v>0</v>
      </c>
      <c r="L44" s="654">
        <f t="shared" si="16"/>
        <v>0</v>
      </c>
      <c r="M44" s="654">
        <f t="shared" si="16"/>
        <v>0</v>
      </c>
      <c r="N44" s="654">
        <f t="shared" si="16"/>
        <v>0</v>
      </c>
      <c r="O44" s="654">
        <f t="shared" si="16"/>
        <v>0</v>
      </c>
      <c r="P44" s="654">
        <f t="shared" si="16"/>
        <v>0</v>
      </c>
      <c r="Q44" s="654">
        <f t="shared" si="16"/>
        <v>0</v>
      </c>
      <c r="R44" s="654">
        <f t="shared" si="16"/>
        <v>0</v>
      </c>
      <c r="S44" s="654">
        <f t="shared" si="16"/>
        <v>0</v>
      </c>
      <c r="T44" s="654">
        <f t="shared" si="16"/>
        <v>0</v>
      </c>
      <c r="U44" s="654">
        <f t="shared" si="16"/>
        <v>0</v>
      </c>
    </row>
    <row r="45" spans="1:21" x14ac:dyDescent="0.25">
      <c r="A45" s="661">
        <v>322</v>
      </c>
      <c r="B45" s="661" t="s">
        <v>77</v>
      </c>
      <c r="C45" s="681">
        <v>30000</v>
      </c>
      <c r="D45" s="681">
        <v>30000</v>
      </c>
      <c r="E45" s="718"/>
      <c r="F45" s="728"/>
      <c r="G45" s="728"/>
      <c r="H45" s="728"/>
      <c r="I45" s="728"/>
      <c r="J45" s="728"/>
      <c r="K45" s="728"/>
      <c r="L45" s="728"/>
      <c r="M45" s="728"/>
      <c r="N45" s="728"/>
      <c r="O45" s="728"/>
      <c r="P45" s="728"/>
      <c r="Q45" s="728"/>
      <c r="R45" s="728"/>
      <c r="S45" s="729"/>
      <c r="T45" s="729"/>
      <c r="U45" s="729"/>
    </row>
    <row r="46" spans="1:21" x14ac:dyDescent="0.25">
      <c r="A46" s="661">
        <v>322</v>
      </c>
      <c r="B46" s="661" t="s">
        <v>78</v>
      </c>
      <c r="C46" s="681">
        <v>10000</v>
      </c>
      <c r="D46" s="681">
        <v>10000</v>
      </c>
      <c r="E46" s="719"/>
      <c r="F46" s="720"/>
      <c r="G46" s="720"/>
      <c r="H46" s="720"/>
      <c r="I46" s="720"/>
      <c r="J46" s="720"/>
      <c r="K46" s="720"/>
      <c r="L46" s="720"/>
      <c r="M46" s="720"/>
      <c r="N46" s="720"/>
      <c r="O46" s="720"/>
      <c r="P46" s="720"/>
      <c r="Q46" s="720"/>
      <c r="R46" s="720"/>
      <c r="S46" s="721"/>
      <c r="T46" s="721"/>
      <c r="U46" s="721"/>
    </row>
    <row r="47" spans="1:21" ht="25.5" customHeight="1" x14ac:dyDescent="0.25">
      <c r="A47" s="661">
        <v>322</v>
      </c>
      <c r="B47" s="661" t="s">
        <v>79</v>
      </c>
      <c r="C47" s="681">
        <v>10000</v>
      </c>
      <c r="D47" s="681">
        <v>10000</v>
      </c>
      <c r="E47" s="715"/>
      <c r="F47" s="716"/>
      <c r="G47" s="716"/>
      <c r="H47" s="716"/>
      <c r="I47" s="716"/>
      <c r="J47" s="716"/>
      <c r="K47" s="716"/>
      <c r="L47" s="716"/>
      <c r="M47" s="716"/>
      <c r="N47" s="716"/>
      <c r="O47" s="716"/>
      <c r="P47" s="716"/>
      <c r="Q47" s="716"/>
      <c r="R47" s="716"/>
      <c r="S47" s="717"/>
      <c r="T47" s="717"/>
      <c r="U47" s="717"/>
    </row>
    <row r="48" spans="1:21" ht="24" customHeight="1" x14ac:dyDescent="0.25">
      <c r="A48" s="661">
        <v>322</v>
      </c>
      <c r="B48" s="661" t="s">
        <v>264</v>
      </c>
      <c r="C48" s="681">
        <v>40000</v>
      </c>
      <c r="D48" s="681">
        <v>40000</v>
      </c>
      <c r="E48" s="692"/>
      <c r="F48" s="671"/>
      <c r="G48" s="671"/>
      <c r="H48" s="671"/>
      <c r="I48" s="671"/>
      <c r="J48" s="671"/>
      <c r="K48" s="671"/>
      <c r="L48" s="671"/>
      <c r="M48" s="671"/>
      <c r="N48" s="671"/>
      <c r="O48" s="671"/>
      <c r="P48" s="671"/>
      <c r="Q48" s="671"/>
      <c r="R48" s="671"/>
      <c r="S48" s="672"/>
      <c r="T48" s="672"/>
      <c r="U48" s="672"/>
    </row>
    <row r="49" spans="1:21" ht="21.75" customHeight="1" x14ac:dyDescent="0.25">
      <c r="A49" s="661">
        <v>322</v>
      </c>
      <c r="B49" s="661" t="s">
        <v>81</v>
      </c>
      <c r="C49" s="681">
        <v>2000</v>
      </c>
      <c r="D49" s="681">
        <v>2000</v>
      </c>
      <c r="E49" s="692"/>
      <c r="F49" s="671"/>
      <c r="G49" s="671"/>
      <c r="H49" s="671"/>
      <c r="I49" s="671"/>
      <c r="J49" s="671"/>
      <c r="K49" s="671"/>
      <c r="L49" s="671"/>
      <c r="M49" s="671"/>
      <c r="N49" s="671"/>
      <c r="O49" s="671"/>
      <c r="P49" s="671"/>
      <c r="Q49" s="671"/>
      <c r="R49" s="671"/>
      <c r="S49" s="672"/>
      <c r="T49" s="672"/>
      <c r="U49" s="672"/>
    </row>
    <row r="50" spans="1:21" x14ac:dyDescent="0.25">
      <c r="A50" s="693"/>
      <c r="B50" s="694"/>
      <c r="C50" s="730"/>
      <c r="D50" s="696"/>
      <c r="E50" s="731"/>
      <c r="F50" s="699"/>
      <c r="G50" s="699"/>
      <c r="H50" s="699"/>
      <c r="I50" s="699"/>
      <c r="J50" s="699"/>
      <c r="K50" s="699"/>
      <c r="L50" s="699"/>
      <c r="M50" s="699"/>
      <c r="N50" s="699"/>
      <c r="O50" s="699"/>
      <c r="P50" s="699"/>
      <c r="Q50" s="699"/>
      <c r="R50" s="699"/>
      <c r="S50" s="700"/>
      <c r="T50" s="700"/>
      <c r="U50" s="700"/>
    </row>
    <row r="51" spans="1:21" x14ac:dyDescent="0.25">
      <c r="A51" s="689" t="s">
        <v>659</v>
      </c>
      <c r="B51" s="711" t="s">
        <v>660</v>
      </c>
      <c r="C51" s="691">
        <f t="shared" ref="C51:R52" si="17">C52</f>
        <v>355000</v>
      </c>
      <c r="D51" s="691">
        <f t="shared" si="17"/>
        <v>355000</v>
      </c>
      <c r="E51" s="691">
        <f t="shared" si="17"/>
        <v>0</v>
      </c>
      <c r="F51" s="691">
        <f t="shared" si="17"/>
        <v>0</v>
      </c>
      <c r="G51" s="691">
        <f t="shared" si="17"/>
        <v>0</v>
      </c>
      <c r="H51" s="691">
        <f t="shared" si="17"/>
        <v>0</v>
      </c>
      <c r="I51" s="691">
        <f t="shared" si="17"/>
        <v>0</v>
      </c>
      <c r="J51" s="691">
        <f t="shared" si="17"/>
        <v>0</v>
      </c>
      <c r="K51" s="691">
        <f t="shared" si="17"/>
        <v>0</v>
      </c>
      <c r="L51" s="691">
        <f t="shared" si="17"/>
        <v>0</v>
      </c>
      <c r="M51" s="691">
        <f t="shared" si="17"/>
        <v>0</v>
      </c>
      <c r="N51" s="691">
        <f t="shared" si="17"/>
        <v>0</v>
      </c>
      <c r="O51" s="691">
        <f t="shared" si="17"/>
        <v>0</v>
      </c>
      <c r="P51" s="691">
        <f t="shared" si="17"/>
        <v>0</v>
      </c>
      <c r="Q51" s="691">
        <f t="shared" si="17"/>
        <v>0</v>
      </c>
      <c r="R51" s="691">
        <f t="shared" si="17"/>
        <v>0</v>
      </c>
      <c r="S51" s="691">
        <f t="shared" ref="S51:U52" si="18">S52</f>
        <v>0</v>
      </c>
      <c r="T51" s="691">
        <f t="shared" si="18"/>
        <v>0</v>
      </c>
      <c r="U51" s="691">
        <f t="shared" si="18"/>
        <v>0</v>
      </c>
    </row>
    <row r="52" spans="1:21" x14ac:dyDescent="0.25">
      <c r="A52" s="679">
        <v>3</v>
      </c>
      <c r="B52" s="679" t="s">
        <v>67</v>
      </c>
      <c r="C52" s="654">
        <f t="shared" si="17"/>
        <v>355000</v>
      </c>
      <c r="D52" s="654">
        <f t="shared" si="17"/>
        <v>355000</v>
      </c>
      <c r="E52" s="654">
        <f t="shared" si="17"/>
        <v>0</v>
      </c>
      <c r="F52" s="654">
        <f t="shared" si="17"/>
        <v>0</v>
      </c>
      <c r="G52" s="654">
        <f t="shared" si="17"/>
        <v>0</v>
      </c>
      <c r="H52" s="654">
        <f t="shared" si="17"/>
        <v>0</v>
      </c>
      <c r="I52" s="654">
        <f t="shared" si="17"/>
        <v>0</v>
      </c>
      <c r="J52" s="654">
        <f t="shared" si="17"/>
        <v>0</v>
      </c>
      <c r="K52" s="654">
        <f t="shared" si="17"/>
        <v>0</v>
      </c>
      <c r="L52" s="654">
        <f t="shared" si="17"/>
        <v>0</v>
      </c>
      <c r="M52" s="654">
        <f t="shared" si="17"/>
        <v>0</v>
      </c>
      <c r="N52" s="654">
        <f t="shared" si="17"/>
        <v>0</v>
      </c>
      <c r="O52" s="654">
        <f t="shared" si="17"/>
        <v>0</v>
      </c>
      <c r="P52" s="654">
        <f t="shared" si="17"/>
        <v>0</v>
      </c>
      <c r="Q52" s="654">
        <f t="shared" si="17"/>
        <v>0</v>
      </c>
      <c r="R52" s="654">
        <f t="shared" si="17"/>
        <v>0</v>
      </c>
      <c r="S52" s="654">
        <f t="shared" si="18"/>
        <v>0</v>
      </c>
      <c r="T52" s="654">
        <f t="shared" si="18"/>
        <v>0</v>
      </c>
      <c r="U52" s="654">
        <f t="shared" si="18"/>
        <v>0</v>
      </c>
    </row>
    <row r="53" spans="1:21" x14ac:dyDescent="0.25">
      <c r="A53" s="679">
        <v>32</v>
      </c>
      <c r="B53" s="679" t="s">
        <v>72</v>
      </c>
      <c r="C53" s="654">
        <f>SUM(C54:C66)</f>
        <v>355000</v>
      </c>
      <c r="D53" s="654">
        <f t="shared" ref="D53:U53" si="19">SUM(D54:D66)</f>
        <v>355000</v>
      </c>
      <c r="E53" s="654">
        <f t="shared" si="19"/>
        <v>0</v>
      </c>
      <c r="F53" s="654">
        <f t="shared" si="19"/>
        <v>0</v>
      </c>
      <c r="G53" s="654">
        <f t="shared" si="19"/>
        <v>0</v>
      </c>
      <c r="H53" s="654">
        <f t="shared" si="19"/>
        <v>0</v>
      </c>
      <c r="I53" s="654">
        <f t="shared" si="19"/>
        <v>0</v>
      </c>
      <c r="J53" s="654">
        <f t="shared" si="19"/>
        <v>0</v>
      </c>
      <c r="K53" s="654">
        <f t="shared" si="19"/>
        <v>0</v>
      </c>
      <c r="L53" s="654">
        <f t="shared" si="19"/>
        <v>0</v>
      </c>
      <c r="M53" s="654">
        <f t="shared" si="19"/>
        <v>0</v>
      </c>
      <c r="N53" s="654">
        <f t="shared" si="19"/>
        <v>0</v>
      </c>
      <c r="O53" s="654">
        <f t="shared" si="19"/>
        <v>0</v>
      </c>
      <c r="P53" s="654">
        <f t="shared" si="19"/>
        <v>0</v>
      </c>
      <c r="Q53" s="654">
        <f t="shared" si="19"/>
        <v>0</v>
      </c>
      <c r="R53" s="654">
        <f t="shared" si="19"/>
        <v>0</v>
      </c>
      <c r="S53" s="654">
        <f t="shared" si="19"/>
        <v>0</v>
      </c>
      <c r="T53" s="654">
        <f t="shared" si="19"/>
        <v>0</v>
      </c>
      <c r="U53" s="654">
        <f t="shared" si="19"/>
        <v>0</v>
      </c>
    </row>
    <row r="54" spans="1:21" ht="33.75" customHeight="1" x14ac:dyDescent="0.25">
      <c r="A54" s="661">
        <v>323</v>
      </c>
      <c r="B54" s="661" t="s">
        <v>526</v>
      </c>
      <c r="C54" s="732">
        <v>70000</v>
      </c>
      <c r="D54" s="681">
        <v>70000</v>
      </c>
      <c r="E54" s="733"/>
      <c r="F54" s="734"/>
      <c r="G54" s="734"/>
      <c r="H54" s="734"/>
      <c r="I54" s="734"/>
      <c r="J54" s="734"/>
      <c r="K54" s="734"/>
      <c r="L54" s="734"/>
      <c r="M54" s="734"/>
      <c r="N54" s="734"/>
      <c r="O54" s="734"/>
      <c r="P54" s="734"/>
      <c r="Q54" s="734"/>
      <c r="R54" s="734"/>
      <c r="S54" s="735"/>
      <c r="T54" s="735"/>
      <c r="U54" s="735"/>
    </row>
    <row r="55" spans="1:21" ht="24" x14ac:dyDescent="0.25">
      <c r="A55" s="661">
        <v>323</v>
      </c>
      <c r="B55" s="661" t="s">
        <v>82</v>
      </c>
      <c r="C55" s="732">
        <v>20000</v>
      </c>
      <c r="D55" s="681">
        <v>20000</v>
      </c>
      <c r="E55" s="715"/>
      <c r="F55" s="716"/>
      <c r="G55" s="716"/>
      <c r="H55" s="716"/>
      <c r="I55" s="716"/>
      <c r="J55" s="716"/>
      <c r="K55" s="716"/>
      <c r="L55" s="716"/>
      <c r="M55" s="716"/>
      <c r="N55" s="716"/>
      <c r="O55" s="716"/>
      <c r="P55" s="716"/>
      <c r="Q55" s="716"/>
      <c r="R55" s="716"/>
      <c r="S55" s="717"/>
      <c r="T55" s="717"/>
      <c r="U55" s="717"/>
    </row>
    <row r="56" spans="1:21" ht="25.5" customHeight="1" x14ac:dyDescent="0.25">
      <c r="A56" s="661">
        <v>323</v>
      </c>
      <c r="B56" s="661" t="s">
        <v>83</v>
      </c>
      <c r="C56" s="732">
        <v>40000</v>
      </c>
      <c r="D56" s="681">
        <v>40000</v>
      </c>
      <c r="E56" s="736"/>
      <c r="F56" s="736"/>
      <c r="G56" s="736"/>
      <c r="H56" s="736"/>
      <c r="I56" s="736"/>
      <c r="J56" s="736"/>
      <c r="K56" s="736"/>
      <c r="L56" s="736"/>
      <c r="M56" s="736"/>
      <c r="N56" s="736"/>
      <c r="O56" s="736"/>
      <c r="P56" s="736"/>
      <c r="Q56" s="736"/>
      <c r="R56" s="736"/>
      <c r="S56" s="737"/>
      <c r="T56" s="737"/>
      <c r="U56" s="737"/>
    </row>
    <row r="57" spans="1:21" ht="17.25" customHeight="1" x14ac:dyDescent="0.25">
      <c r="A57" s="661">
        <v>323</v>
      </c>
      <c r="B57" s="661" t="s">
        <v>634</v>
      </c>
      <c r="C57" s="732">
        <v>20000</v>
      </c>
      <c r="D57" s="681">
        <v>20000</v>
      </c>
      <c r="E57" s="736"/>
      <c r="F57" s="736"/>
      <c r="G57" s="736"/>
      <c r="H57" s="736"/>
      <c r="I57" s="736"/>
      <c r="J57" s="736"/>
      <c r="K57" s="736"/>
      <c r="L57" s="736"/>
      <c r="M57" s="736"/>
      <c r="N57" s="736"/>
      <c r="O57" s="736"/>
      <c r="P57" s="736"/>
      <c r="Q57" s="736"/>
      <c r="R57" s="736"/>
      <c r="S57" s="737"/>
      <c r="T57" s="737"/>
      <c r="U57" s="737"/>
    </row>
    <row r="58" spans="1:21" x14ac:dyDescent="0.25">
      <c r="A58" s="661">
        <v>323</v>
      </c>
      <c r="B58" s="661" t="s">
        <v>84</v>
      </c>
      <c r="C58" s="732">
        <v>25000</v>
      </c>
      <c r="D58" s="681">
        <v>25000</v>
      </c>
      <c r="E58" s="738"/>
      <c r="F58" s="738"/>
      <c r="G58" s="738"/>
      <c r="H58" s="738"/>
      <c r="I58" s="738"/>
      <c r="J58" s="738"/>
      <c r="K58" s="738"/>
      <c r="L58" s="738"/>
      <c r="M58" s="738"/>
      <c r="N58" s="738"/>
      <c r="O58" s="738"/>
      <c r="P58" s="738"/>
      <c r="Q58" s="738"/>
      <c r="R58" s="738"/>
      <c r="S58" s="739"/>
      <c r="T58" s="739"/>
      <c r="U58" s="739"/>
    </row>
    <row r="59" spans="1:21" ht="21" customHeight="1" x14ac:dyDescent="0.25">
      <c r="A59" s="661">
        <v>323</v>
      </c>
      <c r="B59" s="661" t="s">
        <v>125</v>
      </c>
      <c r="C59" s="732">
        <v>30000</v>
      </c>
      <c r="D59" s="681">
        <v>30000</v>
      </c>
      <c r="E59" s="740"/>
      <c r="F59" s="741"/>
      <c r="G59" s="741"/>
      <c r="H59" s="741"/>
      <c r="I59" s="741"/>
      <c r="J59" s="741"/>
      <c r="K59" s="741"/>
      <c r="L59" s="741"/>
      <c r="M59" s="741"/>
      <c r="N59" s="741"/>
      <c r="O59" s="741"/>
      <c r="P59" s="741"/>
      <c r="Q59" s="741"/>
      <c r="R59" s="741"/>
      <c r="S59" s="742"/>
      <c r="T59" s="742"/>
      <c r="U59" s="742"/>
    </row>
    <row r="60" spans="1:21" x14ac:dyDescent="0.25">
      <c r="A60" s="661">
        <v>323</v>
      </c>
      <c r="B60" s="661" t="s">
        <v>85</v>
      </c>
      <c r="C60" s="732">
        <v>10000</v>
      </c>
      <c r="D60" s="681">
        <v>10000</v>
      </c>
      <c r="E60" s="743"/>
      <c r="F60" s="744"/>
      <c r="G60" s="744"/>
      <c r="H60" s="744"/>
      <c r="I60" s="744"/>
      <c r="J60" s="744"/>
      <c r="K60" s="744"/>
      <c r="L60" s="744"/>
      <c r="M60" s="744"/>
      <c r="N60" s="744"/>
      <c r="O60" s="744"/>
      <c r="P60" s="744"/>
      <c r="Q60" s="744"/>
      <c r="R60" s="744"/>
      <c r="S60" s="745"/>
      <c r="T60" s="745"/>
      <c r="U60" s="745"/>
    </row>
    <row r="61" spans="1:21" x14ac:dyDescent="0.25">
      <c r="A61" s="661">
        <v>323</v>
      </c>
      <c r="B61" s="661" t="s">
        <v>262</v>
      </c>
      <c r="C61" s="732">
        <v>25000</v>
      </c>
      <c r="D61" s="681">
        <v>25000</v>
      </c>
      <c r="E61" s="692"/>
      <c r="F61" s="671"/>
      <c r="G61" s="671"/>
      <c r="H61" s="671"/>
      <c r="I61" s="671"/>
      <c r="J61" s="671"/>
      <c r="K61" s="671"/>
      <c r="L61" s="671"/>
      <c r="M61" s="671"/>
      <c r="N61" s="671"/>
      <c r="O61" s="671"/>
      <c r="P61" s="671"/>
      <c r="Q61" s="671"/>
      <c r="R61" s="671"/>
      <c r="S61" s="672"/>
      <c r="T61" s="672"/>
      <c r="U61" s="672"/>
    </row>
    <row r="62" spans="1:21" x14ac:dyDescent="0.25">
      <c r="A62" s="661">
        <v>329</v>
      </c>
      <c r="B62" s="661" t="s">
        <v>87</v>
      </c>
      <c r="C62" s="732">
        <v>60000</v>
      </c>
      <c r="D62" s="681">
        <v>60000</v>
      </c>
      <c r="E62" s="719"/>
      <c r="F62" s="720"/>
      <c r="G62" s="720"/>
      <c r="H62" s="720"/>
      <c r="I62" s="720"/>
      <c r="J62" s="720"/>
      <c r="K62" s="720"/>
      <c r="L62" s="720"/>
      <c r="M62" s="720"/>
      <c r="N62" s="720"/>
      <c r="O62" s="720"/>
      <c r="P62" s="720"/>
      <c r="Q62" s="720"/>
      <c r="R62" s="720"/>
      <c r="S62" s="746"/>
      <c r="T62" s="746"/>
      <c r="U62" s="746"/>
    </row>
    <row r="63" spans="1:21" x14ac:dyDescent="0.25">
      <c r="A63" s="661">
        <v>329</v>
      </c>
      <c r="B63" s="661" t="s">
        <v>163</v>
      </c>
      <c r="C63" s="732">
        <v>15000</v>
      </c>
      <c r="D63" s="681">
        <v>15000</v>
      </c>
      <c r="E63" s="719"/>
      <c r="F63" s="720"/>
      <c r="G63" s="720"/>
      <c r="H63" s="720"/>
      <c r="I63" s="720"/>
      <c r="J63" s="720"/>
      <c r="K63" s="720"/>
      <c r="L63" s="720"/>
      <c r="M63" s="720"/>
      <c r="N63" s="720"/>
      <c r="O63" s="720"/>
      <c r="P63" s="720"/>
      <c r="Q63" s="720"/>
      <c r="R63" s="720"/>
      <c r="S63" s="721"/>
      <c r="T63" s="721"/>
      <c r="U63" s="721"/>
    </row>
    <row r="64" spans="1:21" x14ac:dyDescent="0.25">
      <c r="A64" s="661">
        <v>329</v>
      </c>
      <c r="B64" s="661" t="s">
        <v>527</v>
      </c>
      <c r="C64" s="732">
        <v>30000</v>
      </c>
      <c r="D64" s="681">
        <v>30000</v>
      </c>
      <c r="E64" s="719"/>
      <c r="F64" s="720"/>
      <c r="G64" s="720"/>
      <c r="H64" s="720"/>
      <c r="I64" s="720"/>
      <c r="J64" s="720"/>
      <c r="K64" s="720"/>
      <c r="L64" s="720"/>
      <c r="M64" s="720"/>
      <c r="N64" s="720"/>
      <c r="O64" s="720"/>
      <c r="P64" s="720"/>
      <c r="Q64" s="720"/>
      <c r="R64" s="720"/>
      <c r="S64" s="721"/>
      <c r="T64" s="721"/>
      <c r="U64" s="721"/>
    </row>
    <row r="65" spans="1:21" ht="22.5" customHeight="1" x14ac:dyDescent="0.25">
      <c r="A65" s="661">
        <v>329</v>
      </c>
      <c r="B65" s="661" t="s">
        <v>528</v>
      </c>
      <c r="C65" s="732">
        <v>5000</v>
      </c>
      <c r="D65" s="681">
        <v>5000</v>
      </c>
      <c r="E65" s="692"/>
      <c r="F65" s="671"/>
      <c r="G65" s="671"/>
      <c r="H65" s="671"/>
      <c r="I65" s="671"/>
      <c r="J65" s="671"/>
      <c r="K65" s="671"/>
      <c r="L65" s="671"/>
      <c r="M65" s="671"/>
      <c r="N65" s="671"/>
      <c r="O65" s="671"/>
      <c r="P65" s="671"/>
      <c r="Q65" s="671"/>
      <c r="R65" s="671"/>
      <c r="S65" s="672"/>
      <c r="T65" s="672"/>
      <c r="U65" s="672"/>
    </row>
    <row r="66" spans="1:21" ht="19.5" customHeight="1" x14ac:dyDescent="0.25">
      <c r="A66" s="661">
        <v>329</v>
      </c>
      <c r="B66" s="661" t="s">
        <v>128</v>
      </c>
      <c r="C66" s="732">
        <v>5000</v>
      </c>
      <c r="D66" s="681">
        <v>5000</v>
      </c>
      <c r="E66" s="692"/>
      <c r="F66" s="671"/>
      <c r="G66" s="671"/>
      <c r="H66" s="671"/>
      <c r="I66" s="671"/>
      <c r="J66" s="671"/>
      <c r="K66" s="671"/>
      <c r="L66" s="671"/>
      <c r="M66" s="671"/>
      <c r="N66" s="671"/>
      <c r="O66" s="671"/>
      <c r="P66" s="671"/>
      <c r="Q66" s="671"/>
      <c r="R66" s="671"/>
      <c r="S66" s="672"/>
      <c r="T66" s="672"/>
      <c r="U66" s="672"/>
    </row>
    <row r="67" spans="1:21" x14ac:dyDescent="0.25">
      <c r="A67" s="747"/>
      <c r="B67" s="748"/>
      <c r="C67" s="669"/>
      <c r="D67" s="736"/>
      <c r="E67" s="692"/>
      <c r="F67" s="671"/>
      <c r="G67" s="671"/>
      <c r="H67" s="671"/>
      <c r="I67" s="671"/>
      <c r="J67" s="671"/>
      <c r="K67" s="671"/>
      <c r="L67" s="671"/>
      <c r="M67" s="671"/>
      <c r="N67" s="671"/>
      <c r="O67" s="671"/>
      <c r="P67" s="671"/>
      <c r="Q67" s="671"/>
      <c r="R67" s="671"/>
      <c r="S67" s="672"/>
      <c r="T67" s="672"/>
      <c r="U67" s="672"/>
    </row>
    <row r="68" spans="1:21" x14ac:dyDescent="0.25">
      <c r="A68" s="689" t="s">
        <v>661</v>
      </c>
      <c r="B68" s="711" t="s">
        <v>89</v>
      </c>
      <c r="C68" s="691">
        <f t="shared" ref="C68:R69" si="20">C69</f>
        <v>56000</v>
      </c>
      <c r="D68" s="691">
        <f t="shared" si="20"/>
        <v>56000</v>
      </c>
      <c r="E68" s="691">
        <f t="shared" si="20"/>
        <v>0</v>
      </c>
      <c r="F68" s="691">
        <f t="shared" si="20"/>
        <v>0</v>
      </c>
      <c r="G68" s="691">
        <f t="shared" si="20"/>
        <v>0</v>
      </c>
      <c r="H68" s="691">
        <f t="shared" si="20"/>
        <v>0</v>
      </c>
      <c r="I68" s="691">
        <f t="shared" si="20"/>
        <v>0</v>
      </c>
      <c r="J68" s="691">
        <f t="shared" si="20"/>
        <v>0</v>
      </c>
      <c r="K68" s="691">
        <f t="shared" si="20"/>
        <v>0</v>
      </c>
      <c r="L68" s="691">
        <f t="shared" si="20"/>
        <v>0</v>
      </c>
      <c r="M68" s="691">
        <f t="shared" si="20"/>
        <v>0</v>
      </c>
      <c r="N68" s="691">
        <f t="shared" si="20"/>
        <v>0</v>
      </c>
      <c r="O68" s="691">
        <f t="shared" si="20"/>
        <v>0</v>
      </c>
      <c r="P68" s="691">
        <f t="shared" si="20"/>
        <v>0</v>
      </c>
      <c r="Q68" s="691">
        <f t="shared" si="20"/>
        <v>0</v>
      </c>
      <c r="R68" s="691">
        <f t="shared" si="20"/>
        <v>0</v>
      </c>
      <c r="S68" s="691">
        <f t="shared" ref="S68:U69" si="21">S69</f>
        <v>0</v>
      </c>
      <c r="T68" s="691">
        <f t="shared" si="21"/>
        <v>0</v>
      </c>
      <c r="U68" s="691">
        <f t="shared" si="21"/>
        <v>0</v>
      </c>
    </row>
    <row r="69" spans="1:21" x14ac:dyDescent="0.25">
      <c r="A69" s="679">
        <v>3</v>
      </c>
      <c r="B69" s="679" t="s">
        <v>67</v>
      </c>
      <c r="C69" s="654">
        <f t="shared" si="20"/>
        <v>56000</v>
      </c>
      <c r="D69" s="654">
        <f t="shared" si="20"/>
        <v>56000</v>
      </c>
      <c r="E69" s="654">
        <f t="shared" si="20"/>
        <v>0</v>
      </c>
      <c r="F69" s="654">
        <f t="shared" si="20"/>
        <v>0</v>
      </c>
      <c r="G69" s="654">
        <f t="shared" si="20"/>
        <v>0</v>
      </c>
      <c r="H69" s="654">
        <f t="shared" si="20"/>
        <v>0</v>
      </c>
      <c r="I69" s="654">
        <f t="shared" si="20"/>
        <v>0</v>
      </c>
      <c r="J69" s="654">
        <f t="shared" si="20"/>
        <v>0</v>
      </c>
      <c r="K69" s="654">
        <f t="shared" si="20"/>
        <v>0</v>
      </c>
      <c r="L69" s="654">
        <f t="shared" si="20"/>
        <v>0</v>
      </c>
      <c r="M69" s="654">
        <f t="shared" si="20"/>
        <v>0</v>
      </c>
      <c r="N69" s="654">
        <f t="shared" si="20"/>
        <v>0</v>
      </c>
      <c r="O69" s="654">
        <f t="shared" si="20"/>
        <v>0</v>
      </c>
      <c r="P69" s="654">
        <f t="shared" si="20"/>
        <v>0</v>
      </c>
      <c r="Q69" s="654">
        <f t="shared" si="20"/>
        <v>0</v>
      </c>
      <c r="R69" s="654">
        <f t="shared" si="20"/>
        <v>0</v>
      </c>
      <c r="S69" s="654">
        <f t="shared" si="21"/>
        <v>0</v>
      </c>
      <c r="T69" s="654">
        <f t="shared" si="21"/>
        <v>0</v>
      </c>
      <c r="U69" s="654">
        <f t="shared" si="21"/>
        <v>0</v>
      </c>
    </row>
    <row r="70" spans="1:21" x14ac:dyDescent="0.25">
      <c r="A70" s="679">
        <v>34</v>
      </c>
      <c r="B70" s="679" t="s">
        <v>89</v>
      </c>
      <c r="C70" s="654">
        <f>SUM(C71:C75)</f>
        <v>56000</v>
      </c>
      <c r="D70" s="654">
        <f t="shared" ref="D70:U70" si="22">SUM(D71:D75)</f>
        <v>56000</v>
      </c>
      <c r="E70" s="654">
        <f t="shared" si="22"/>
        <v>0</v>
      </c>
      <c r="F70" s="654">
        <f t="shared" si="22"/>
        <v>0</v>
      </c>
      <c r="G70" s="654">
        <f t="shared" si="22"/>
        <v>0</v>
      </c>
      <c r="H70" s="654">
        <f t="shared" si="22"/>
        <v>0</v>
      </c>
      <c r="I70" s="654">
        <f t="shared" si="22"/>
        <v>0</v>
      </c>
      <c r="J70" s="654">
        <f t="shared" si="22"/>
        <v>0</v>
      </c>
      <c r="K70" s="654">
        <f t="shared" si="22"/>
        <v>0</v>
      </c>
      <c r="L70" s="654">
        <f t="shared" si="22"/>
        <v>0</v>
      </c>
      <c r="M70" s="654">
        <f t="shared" si="22"/>
        <v>0</v>
      </c>
      <c r="N70" s="654">
        <f t="shared" si="22"/>
        <v>0</v>
      </c>
      <c r="O70" s="654">
        <f t="shared" si="22"/>
        <v>0</v>
      </c>
      <c r="P70" s="654">
        <f t="shared" si="22"/>
        <v>0</v>
      </c>
      <c r="Q70" s="654">
        <f t="shared" si="22"/>
        <v>0</v>
      </c>
      <c r="R70" s="654">
        <f t="shared" si="22"/>
        <v>0</v>
      </c>
      <c r="S70" s="654">
        <f t="shared" si="22"/>
        <v>0</v>
      </c>
      <c r="T70" s="654">
        <f t="shared" si="22"/>
        <v>0</v>
      </c>
      <c r="U70" s="654">
        <f t="shared" si="22"/>
        <v>0</v>
      </c>
    </row>
    <row r="71" spans="1:21" ht="21.75" customHeight="1" x14ac:dyDescent="0.25">
      <c r="A71" s="661">
        <v>342</v>
      </c>
      <c r="B71" s="661" t="s">
        <v>529</v>
      </c>
      <c r="C71" s="681">
        <v>20000</v>
      </c>
      <c r="D71" s="681">
        <v>20000</v>
      </c>
      <c r="E71" s="692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1"/>
      <c r="Q71" s="671"/>
      <c r="R71" s="671"/>
      <c r="S71" s="672"/>
      <c r="T71" s="672"/>
      <c r="U71" s="672"/>
    </row>
    <row r="72" spans="1:21" ht="27" customHeight="1" x14ac:dyDescent="0.25">
      <c r="A72" s="661">
        <v>343</v>
      </c>
      <c r="B72" s="661" t="s">
        <v>90</v>
      </c>
      <c r="C72" s="732">
        <v>20000</v>
      </c>
      <c r="D72" s="681">
        <v>20000</v>
      </c>
      <c r="E72" s="692"/>
      <c r="F72" s="671"/>
      <c r="G72" s="671"/>
      <c r="H72" s="671"/>
      <c r="I72" s="671"/>
      <c r="J72" s="671"/>
      <c r="K72" s="671"/>
      <c r="L72" s="671"/>
      <c r="M72" s="671"/>
      <c r="N72" s="671"/>
      <c r="O72" s="671"/>
      <c r="P72" s="671"/>
      <c r="Q72" s="671"/>
      <c r="R72" s="671"/>
      <c r="S72" s="672"/>
      <c r="T72" s="672"/>
      <c r="U72" s="672"/>
    </row>
    <row r="73" spans="1:21" ht="18" customHeight="1" x14ac:dyDescent="0.25">
      <c r="A73" s="661">
        <v>343</v>
      </c>
      <c r="B73" s="661" t="s">
        <v>164</v>
      </c>
      <c r="C73" s="732">
        <v>1000</v>
      </c>
      <c r="D73" s="681">
        <v>1000</v>
      </c>
      <c r="E73" s="692"/>
      <c r="F73" s="671"/>
      <c r="G73" s="671"/>
      <c r="H73" s="671"/>
      <c r="I73" s="671"/>
      <c r="J73" s="671"/>
      <c r="K73" s="671"/>
      <c r="L73" s="671"/>
      <c r="M73" s="671"/>
      <c r="N73" s="671"/>
      <c r="O73" s="671"/>
      <c r="P73" s="671"/>
      <c r="Q73" s="671"/>
      <c r="R73" s="671"/>
      <c r="S73" s="672"/>
      <c r="T73" s="672"/>
      <c r="U73" s="672"/>
    </row>
    <row r="74" spans="1:21" ht="24" customHeight="1" x14ac:dyDescent="0.25">
      <c r="A74" s="661">
        <v>343</v>
      </c>
      <c r="B74" s="661" t="s">
        <v>156</v>
      </c>
      <c r="C74" s="732">
        <v>13500</v>
      </c>
      <c r="D74" s="681">
        <v>13500</v>
      </c>
      <c r="E74" s="719"/>
      <c r="F74" s="720"/>
      <c r="G74" s="720"/>
      <c r="H74" s="720"/>
      <c r="I74" s="720"/>
      <c r="J74" s="720"/>
      <c r="K74" s="720"/>
      <c r="L74" s="720"/>
      <c r="M74" s="720"/>
      <c r="N74" s="720"/>
      <c r="O74" s="720"/>
      <c r="P74" s="720"/>
      <c r="Q74" s="720"/>
      <c r="R74" s="720"/>
      <c r="S74" s="721"/>
      <c r="T74" s="721"/>
      <c r="U74" s="721"/>
    </row>
    <row r="75" spans="1:21" ht="22.5" customHeight="1" x14ac:dyDescent="0.25">
      <c r="A75" s="661">
        <v>343</v>
      </c>
      <c r="B75" s="661" t="s">
        <v>129</v>
      </c>
      <c r="C75" s="732">
        <v>1500</v>
      </c>
      <c r="D75" s="681">
        <v>1500</v>
      </c>
      <c r="E75" s="692"/>
      <c r="F75" s="671"/>
      <c r="G75" s="671"/>
      <c r="H75" s="671"/>
      <c r="I75" s="671"/>
      <c r="J75" s="671"/>
      <c r="K75" s="671"/>
      <c r="L75" s="671"/>
      <c r="M75" s="671"/>
      <c r="N75" s="671"/>
      <c r="O75" s="671"/>
      <c r="P75" s="671"/>
      <c r="Q75" s="671"/>
      <c r="R75" s="671"/>
      <c r="S75" s="672"/>
      <c r="T75" s="672"/>
      <c r="U75" s="672"/>
    </row>
    <row r="76" spans="1:21" ht="15" customHeight="1" x14ac:dyDescent="0.25">
      <c r="A76" s="661"/>
      <c r="B76" s="661"/>
      <c r="C76" s="732"/>
      <c r="D76" s="681"/>
      <c r="E76" s="692"/>
      <c r="F76" s="671"/>
      <c r="G76" s="671"/>
      <c r="H76" s="671"/>
      <c r="I76" s="671"/>
      <c r="J76" s="671"/>
      <c r="K76" s="671"/>
      <c r="L76" s="671"/>
      <c r="M76" s="671"/>
      <c r="N76" s="671"/>
      <c r="O76" s="671"/>
      <c r="P76" s="671"/>
      <c r="Q76" s="671"/>
      <c r="R76" s="671"/>
      <c r="S76" s="672"/>
      <c r="T76" s="672"/>
      <c r="U76" s="672"/>
    </row>
    <row r="77" spans="1:21" ht="22.5" customHeight="1" x14ac:dyDescent="0.25">
      <c r="A77" s="690" t="s">
        <v>817</v>
      </c>
      <c r="B77" s="690" t="s">
        <v>818</v>
      </c>
      <c r="C77" s="799">
        <f>C78</f>
        <v>40000</v>
      </c>
      <c r="D77" s="799">
        <f t="shared" ref="D77:U78" si="23">D78</f>
        <v>40000</v>
      </c>
      <c r="E77" s="799">
        <f t="shared" si="23"/>
        <v>0</v>
      </c>
      <c r="F77" s="799">
        <f t="shared" si="23"/>
        <v>0</v>
      </c>
      <c r="G77" s="799">
        <f t="shared" si="23"/>
        <v>0</v>
      </c>
      <c r="H77" s="799">
        <f t="shared" si="23"/>
        <v>0</v>
      </c>
      <c r="I77" s="799">
        <f t="shared" si="23"/>
        <v>0</v>
      </c>
      <c r="J77" s="799">
        <f t="shared" si="23"/>
        <v>0</v>
      </c>
      <c r="K77" s="799">
        <f t="shared" si="23"/>
        <v>0</v>
      </c>
      <c r="L77" s="799">
        <f t="shared" si="23"/>
        <v>0</v>
      </c>
      <c r="M77" s="799">
        <f t="shared" si="23"/>
        <v>0</v>
      </c>
      <c r="N77" s="799">
        <f t="shared" si="23"/>
        <v>0</v>
      </c>
      <c r="O77" s="799">
        <f t="shared" si="23"/>
        <v>0</v>
      </c>
      <c r="P77" s="799">
        <f t="shared" si="23"/>
        <v>0</v>
      </c>
      <c r="Q77" s="799">
        <f t="shared" si="23"/>
        <v>0</v>
      </c>
      <c r="R77" s="799">
        <f t="shared" si="23"/>
        <v>0</v>
      </c>
      <c r="S77" s="799">
        <f t="shared" si="23"/>
        <v>0</v>
      </c>
      <c r="T77" s="799">
        <f t="shared" si="23"/>
        <v>0</v>
      </c>
      <c r="U77" s="799">
        <f t="shared" si="23"/>
        <v>0</v>
      </c>
    </row>
    <row r="78" spans="1:21" ht="22.5" customHeight="1" x14ac:dyDescent="0.25">
      <c r="A78" s="679">
        <v>3</v>
      </c>
      <c r="B78" s="679" t="s">
        <v>67</v>
      </c>
      <c r="C78" s="778">
        <f>C79</f>
        <v>40000</v>
      </c>
      <c r="D78" s="778">
        <f t="shared" si="23"/>
        <v>40000</v>
      </c>
      <c r="E78" s="778">
        <f t="shared" si="23"/>
        <v>0</v>
      </c>
      <c r="F78" s="778">
        <f t="shared" si="23"/>
        <v>0</v>
      </c>
      <c r="G78" s="778">
        <f t="shared" si="23"/>
        <v>0</v>
      </c>
      <c r="H78" s="778">
        <f t="shared" si="23"/>
        <v>0</v>
      </c>
      <c r="I78" s="778">
        <f t="shared" si="23"/>
        <v>0</v>
      </c>
      <c r="J78" s="778">
        <f t="shared" si="23"/>
        <v>0</v>
      </c>
      <c r="K78" s="778">
        <f t="shared" si="23"/>
        <v>0</v>
      </c>
      <c r="L78" s="778">
        <f t="shared" si="23"/>
        <v>0</v>
      </c>
      <c r="M78" s="778">
        <f t="shared" si="23"/>
        <v>0</v>
      </c>
      <c r="N78" s="778">
        <f t="shared" si="23"/>
        <v>0</v>
      </c>
      <c r="O78" s="778">
        <f t="shared" si="23"/>
        <v>0</v>
      </c>
      <c r="P78" s="778">
        <f t="shared" si="23"/>
        <v>0</v>
      </c>
      <c r="Q78" s="778">
        <f t="shared" si="23"/>
        <v>0</v>
      </c>
      <c r="R78" s="778">
        <f t="shared" si="23"/>
        <v>0</v>
      </c>
      <c r="S78" s="778">
        <f t="shared" si="23"/>
        <v>0</v>
      </c>
      <c r="T78" s="778">
        <f t="shared" si="23"/>
        <v>0</v>
      </c>
      <c r="U78" s="778">
        <f t="shared" si="23"/>
        <v>0</v>
      </c>
    </row>
    <row r="79" spans="1:21" ht="22.5" customHeight="1" x14ac:dyDescent="0.25">
      <c r="A79" s="679">
        <v>32</v>
      </c>
      <c r="B79" s="679" t="s">
        <v>72</v>
      </c>
      <c r="C79" s="778">
        <f>SUM(C80)</f>
        <v>40000</v>
      </c>
      <c r="D79" s="778">
        <f t="shared" ref="D79:U79" si="24">SUM(D80)</f>
        <v>40000</v>
      </c>
      <c r="E79" s="778">
        <f t="shared" si="24"/>
        <v>0</v>
      </c>
      <c r="F79" s="778">
        <f t="shared" si="24"/>
        <v>0</v>
      </c>
      <c r="G79" s="778">
        <f t="shared" si="24"/>
        <v>0</v>
      </c>
      <c r="H79" s="778">
        <f t="shared" si="24"/>
        <v>0</v>
      </c>
      <c r="I79" s="778">
        <f t="shared" si="24"/>
        <v>0</v>
      </c>
      <c r="J79" s="778">
        <f t="shared" si="24"/>
        <v>0</v>
      </c>
      <c r="K79" s="778">
        <f t="shared" si="24"/>
        <v>0</v>
      </c>
      <c r="L79" s="778">
        <f t="shared" si="24"/>
        <v>0</v>
      </c>
      <c r="M79" s="778">
        <f t="shared" si="24"/>
        <v>0</v>
      </c>
      <c r="N79" s="778">
        <f t="shared" si="24"/>
        <v>0</v>
      </c>
      <c r="O79" s="778">
        <f t="shared" si="24"/>
        <v>0</v>
      </c>
      <c r="P79" s="778">
        <f t="shared" si="24"/>
        <v>0</v>
      </c>
      <c r="Q79" s="778">
        <f t="shared" si="24"/>
        <v>0</v>
      </c>
      <c r="R79" s="778">
        <f t="shared" si="24"/>
        <v>0</v>
      </c>
      <c r="S79" s="778">
        <f t="shared" si="24"/>
        <v>0</v>
      </c>
      <c r="T79" s="778">
        <f t="shared" si="24"/>
        <v>0</v>
      </c>
      <c r="U79" s="778">
        <f t="shared" si="24"/>
        <v>0</v>
      </c>
    </row>
    <row r="80" spans="1:21" ht="22.5" customHeight="1" x14ac:dyDescent="0.25">
      <c r="A80" s="661">
        <v>329</v>
      </c>
      <c r="B80" s="661" t="s">
        <v>819</v>
      </c>
      <c r="C80" s="732">
        <v>40000</v>
      </c>
      <c r="D80" s="681">
        <v>40000</v>
      </c>
      <c r="E80" s="813"/>
      <c r="F80" s="753"/>
      <c r="G80" s="753"/>
      <c r="H80" s="753"/>
      <c r="I80" s="753"/>
      <c r="J80" s="753"/>
      <c r="K80" s="753"/>
      <c r="L80" s="753"/>
      <c r="M80" s="753"/>
      <c r="N80" s="753"/>
      <c r="O80" s="753"/>
      <c r="P80" s="753"/>
      <c r="Q80" s="753"/>
      <c r="R80" s="753"/>
      <c r="S80" s="814"/>
      <c r="T80" s="814"/>
      <c r="U80" s="814"/>
    </row>
    <row r="81" spans="1:21" x14ac:dyDescent="0.25">
      <c r="A81" s="747"/>
      <c r="B81" s="748"/>
      <c r="C81" s="669"/>
      <c r="D81" s="736"/>
      <c r="E81" s="692"/>
      <c r="F81" s="671"/>
      <c r="G81" s="671"/>
      <c r="H81" s="671"/>
      <c r="I81" s="671"/>
      <c r="J81" s="671"/>
      <c r="K81" s="671"/>
      <c r="L81" s="671"/>
      <c r="M81" s="671"/>
      <c r="N81" s="671"/>
      <c r="O81" s="671"/>
      <c r="P81" s="671"/>
      <c r="Q81" s="671"/>
      <c r="R81" s="671"/>
      <c r="S81" s="672"/>
      <c r="T81" s="672"/>
      <c r="U81" s="672"/>
    </row>
    <row r="82" spans="1:21" ht="24.75" customHeight="1" x14ac:dyDescent="0.25">
      <c r="A82" s="689" t="s">
        <v>662</v>
      </c>
      <c r="B82" s="711" t="s">
        <v>663</v>
      </c>
      <c r="C82" s="691">
        <f t="shared" ref="C82:R83" si="25">C83</f>
        <v>250000</v>
      </c>
      <c r="D82" s="691">
        <f t="shared" si="25"/>
        <v>90000</v>
      </c>
      <c r="E82" s="691">
        <f t="shared" si="25"/>
        <v>0</v>
      </c>
      <c r="F82" s="691">
        <f t="shared" si="25"/>
        <v>0</v>
      </c>
      <c r="G82" s="691">
        <f t="shared" si="25"/>
        <v>0</v>
      </c>
      <c r="H82" s="691">
        <f t="shared" si="25"/>
        <v>0</v>
      </c>
      <c r="I82" s="691">
        <f t="shared" si="25"/>
        <v>0</v>
      </c>
      <c r="J82" s="691">
        <f t="shared" si="25"/>
        <v>0</v>
      </c>
      <c r="K82" s="691">
        <f t="shared" si="25"/>
        <v>0</v>
      </c>
      <c r="L82" s="691">
        <f t="shared" si="25"/>
        <v>0</v>
      </c>
      <c r="M82" s="691">
        <f t="shared" si="25"/>
        <v>0</v>
      </c>
      <c r="N82" s="691">
        <f t="shared" si="25"/>
        <v>0</v>
      </c>
      <c r="O82" s="691">
        <f t="shared" si="25"/>
        <v>0</v>
      </c>
      <c r="P82" s="691">
        <f t="shared" si="25"/>
        <v>0</v>
      </c>
      <c r="Q82" s="691">
        <f t="shared" si="25"/>
        <v>0</v>
      </c>
      <c r="R82" s="691">
        <f t="shared" si="25"/>
        <v>0</v>
      </c>
      <c r="S82" s="691">
        <f t="shared" ref="S82:U83" si="26">S83</f>
        <v>0</v>
      </c>
      <c r="T82" s="691">
        <f t="shared" si="26"/>
        <v>0</v>
      </c>
      <c r="U82" s="691">
        <f t="shared" si="26"/>
        <v>0</v>
      </c>
    </row>
    <row r="83" spans="1:21" ht="27.75" customHeight="1" x14ac:dyDescent="0.25">
      <c r="A83" s="679">
        <v>4</v>
      </c>
      <c r="B83" s="679" t="s">
        <v>107</v>
      </c>
      <c r="C83" s="654">
        <f t="shared" si="25"/>
        <v>250000</v>
      </c>
      <c r="D83" s="654">
        <f t="shared" si="25"/>
        <v>90000</v>
      </c>
      <c r="E83" s="654">
        <f t="shared" si="25"/>
        <v>0</v>
      </c>
      <c r="F83" s="654">
        <f t="shared" si="25"/>
        <v>0</v>
      </c>
      <c r="G83" s="654">
        <f t="shared" si="25"/>
        <v>0</v>
      </c>
      <c r="H83" s="654">
        <f t="shared" si="25"/>
        <v>0</v>
      </c>
      <c r="I83" s="654">
        <f t="shared" si="25"/>
        <v>0</v>
      </c>
      <c r="J83" s="654">
        <f t="shared" si="25"/>
        <v>0</v>
      </c>
      <c r="K83" s="654">
        <f t="shared" si="25"/>
        <v>0</v>
      </c>
      <c r="L83" s="654">
        <f t="shared" si="25"/>
        <v>0</v>
      </c>
      <c r="M83" s="654">
        <f t="shared" si="25"/>
        <v>0</v>
      </c>
      <c r="N83" s="654">
        <f t="shared" si="25"/>
        <v>0</v>
      </c>
      <c r="O83" s="654">
        <f t="shared" si="25"/>
        <v>0</v>
      </c>
      <c r="P83" s="654">
        <f t="shared" si="25"/>
        <v>0</v>
      </c>
      <c r="Q83" s="654">
        <f t="shared" si="25"/>
        <v>0</v>
      </c>
      <c r="R83" s="654">
        <f t="shared" si="25"/>
        <v>0</v>
      </c>
      <c r="S83" s="654">
        <f t="shared" si="26"/>
        <v>0</v>
      </c>
      <c r="T83" s="654">
        <f t="shared" si="26"/>
        <v>0</v>
      </c>
      <c r="U83" s="654">
        <f t="shared" si="26"/>
        <v>0</v>
      </c>
    </row>
    <row r="84" spans="1:21" ht="37.5" customHeight="1" x14ac:dyDescent="0.25">
      <c r="A84" s="679">
        <v>42</v>
      </c>
      <c r="B84" s="679" t="s">
        <v>108</v>
      </c>
      <c r="C84" s="654">
        <f>SUM(C85:C89)</f>
        <v>250000</v>
      </c>
      <c r="D84" s="654">
        <f t="shared" ref="D84:T84" si="27">SUM(D85:D89)</f>
        <v>90000</v>
      </c>
      <c r="E84" s="654">
        <f t="shared" si="27"/>
        <v>0</v>
      </c>
      <c r="F84" s="654">
        <f t="shared" si="27"/>
        <v>0</v>
      </c>
      <c r="G84" s="654">
        <f t="shared" si="27"/>
        <v>0</v>
      </c>
      <c r="H84" s="654">
        <f t="shared" si="27"/>
        <v>0</v>
      </c>
      <c r="I84" s="654">
        <f t="shared" si="27"/>
        <v>0</v>
      </c>
      <c r="J84" s="654">
        <f t="shared" si="27"/>
        <v>0</v>
      </c>
      <c r="K84" s="654">
        <f t="shared" si="27"/>
        <v>0</v>
      </c>
      <c r="L84" s="654">
        <f t="shared" si="27"/>
        <v>0</v>
      </c>
      <c r="M84" s="654">
        <f t="shared" si="27"/>
        <v>0</v>
      </c>
      <c r="N84" s="654">
        <f t="shared" si="27"/>
        <v>0</v>
      </c>
      <c r="O84" s="654">
        <f t="shared" si="27"/>
        <v>0</v>
      </c>
      <c r="P84" s="654">
        <f t="shared" si="27"/>
        <v>0</v>
      </c>
      <c r="Q84" s="654">
        <f t="shared" si="27"/>
        <v>0</v>
      </c>
      <c r="R84" s="654">
        <f t="shared" si="27"/>
        <v>0</v>
      </c>
      <c r="S84" s="654">
        <f t="shared" si="27"/>
        <v>0</v>
      </c>
      <c r="T84" s="654">
        <f t="shared" si="27"/>
        <v>0</v>
      </c>
      <c r="U84" s="654">
        <f>SUM(U85:U89)</f>
        <v>0</v>
      </c>
    </row>
    <row r="85" spans="1:21" ht="17.25" customHeight="1" x14ac:dyDescent="0.25">
      <c r="A85" s="661">
        <v>422</v>
      </c>
      <c r="B85" s="661" t="s">
        <v>110</v>
      </c>
      <c r="C85" s="681">
        <v>10000</v>
      </c>
      <c r="D85" s="681">
        <v>10000</v>
      </c>
      <c r="E85" s="692"/>
      <c r="F85" s="671"/>
      <c r="G85" s="671"/>
      <c r="H85" s="671"/>
      <c r="I85" s="671"/>
      <c r="J85" s="671"/>
      <c r="K85" s="671"/>
      <c r="L85" s="671"/>
      <c r="M85" s="671"/>
      <c r="N85" s="671"/>
      <c r="O85" s="671"/>
      <c r="P85" s="671"/>
      <c r="Q85" s="671"/>
      <c r="R85" s="671"/>
      <c r="S85" s="672"/>
      <c r="T85" s="672"/>
      <c r="U85" s="672"/>
    </row>
    <row r="86" spans="1:21" x14ac:dyDescent="0.25">
      <c r="A86" s="661">
        <v>422</v>
      </c>
      <c r="B86" s="661" t="s">
        <v>157</v>
      </c>
      <c r="C86" s="681">
        <v>15000</v>
      </c>
      <c r="D86" s="681">
        <v>15000</v>
      </c>
      <c r="E86" s="692"/>
      <c r="F86" s="671"/>
      <c r="G86" s="671"/>
      <c r="H86" s="671"/>
      <c r="I86" s="671"/>
      <c r="J86" s="671"/>
      <c r="K86" s="671"/>
      <c r="L86" s="671"/>
      <c r="M86" s="671"/>
      <c r="N86" s="671"/>
      <c r="O86" s="671"/>
      <c r="P86" s="671"/>
      <c r="Q86" s="671"/>
      <c r="R86" s="671"/>
      <c r="S86" s="672"/>
      <c r="T86" s="672"/>
      <c r="U86" s="672"/>
    </row>
    <row r="87" spans="1:21" ht="24" x14ac:dyDescent="0.25">
      <c r="A87" s="661">
        <v>422</v>
      </c>
      <c r="B87" s="661" t="s">
        <v>111</v>
      </c>
      <c r="C87" s="681">
        <v>15000</v>
      </c>
      <c r="D87" s="681">
        <v>15000</v>
      </c>
      <c r="E87" s="749"/>
      <c r="F87" s="749"/>
      <c r="G87" s="749"/>
      <c r="H87" s="749"/>
      <c r="I87" s="749"/>
      <c r="J87" s="749"/>
      <c r="K87" s="749"/>
      <c r="L87" s="749"/>
      <c r="M87" s="749"/>
      <c r="N87" s="749"/>
      <c r="O87" s="749"/>
      <c r="P87" s="749"/>
      <c r="Q87" s="749"/>
      <c r="R87" s="749"/>
      <c r="S87" s="750"/>
      <c r="T87" s="750"/>
      <c r="U87" s="750"/>
    </row>
    <row r="88" spans="1:21" x14ac:dyDescent="0.25">
      <c r="A88" s="661">
        <v>423</v>
      </c>
      <c r="B88" s="661" t="s">
        <v>858</v>
      </c>
      <c r="C88" s="681">
        <v>160000</v>
      </c>
      <c r="D88" s="681"/>
      <c r="E88" s="860"/>
      <c r="F88" s="860"/>
      <c r="G88" s="860"/>
      <c r="H88" s="860"/>
      <c r="I88" s="860"/>
      <c r="J88" s="860"/>
      <c r="K88" s="860"/>
      <c r="L88" s="860"/>
      <c r="M88" s="860"/>
      <c r="N88" s="860"/>
      <c r="O88" s="860"/>
      <c r="P88" s="860"/>
      <c r="Q88" s="860"/>
      <c r="R88" s="860"/>
      <c r="S88" s="861"/>
      <c r="T88" s="861"/>
      <c r="U88" s="861"/>
    </row>
    <row r="89" spans="1:21" x14ac:dyDescent="0.25">
      <c r="A89" s="661">
        <v>426</v>
      </c>
      <c r="B89" s="661" t="s">
        <v>112</v>
      </c>
      <c r="C89" s="681">
        <v>50000</v>
      </c>
      <c r="D89" s="681">
        <v>50000</v>
      </c>
      <c r="E89" s="738"/>
      <c r="F89" s="738"/>
      <c r="G89" s="738"/>
      <c r="H89" s="738"/>
      <c r="I89" s="738"/>
      <c r="J89" s="738"/>
      <c r="K89" s="738"/>
      <c r="L89" s="738"/>
      <c r="M89" s="738"/>
      <c r="N89" s="738"/>
      <c r="O89" s="738"/>
      <c r="P89" s="738"/>
      <c r="Q89" s="738"/>
      <c r="R89" s="738"/>
      <c r="S89" s="739"/>
      <c r="T89" s="739"/>
      <c r="U89" s="739"/>
    </row>
    <row r="90" spans="1:21" x14ac:dyDescent="0.25">
      <c r="A90" s="722"/>
      <c r="B90" s="723"/>
      <c r="C90" s="681"/>
      <c r="D90" s="736"/>
      <c r="E90" s="736"/>
      <c r="F90" s="736"/>
      <c r="G90" s="736"/>
      <c r="H90" s="736"/>
      <c r="I90" s="736"/>
      <c r="J90" s="736"/>
      <c r="K90" s="736"/>
      <c r="L90" s="736"/>
      <c r="M90" s="736"/>
      <c r="N90" s="736"/>
      <c r="O90" s="736"/>
      <c r="P90" s="736"/>
      <c r="Q90" s="736"/>
      <c r="R90" s="736"/>
      <c r="S90" s="737"/>
      <c r="T90" s="737"/>
      <c r="U90" s="737"/>
    </row>
    <row r="91" spans="1:21" ht="24.75" x14ac:dyDescent="0.25">
      <c r="A91" s="689" t="s">
        <v>664</v>
      </c>
      <c r="B91" s="711" t="s">
        <v>665</v>
      </c>
      <c r="C91" s="691">
        <f>C92+C95</f>
        <v>800000</v>
      </c>
      <c r="D91" s="691">
        <f t="shared" ref="D91:U91" si="28">D92+D95</f>
        <v>0</v>
      </c>
      <c r="E91" s="691">
        <f t="shared" si="28"/>
        <v>0</v>
      </c>
      <c r="F91" s="691">
        <f t="shared" si="28"/>
        <v>0</v>
      </c>
      <c r="G91" s="691">
        <f t="shared" si="28"/>
        <v>400000</v>
      </c>
      <c r="H91" s="691">
        <f t="shared" si="28"/>
        <v>0</v>
      </c>
      <c r="I91" s="691">
        <f t="shared" si="28"/>
        <v>0</v>
      </c>
      <c r="J91" s="691">
        <f t="shared" si="28"/>
        <v>0</v>
      </c>
      <c r="K91" s="691">
        <f t="shared" si="28"/>
        <v>0</v>
      </c>
      <c r="L91" s="691">
        <f t="shared" si="28"/>
        <v>0</v>
      </c>
      <c r="M91" s="691">
        <f t="shared" si="28"/>
        <v>0</v>
      </c>
      <c r="N91" s="691">
        <f t="shared" si="28"/>
        <v>0</v>
      </c>
      <c r="O91" s="691">
        <f t="shared" si="28"/>
        <v>0</v>
      </c>
      <c r="P91" s="691">
        <f t="shared" si="28"/>
        <v>0</v>
      </c>
      <c r="Q91" s="691">
        <f t="shared" si="28"/>
        <v>0</v>
      </c>
      <c r="R91" s="691">
        <f t="shared" si="28"/>
        <v>400000</v>
      </c>
      <c r="S91" s="691">
        <f t="shared" si="28"/>
        <v>0</v>
      </c>
      <c r="T91" s="691">
        <f t="shared" si="28"/>
        <v>0</v>
      </c>
      <c r="U91" s="691">
        <f t="shared" si="28"/>
        <v>0</v>
      </c>
    </row>
    <row r="92" spans="1:21" x14ac:dyDescent="0.25">
      <c r="A92" s="751">
        <v>3</v>
      </c>
      <c r="B92" s="679" t="s">
        <v>67</v>
      </c>
      <c r="C92" s="654">
        <f>C93</f>
        <v>600000</v>
      </c>
      <c r="D92" s="654">
        <f t="shared" ref="D92:U92" si="29">D93</f>
        <v>0</v>
      </c>
      <c r="E92" s="654">
        <f t="shared" si="29"/>
        <v>0</v>
      </c>
      <c r="F92" s="654">
        <f t="shared" si="29"/>
        <v>0</v>
      </c>
      <c r="G92" s="654">
        <f t="shared" si="29"/>
        <v>200000</v>
      </c>
      <c r="H92" s="654">
        <f t="shared" si="29"/>
        <v>0</v>
      </c>
      <c r="I92" s="654">
        <f t="shared" si="29"/>
        <v>0</v>
      </c>
      <c r="J92" s="654">
        <f t="shared" si="29"/>
        <v>0</v>
      </c>
      <c r="K92" s="654">
        <f t="shared" si="29"/>
        <v>0</v>
      </c>
      <c r="L92" s="654">
        <f t="shared" si="29"/>
        <v>0</v>
      </c>
      <c r="M92" s="654">
        <f t="shared" si="29"/>
        <v>0</v>
      </c>
      <c r="N92" s="654">
        <f t="shared" si="29"/>
        <v>0</v>
      </c>
      <c r="O92" s="654">
        <f t="shared" si="29"/>
        <v>0</v>
      </c>
      <c r="P92" s="654">
        <f t="shared" si="29"/>
        <v>0</v>
      </c>
      <c r="Q92" s="654">
        <f t="shared" si="29"/>
        <v>0</v>
      </c>
      <c r="R92" s="654">
        <f t="shared" si="29"/>
        <v>400000</v>
      </c>
      <c r="S92" s="654">
        <f t="shared" si="29"/>
        <v>0</v>
      </c>
      <c r="T92" s="654">
        <f t="shared" si="29"/>
        <v>0</v>
      </c>
      <c r="U92" s="654">
        <f t="shared" si="29"/>
        <v>0</v>
      </c>
    </row>
    <row r="93" spans="1:21" x14ac:dyDescent="0.25">
      <c r="A93" s="751">
        <v>32</v>
      </c>
      <c r="B93" s="679" t="s">
        <v>72</v>
      </c>
      <c r="C93" s="654">
        <f>SUM(C94)</f>
        <v>600000</v>
      </c>
      <c r="D93" s="654">
        <f t="shared" ref="D93:U93" si="30">SUM(D94)</f>
        <v>0</v>
      </c>
      <c r="E93" s="654">
        <f t="shared" si="30"/>
        <v>0</v>
      </c>
      <c r="F93" s="654">
        <f t="shared" si="30"/>
        <v>0</v>
      </c>
      <c r="G93" s="654">
        <f t="shared" si="30"/>
        <v>200000</v>
      </c>
      <c r="H93" s="654">
        <f t="shared" si="30"/>
        <v>0</v>
      </c>
      <c r="I93" s="654">
        <f t="shared" si="30"/>
        <v>0</v>
      </c>
      <c r="J93" s="654">
        <f t="shared" si="30"/>
        <v>0</v>
      </c>
      <c r="K93" s="654">
        <f t="shared" si="30"/>
        <v>0</v>
      </c>
      <c r="L93" s="654">
        <f t="shared" si="30"/>
        <v>0</v>
      </c>
      <c r="M93" s="654">
        <f t="shared" si="30"/>
        <v>0</v>
      </c>
      <c r="N93" s="654">
        <f t="shared" si="30"/>
        <v>0</v>
      </c>
      <c r="O93" s="654">
        <f t="shared" si="30"/>
        <v>0</v>
      </c>
      <c r="P93" s="654">
        <f t="shared" si="30"/>
        <v>0</v>
      </c>
      <c r="Q93" s="654">
        <f t="shared" si="30"/>
        <v>0</v>
      </c>
      <c r="R93" s="654">
        <f t="shared" si="30"/>
        <v>400000</v>
      </c>
      <c r="S93" s="654">
        <f t="shared" si="30"/>
        <v>0</v>
      </c>
      <c r="T93" s="654">
        <f t="shared" si="30"/>
        <v>0</v>
      </c>
      <c r="U93" s="654">
        <f t="shared" si="30"/>
        <v>0</v>
      </c>
    </row>
    <row r="94" spans="1:21" ht="24" x14ac:dyDescent="0.25">
      <c r="A94" s="752">
        <v>323</v>
      </c>
      <c r="B94" s="661" t="s">
        <v>666</v>
      </c>
      <c r="C94" s="681">
        <v>600000</v>
      </c>
      <c r="D94" s="681"/>
      <c r="E94" s="719"/>
      <c r="F94" s="720"/>
      <c r="G94" s="753">
        <v>200000</v>
      </c>
      <c r="H94" s="720"/>
      <c r="I94" s="720"/>
      <c r="J94" s="720"/>
      <c r="K94" s="720"/>
      <c r="L94" s="720"/>
      <c r="M94" s="720"/>
      <c r="N94" s="720"/>
      <c r="O94" s="720"/>
      <c r="P94" s="720"/>
      <c r="Q94" s="720"/>
      <c r="R94" s="753">
        <v>400000</v>
      </c>
      <c r="S94" s="721"/>
      <c r="T94" s="721"/>
      <c r="U94" s="721"/>
    </row>
    <row r="95" spans="1:21" ht="24" customHeight="1" x14ac:dyDescent="0.25">
      <c r="A95" s="679">
        <v>4</v>
      </c>
      <c r="B95" s="679" t="s">
        <v>107</v>
      </c>
      <c r="C95" s="654">
        <f>C96</f>
        <v>200000</v>
      </c>
      <c r="D95" s="654">
        <f t="shared" ref="D95:U95" si="31">D96</f>
        <v>0</v>
      </c>
      <c r="E95" s="654">
        <f t="shared" si="31"/>
        <v>0</v>
      </c>
      <c r="F95" s="654">
        <f t="shared" si="31"/>
        <v>0</v>
      </c>
      <c r="G95" s="654">
        <f t="shared" si="31"/>
        <v>200000</v>
      </c>
      <c r="H95" s="654">
        <f t="shared" si="31"/>
        <v>0</v>
      </c>
      <c r="I95" s="654">
        <f t="shared" si="31"/>
        <v>0</v>
      </c>
      <c r="J95" s="654">
        <f t="shared" si="31"/>
        <v>0</v>
      </c>
      <c r="K95" s="654">
        <f t="shared" si="31"/>
        <v>0</v>
      </c>
      <c r="L95" s="654">
        <f t="shared" si="31"/>
        <v>0</v>
      </c>
      <c r="M95" s="654">
        <f t="shared" si="31"/>
        <v>0</v>
      </c>
      <c r="N95" s="654">
        <f t="shared" si="31"/>
        <v>0</v>
      </c>
      <c r="O95" s="654">
        <f t="shared" si="31"/>
        <v>0</v>
      </c>
      <c r="P95" s="654">
        <f t="shared" si="31"/>
        <v>0</v>
      </c>
      <c r="Q95" s="654">
        <f t="shared" si="31"/>
        <v>0</v>
      </c>
      <c r="R95" s="654">
        <f t="shared" si="31"/>
        <v>0</v>
      </c>
      <c r="S95" s="654">
        <f t="shared" si="31"/>
        <v>0</v>
      </c>
      <c r="T95" s="654">
        <f t="shared" si="31"/>
        <v>0</v>
      </c>
      <c r="U95" s="654">
        <f t="shared" si="31"/>
        <v>0</v>
      </c>
    </row>
    <row r="96" spans="1:21" ht="24" customHeight="1" x14ac:dyDescent="0.25">
      <c r="A96" s="679">
        <v>45</v>
      </c>
      <c r="B96" s="679" t="s">
        <v>113</v>
      </c>
      <c r="C96" s="654">
        <f t="shared" ref="C96:U96" si="32">SUM(C97:C97)</f>
        <v>200000</v>
      </c>
      <c r="D96" s="654">
        <f t="shared" si="32"/>
        <v>0</v>
      </c>
      <c r="E96" s="654">
        <f t="shared" si="32"/>
        <v>0</v>
      </c>
      <c r="F96" s="654">
        <f t="shared" si="32"/>
        <v>0</v>
      </c>
      <c r="G96" s="654">
        <f t="shared" si="32"/>
        <v>200000</v>
      </c>
      <c r="H96" s="654">
        <f t="shared" si="32"/>
        <v>0</v>
      </c>
      <c r="I96" s="654">
        <f t="shared" si="32"/>
        <v>0</v>
      </c>
      <c r="J96" s="654">
        <f t="shared" si="32"/>
        <v>0</v>
      </c>
      <c r="K96" s="654">
        <f t="shared" si="32"/>
        <v>0</v>
      </c>
      <c r="L96" s="654">
        <f t="shared" si="32"/>
        <v>0</v>
      </c>
      <c r="M96" s="654">
        <f t="shared" si="32"/>
        <v>0</v>
      </c>
      <c r="N96" s="654">
        <f t="shared" si="32"/>
        <v>0</v>
      </c>
      <c r="O96" s="654">
        <f t="shared" si="32"/>
        <v>0</v>
      </c>
      <c r="P96" s="654">
        <f t="shared" si="32"/>
        <v>0</v>
      </c>
      <c r="Q96" s="654">
        <f t="shared" si="32"/>
        <v>0</v>
      </c>
      <c r="R96" s="654">
        <f t="shared" si="32"/>
        <v>0</v>
      </c>
      <c r="S96" s="654">
        <f t="shared" si="32"/>
        <v>0</v>
      </c>
      <c r="T96" s="654">
        <f t="shared" si="32"/>
        <v>0</v>
      </c>
      <c r="U96" s="654">
        <f t="shared" si="32"/>
        <v>0</v>
      </c>
    </row>
    <row r="97" spans="1:21" ht="24" x14ac:dyDescent="0.25">
      <c r="A97" s="661">
        <v>451</v>
      </c>
      <c r="B97" s="661" t="s">
        <v>820</v>
      </c>
      <c r="C97" s="681">
        <v>200000</v>
      </c>
      <c r="D97" s="681"/>
      <c r="E97" s="692"/>
      <c r="F97" s="671"/>
      <c r="G97" s="671">
        <v>200000</v>
      </c>
      <c r="H97" s="671"/>
      <c r="I97" s="671"/>
      <c r="J97" s="671"/>
      <c r="K97" s="671"/>
      <c r="L97" s="671"/>
      <c r="M97" s="671"/>
      <c r="N97" s="671"/>
      <c r="O97" s="671"/>
      <c r="P97" s="671"/>
      <c r="Q97" s="671"/>
      <c r="R97" s="671"/>
      <c r="S97" s="672"/>
      <c r="T97" s="672"/>
      <c r="U97" s="672"/>
    </row>
    <row r="98" spans="1:21" ht="15.75" thickBot="1" x14ac:dyDescent="0.3">
      <c r="A98" s="747"/>
      <c r="B98" s="748"/>
      <c r="C98" s="669"/>
      <c r="D98" s="736"/>
      <c r="E98" s="754"/>
      <c r="F98" s="755"/>
      <c r="G98" s="755"/>
      <c r="H98" s="755"/>
      <c r="I98" s="755"/>
      <c r="J98" s="755"/>
      <c r="K98" s="755"/>
      <c r="L98" s="755"/>
      <c r="M98" s="755"/>
      <c r="N98" s="755"/>
      <c r="O98" s="755"/>
      <c r="P98" s="755"/>
      <c r="Q98" s="755"/>
      <c r="R98" s="755"/>
      <c r="S98" s="756"/>
      <c r="T98" s="756"/>
      <c r="U98" s="756"/>
    </row>
    <row r="99" spans="1:21" ht="15.75" thickBot="1" x14ac:dyDescent="0.3">
      <c r="A99" s="757" t="s">
        <v>667</v>
      </c>
      <c r="B99" s="758" t="s">
        <v>668</v>
      </c>
      <c r="C99" s="759">
        <f>C101</f>
        <v>70000</v>
      </c>
      <c r="D99" s="835">
        <f t="shared" ref="D99:U99" si="33">D101</f>
        <v>70000</v>
      </c>
      <c r="E99" s="835">
        <f t="shared" si="33"/>
        <v>0</v>
      </c>
      <c r="F99" s="835">
        <f t="shared" si="33"/>
        <v>0</v>
      </c>
      <c r="G99" s="835">
        <f t="shared" si="33"/>
        <v>0</v>
      </c>
      <c r="H99" s="835">
        <f t="shared" si="33"/>
        <v>0</v>
      </c>
      <c r="I99" s="835">
        <f t="shared" si="33"/>
        <v>0</v>
      </c>
      <c r="J99" s="835">
        <f t="shared" si="33"/>
        <v>0</v>
      </c>
      <c r="K99" s="835">
        <f t="shared" si="33"/>
        <v>0</v>
      </c>
      <c r="L99" s="835">
        <f t="shared" si="33"/>
        <v>0</v>
      </c>
      <c r="M99" s="835">
        <f t="shared" si="33"/>
        <v>0</v>
      </c>
      <c r="N99" s="835">
        <f t="shared" si="33"/>
        <v>0</v>
      </c>
      <c r="O99" s="835">
        <f t="shared" si="33"/>
        <v>0</v>
      </c>
      <c r="P99" s="835">
        <f t="shared" si="33"/>
        <v>0</v>
      </c>
      <c r="Q99" s="835">
        <f t="shared" si="33"/>
        <v>0</v>
      </c>
      <c r="R99" s="835">
        <f t="shared" si="33"/>
        <v>0</v>
      </c>
      <c r="S99" s="836">
        <f t="shared" si="33"/>
        <v>0</v>
      </c>
      <c r="T99" s="836">
        <f t="shared" si="33"/>
        <v>0</v>
      </c>
      <c r="U99" s="760">
        <f t="shared" si="33"/>
        <v>0</v>
      </c>
    </row>
    <row r="100" spans="1:21" x14ac:dyDescent="0.25">
      <c r="A100" s="761"/>
      <c r="B100" s="762"/>
      <c r="C100" s="763"/>
      <c r="D100" s="741"/>
      <c r="E100" s="764"/>
      <c r="F100" s="764"/>
      <c r="G100" s="764"/>
      <c r="H100" s="764"/>
      <c r="I100" s="764"/>
      <c r="J100" s="764"/>
      <c r="K100" s="764"/>
      <c r="L100" s="764"/>
      <c r="M100" s="764"/>
      <c r="N100" s="764"/>
      <c r="O100" s="764"/>
      <c r="P100" s="764"/>
      <c r="Q100" s="764"/>
      <c r="R100" s="764"/>
      <c r="S100" s="765"/>
      <c r="T100" s="765"/>
      <c r="U100" s="765"/>
    </row>
    <row r="101" spans="1:21" ht="41.25" customHeight="1" x14ac:dyDescent="0.25">
      <c r="A101" s="689" t="s">
        <v>669</v>
      </c>
      <c r="B101" s="711" t="s">
        <v>629</v>
      </c>
      <c r="C101" s="691">
        <f t="shared" ref="C101:U102" si="34">C102</f>
        <v>70000</v>
      </c>
      <c r="D101" s="691">
        <f t="shared" si="34"/>
        <v>70000</v>
      </c>
      <c r="E101" s="691">
        <f t="shared" si="34"/>
        <v>0</v>
      </c>
      <c r="F101" s="691">
        <f t="shared" si="34"/>
        <v>0</v>
      </c>
      <c r="G101" s="691">
        <f t="shared" si="34"/>
        <v>0</v>
      </c>
      <c r="H101" s="691">
        <f t="shared" si="34"/>
        <v>0</v>
      </c>
      <c r="I101" s="691">
        <f t="shared" si="34"/>
        <v>0</v>
      </c>
      <c r="J101" s="691">
        <f t="shared" si="34"/>
        <v>0</v>
      </c>
      <c r="K101" s="691">
        <f t="shared" si="34"/>
        <v>0</v>
      </c>
      <c r="L101" s="691">
        <f t="shared" si="34"/>
        <v>0</v>
      </c>
      <c r="M101" s="691">
        <f t="shared" si="34"/>
        <v>0</v>
      </c>
      <c r="N101" s="691">
        <f t="shared" si="34"/>
        <v>0</v>
      </c>
      <c r="O101" s="691">
        <f t="shared" si="34"/>
        <v>0</v>
      </c>
      <c r="P101" s="691">
        <f t="shared" si="34"/>
        <v>0</v>
      </c>
      <c r="Q101" s="691">
        <f t="shared" si="34"/>
        <v>0</v>
      </c>
      <c r="R101" s="691">
        <f t="shared" si="34"/>
        <v>0</v>
      </c>
      <c r="S101" s="691">
        <f t="shared" si="34"/>
        <v>0</v>
      </c>
      <c r="T101" s="691">
        <f t="shared" si="34"/>
        <v>0</v>
      </c>
      <c r="U101" s="691">
        <f t="shared" si="34"/>
        <v>0</v>
      </c>
    </row>
    <row r="102" spans="1:21" x14ac:dyDescent="0.25">
      <c r="A102" s="679">
        <v>3</v>
      </c>
      <c r="B102" s="679" t="s">
        <v>67</v>
      </c>
      <c r="C102" s="654">
        <f>C103</f>
        <v>70000</v>
      </c>
      <c r="D102" s="654">
        <f t="shared" si="34"/>
        <v>70000</v>
      </c>
      <c r="E102" s="654">
        <f t="shared" si="34"/>
        <v>0</v>
      </c>
      <c r="F102" s="654">
        <f t="shared" si="34"/>
        <v>0</v>
      </c>
      <c r="G102" s="654">
        <f t="shared" si="34"/>
        <v>0</v>
      </c>
      <c r="H102" s="654">
        <f t="shared" si="34"/>
        <v>0</v>
      </c>
      <c r="I102" s="654">
        <f t="shared" si="34"/>
        <v>0</v>
      </c>
      <c r="J102" s="654">
        <f t="shared" si="34"/>
        <v>0</v>
      </c>
      <c r="K102" s="654">
        <f t="shared" si="34"/>
        <v>0</v>
      </c>
      <c r="L102" s="654">
        <f t="shared" si="34"/>
        <v>0</v>
      </c>
      <c r="M102" s="654">
        <f t="shared" si="34"/>
        <v>0</v>
      </c>
      <c r="N102" s="654">
        <f t="shared" si="34"/>
        <v>0</v>
      </c>
      <c r="O102" s="654">
        <f t="shared" si="34"/>
        <v>0</v>
      </c>
      <c r="P102" s="654">
        <f t="shared" si="34"/>
        <v>0</v>
      </c>
      <c r="Q102" s="654">
        <f t="shared" si="34"/>
        <v>0</v>
      </c>
      <c r="R102" s="654">
        <f t="shared" si="34"/>
        <v>0</v>
      </c>
      <c r="S102" s="654">
        <f t="shared" si="34"/>
        <v>0</v>
      </c>
      <c r="T102" s="654">
        <f t="shared" si="34"/>
        <v>0</v>
      </c>
      <c r="U102" s="654">
        <f t="shared" si="34"/>
        <v>0</v>
      </c>
    </row>
    <row r="103" spans="1:21" x14ac:dyDescent="0.25">
      <c r="A103" s="679">
        <v>38</v>
      </c>
      <c r="B103" s="679" t="s">
        <v>115</v>
      </c>
      <c r="C103" s="654">
        <f>SUM(C104:C105)</f>
        <v>70000</v>
      </c>
      <c r="D103" s="654">
        <f t="shared" ref="D103:U103" si="35">SUM(D104:D105)</f>
        <v>70000</v>
      </c>
      <c r="E103" s="654">
        <f t="shared" si="35"/>
        <v>0</v>
      </c>
      <c r="F103" s="654">
        <f t="shared" si="35"/>
        <v>0</v>
      </c>
      <c r="G103" s="654">
        <f t="shared" si="35"/>
        <v>0</v>
      </c>
      <c r="H103" s="654">
        <f t="shared" si="35"/>
        <v>0</v>
      </c>
      <c r="I103" s="654">
        <f t="shared" si="35"/>
        <v>0</v>
      </c>
      <c r="J103" s="654">
        <f t="shared" si="35"/>
        <v>0</v>
      </c>
      <c r="K103" s="654">
        <f t="shared" si="35"/>
        <v>0</v>
      </c>
      <c r="L103" s="654">
        <f t="shared" si="35"/>
        <v>0</v>
      </c>
      <c r="M103" s="654">
        <f t="shared" si="35"/>
        <v>0</v>
      </c>
      <c r="N103" s="654">
        <f t="shared" si="35"/>
        <v>0</v>
      </c>
      <c r="O103" s="654">
        <f t="shared" si="35"/>
        <v>0</v>
      </c>
      <c r="P103" s="654">
        <f t="shared" si="35"/>
        <v>0</v>
      </c>
      <c r="Q103" s="654">
        <f t="shared" si="35"/>
        <v>0</v>
      </c>
      <c r="R103" s="654">
        <f t="shared" si="35"/>
        <v>0</v>
      </c>
      <c r="S103" s="654">
        <f t="shared" si="35"/>
        <v>0</v>
      </c>
      <c r="T103" s="654">
        <f t="shared" si="35"/>
        <v>0</v>
      </c>
      <c r="U103" s="654">
        <f t="shared" si="35"/>
        <v>0</v>
      </c>
    </row>
    <row r="104" spans="1:21" ht="25.5" customHeight="1" x14ac:dyDescent="0.25">
      <c r="A104" s="661">
        <v>381</v>
      </c>
      <c r="B104" s="661" t="s">
        <v>670</v>
      </c>
      <c r="C104" s="681">
        <v>50000</v>
      </c>
      <c r="D104" s="681">
        <v>50000</v>
      </c>
      <c r="E104" s="719"/>
      <c r="F104" s="720"/>
      <c r="G104" s="720"/>
      <c r="H104" s="720"/>
      <c r="I104" s="720"/>
      <c r="J104" s="720"/>
      <c r="K104" s="720"/>
      <c r="L104" s="720"/>
      <c r="M104" s="720"/>
      <c r="N104" s="720"/>
      <c r="O104" s="720"/>
      <c r="P104" s="720"/>
      <c r="Q104" s="720"/>
      <c r="R104" s="720"/>
      <c r="S104" s="721"/>
      <c r="T104" s="721"/>
      <c r="U104" s="721"/>
    </row>
    <row r="105" spans="1:21" ht="27" customHeight="1" x14ac:dyDescent="0.25">
      <c r="A105" s="661">
        <v>381</v>
      </c>
      <c r="B105" s="661" t="s">
        <v>530</v>
      </c>
      <c r="C105" s="681">
        <v>20000</v>
      </c>
      <c r="D105" s="681">
        <v>20000</v>
      </c>
      <c r="E105" s="692"/>
      <c r="F105" s="671"/>
      <c r="G105" s="671"/>
      <c r="H105" s="671"/>
      <c r="I105" s="671"/>
      <c r="J105" s="671"/>
      <c r="K105" s="671"/>
      <c r="L105" s="671"/>
      <c r="M105" s="671"/>
      <c r="N105" s="671"/>
      <c r="O105" s="671"/>
      <c r="P105" s="671"/>
      <c r="Q105" s="671"/>
      <c r="R105" s="671"/>
      <c r="S105" s="672"/>
      <c r="T105" s="672"/>
      <c r="U105" s="672"/>
    </row>
    <row r="106" spans="1:21" ht="15.75" thickBot="1" x14ac:dyDescent="0.3">
      <c r="A106" s="761"/>
      <c r="B106" s="762"/>
      <c r="C106" s="763"/>
      <c r="D106" s="741"/>
      <c r="E106" s="755"/>
      <c r="F106" s="755"/>
      <c r="G106" s="755"/>
      <c r="H106" s="755"/>
      <c r="I106" s="755"/>
      <c r="J106" s="755"/>
      <c r="K106" s="755"/>
      <c r="L106" s="755"/>
      <c r="M106" s="755"/>
      <c r="N106" s="755"/>
      <c r="O106" s="755"/>
      <c r="P106" s="755"/>
      <c r="Q106" s="755"/>
      <c r="R106" s="755"/>
      <c r="S106" s="756"/>
      <c r="T106" s="756"/>
      <c r="U106" s="756"/>
    </row>
    <row r="107" spans="1:21" ht="15.75" thickBot="1" x14ac:dyDescent="0.3">
      <c r="A107" s="766" t="s">
        <v>671</v>
      </c>
      <c r="B107" s="767" t="s">
        <v>565</v>
      </c>
      <c r="C107" s="768">
        <f>C109+C116</f>
        <v>750000</v>
      </c>
      <c r="D107" s="769">
        <f t="shared" ref="D107:U107" si="36">D109+D116</f>
        <v>0</v>
      </c>
      <c r="E107" s="769">
        <f t="shared" si="36"/>
        <v>0</v>
      </c>
      <c r="F107" s="769">
        <f t="shared" si="36"/>
        <v>0</v>
      </c>
      <c r="G107" s="769">
        <f t="shared" si="36"/>
        <v>0</v>
      </c>
      <c r="H107" s="769">
        <f t="shared" si="36"/>
        <v>0</v>
      </c>
      <c r="I107" s="769">
        <f t="shared" si="36"/>
        <v>0</v>
      </c>
      <c r="J107" s="769">
        <f t="shared" si="36"/>
        <v>0</v>
      </c>
      <c r="K107" s="769">
        <f t="shared" si="36"/>
        <v>0</v>
      </c>
      <c r="L107" s="769">
        <f t="shared" si="36"/>
        <v>100000</v>
      </c>
      <c r="M107" s="769">
        <f t="shared" si="36"/>
        <v>650000</v>
      </c>
      <c r="N107" s="769">
        <f t="shared" si="36"/>
        <v>0</v>
      </c>
      <c r="O107" s="769">
        <f t="shared" si="36"/>
        <v>0</v>
      </c>
      <c r="P107" s="769">
        <f t="shared" si="36"/>
        <v>0</v>
      </c>
      <c r="Q107" s="769">
        <f t="shared" si="36"/>
        <v>0</v>
      </c>
      <c r="R107" s="769">
        <f t="shared" si="36"/>
        <v>0</v>
      </c>
      <c r="S107" s="770">
        <f t="shared" si="36"/>
        <v>0</v>
      </c>
      <c r="T107" s="770">
        <f t="shared" si="36"/>
        <v>0</v>
      </c>
      <c r="U107" s="770">
        <f t="shared" si="36"/>
        <v>0</v>
      </c>
    </row>
    <row r="108" spans="1:21" x14ac:dyDescent="0.25">
      <c r="A108" s="771"/>
      <c r="B108" s="772"/>
      <c r="C108" s="773"/>
      <c r="D108" s="774"/>
      <c r="E108" s="775"/>
      <c r="F108" s="775"/>
      <c r="G108" s="775"/>
      <c r="H108" s="775"/>
      <c r="I108" s="775"/>
      <c r="J108" s="775"/>
      <c r="K108" s="775"/>
      <c r="L108" s="775"/>
      <c r="M108" s="775"/>
      <c r="N108" s="775"/>
      <c r="O108" s="775"/>
      <c r="P108" s="775"/>
      <c r="Q108" s="775"/>
      <c r="R108" s="775"/>
      <c r="S108" s="776"/>
      <c r="T108" s="776"/>
      <c r="U108" s="776"/>
    </row>
    <row r="109" spans="1:21" ht="27.75" customHeight="1" x14ac:dyDescent="0.25">
      <c r="A109" s="689" t="s">
        <v>672</v>
      </c>
      <c r="B109" s="711" t="s">
        <v>673</v>
      </c>
      <c r="C109" s="691">
        <f t="shared" ref="C109:R110" si="37">C110</f>
        <v>650000</v>
      </c>
      <c r="D109" s="691">
        <f t="shared" si="37"/>
        <v>0</v>
      </c>
      <c r="E109" s="691">
        <f t="shared" si="37"/>
        <v>0</v>
      </c>
      <c r="F109" s="691">
        <f t="shared" si="37"/>
        <v>0</v>
      </c>
      <c r="G109" s="691">
        <f t="shared" si="37"/>
        <v>0</v>
      </c>
      <c r="H109" s="691">
        <f t="shared" si="37"/>
        <v>0</v>
      </c>
      <c r="I109" s="691">
        <f t="shared" si="37"/>
        <v>0</v>
      </c>
      <c r="J109" s="691">
        <f t="shared" si="37"/>
        <v>0</v>
      </c>
      <c r="K109" s="691">
        <f t="shared" si="37"/>
        <v>0</v>
      </c>
      <c r="L109" s="691">
        <f t="shared" si="37"/>
        <v>0</v>
      </c>
      <c r="M109" s="691">
        <f t="shared" si="37"/>
        <v>650000</v>
      </c>
      <c r="N109" s="691">
        <f t="shared" si="37"/>
        <v>0</v>
      </c>
      <c r="O109" s="691">
        <f t="shared" si="37"/>
        <v>0</v>
      </c>
      <c r="P109" s="691">
        <f t="shared" si="37"/>
        <v>0</v>
      </c>
      <c r="Q109" s="691">
        <f t="shared" si="37"/>
        <v>0</v>
      </c>
      <c r="R109" s="691">
        <f t="shared" si="37"/>
        <v>0</v>
      </c>
      <c r="S109" s="691">
        <f t="shared" ref="S109:U110" si="38">S110</f>
        <v>0</v>
      </c>
      <c r="T109" s="691">
        <f t="shared" si="38"/>
        <v>0</v>
      </c>
      <c r="U109" s="691">
        <f t="shared" si="38"/>
        <v>0</v>
      </c>
    </row>
    <row r="110" spans="1:21" x14ac:dyDescent="0.25">
      <c r="A110" s="679">
        <v>3</v>
      </c>
      <c r="B110" s="777" t="s">
        <v>67</v>
      </c>
      <c r="C110" s="778">
        <f t="shared" si="37"/>
        <v>650000</v>
      </c>
      <c r="D110" s="778">
        <f t="shared" si="37"/>
        <v>0</v>
      </c>
      <c r="E110" s="778">
        <f t="shared" si="37"/>
        <v>0</v>
      </c>
      <c r="F110" s="778">
        <f t="shared" si="37"/>
        <v>0</v>
      </c>
      <c r="G110" s="778">
        <f t="shared" si="37"/>
        <v>0</v>
      </c>
      <c r="H110" s="778">
        <f t="shared" si="37"/>
        <v>0</v>
      </c>
      <c r="I110" s="778">
        <f t="shared" si="37"/>
        <v>0</v>
      </c>
      <c r="J110" s="778">
        <f t="shared" si="37"/>
        <v>0</v>
      </c>
      <c r="K110" s="778">
        <f t="shared" si="37"/>
        <v>0</v>
      </c>
      <c r="L110" s="778">
        <f t="shared" si="37"/>
        <v>0</v>
      </c>
      <c r="M110" s="778">
        <f t="shared" si="37"/>
        <v>650000</v>
      </c>
      <c r="N110" s="778">
        <f t="shared" si="37"/>
        <v>0</v>
      </c>
      <c r="O110" s="778">
        <f t="shared" si="37"/>
        <v>0</v>
      </c>
      <c r="P110" s="778">
        <f t="shared" si="37"/>
        <v>0</v>
      </c>
      <c r="Q110" s="778">
        <f t="shared" si="37"/>
        <v>0</v>
      </c>
      <c r="R110" s="778">
        <f t="shared" si="37"/>
        <v>0</v>
      </c>
      <c r="S110" s="778">
        <f t="shared" si="38"/>
        <v>0</v>
      </c>
      <c r="T110" s="778">
        <f t="shared" si="38"/>
        <v>0</v>
      </c>
      <c r="U110" s="778">
        <f t="shared" si="38"/>
        <v>0</v>
      </c>
    </row>
    <row r="111" spans="1:21" x14ac:dyDescent="0.25">
      <c r="A111" s="679">
        <v>32</v>
      </c>
      <c r="B111" s="777" t="s">
        <v>72</v>
      </c>
      <c r="C111" s="778">
        <f>SUM(C112:C114)</f>
        <v>650000</v>
      </c>
      <c r="D111" s="778">
        <f t="shared" ref="D111:U111" si="39">SUM(D112:D114)</f>
        <v>0</v>
      </c>
      <c r="E111" s="778">
        <f t="shared" si="39"/>
        <v>0</v>
      </c>
      <c r="F111" s="778">
        <f t="shared" si="39"/>
        <v>0</v>
      </c>
      <c r="G111" s="778">
        <f t="shared" si="39"/>
        <v>0</v>
      </c>
      <c r="H111" s="778">
        <f t="shared" si="39"/>
        <v>0</v>
      </c>
      <c r="I111" s="778">
        <f t="shared" si="39"/>
        <v>0</v>
      </c>
      <c r="J111" s="778">
        <f t="shared" si="39"/>
        <v>0</v>
      </c>
      <c r="K111" s="778">
        <f t="shared" si="39"/>
        <v>0</v>
      </c>
      <c r="L111" s="778">
        <f t="shared" si="39"/>
        <v>0</v>
      </c>
      <c r="M111" s="778">
        <f t="shared" si="39"/>
        <v>650000</v>
      </c>
      <c r="N111" s="778">
        <f t="shared" si="39"/>
        <v>0</v>
      </c>
      <c r="O111" s="778">
        <f t="shared" si="39"/>
        <v>0</v>
      </c>
      <c r="P111" s="778">
        <f t="shared" si="39"/>
        <v>0</v>
      </c>
      <c r="Q111" s="778">
        <f t="shared" si="39"/>
        <v>0</v>
      </c>
      <c r="R111" s="778">
        <f t="shared" si="39"/>
        <v>0</v>
      </c>
      <c r="S111" s="778">
        <f t="shared" si="39"/>
        <v>0</v>
      </c>
      <c r="T111" s="778">
        <f t="shared" si="39"/>
        <v>0</v>
      </c>
      <c r="U111" s="778">
        <f t="shared" si="39"/>
        <v>0</v>
      </c>
    </row>
    <row r="112" spans="1:21" x14ac:dyDescent="0.25">
      <c r="A112" s="661">
        <v>322</v>
      </c>
      <c r="B112" s="779" t="s">
        <v>158</v>
      </c>
      <c r="C112" s="681">
        <v>400000</v>
      </c>
      <c r="D112" s="732"/>
      <c r="E112" s="736"/>
      <c r="F112" s="736"/>
      <c r="G112" s="736"/>
      <c r="H112" s="736"/>
      <c r="I112" s="736"/>
      <c r="J112" s="736"/>
      <c r="K112" s="736"/>
      <c r="L112" s="736"/>
      <c r="M112" s="780">
        <v>400000</v>
      </c>
      <c r="N112" s="736"/>
      <c r="O112" s="736"/>
      <c r="P112" s="736"/>
      <c r="Q112" s="736"/>
      <c r="R112" s="736"/>
      <c r="S112" s="737"/>
      <c r="T112" s="737"/>
      <c r="U112" s="737"/>
    </row>
    <row r="113" spans="1:21" x14ac:dyDescent="0.25">
      <c r="A113" s="661">
        <v>322</v>
      </c>
      <c r="B113" s="779" t="s">
        <v>400</v>
      </c>
      <c r="C113" s="681">
        <v>200000</v>
      </c>
      <c r="D113" s="732"/>
      <c r="E113" s="736"/>
      <c r="F113" s="736"/>
      <c r="G113" s="736"/>
      <c r="H113" s="736"/>
      <c r="I113" s="736"/>
      <c r="J113" s="736"/>
      <c r="K113" s="736"/>
      <c r="L113" s="736"/>
      <c r="M113" s="780">
        <v>200000</v>
      </c>
      <c r="N113" s="736"/>
      <c r="O113" s="736"/>
      <c r="P113" s="736"/>
      <c r="Q113" s="736"/>
      <c r="R113" s="736"/>
      <c r="S113" s="781"/>
      <c r="T113" s="781"/>
      <c r="U113" s="781"/>
    </row>
    <row r="114" spans="1:21" ht="27" customHeight="1" x14ac:dyDescent="0.25">
      <c r="A114" s="661">
        <v>323</v>
      </c>
      <c r="B114" s="661" t="s">
        <v>159</v>
      </c>
      <c r="C114" s="681">
        <v>50000</v>
      </c>
      <c r="D114" s="681"/>
      <c r="E114" s="736"/>
      <c r="F114" s="736"/>
      <c r="G114" s="736"/>
      <c r="H114" s="736"/>
      <c r="I114" s="736"/>
      <c r="J114" s="736"/>
      <c r="K114" s="736"/>
      <c r="L114" s="736"/>
      <c r="M114" s="736">
        <v>50000</v>
      </c>
      <c r="N114" s="736"/>
      <c r="O114" s="736"/>
      <c r="P114" s="736"/>
      <c r="Q114" s="736"/>
      <c r="R114" s="736"/>
      <c r="S114" s="781"/>
      <c r="T114" s="781"/>
      <c r="U114" s="781"/>
    </row>
    <row r="115" spans="1:21" x14ac:dyDescent="0.25">
      <c r="A115" s="747"/>
      <c r="B115" s="723"/>
      <c r="C115" s="782"/>
      <c r="D115" s="736"/>
      <c r="E115" s="736"/>
      <c r="F115" s="736"/>
      <c r="G115" s="736"/>
      <c r="H115" s="736"/>
      <c r="I115" s="736"/>
      <c r="J115" s="736"/>
      <c r="K115" s="736"/>
      <c r="L115" s="736"/>
      <c r="M115" s="736"/>
      <c r="N115" s="736"/>
      <c r="O115" s="736"/>
      <c r="P115" s="736"/>
      <c r="Q115" s="736"/>
      <c r="R115" s="736"/>
      <c r="S115" s="781"/>
      <c r="T115" s="781"/>
      <c r="U115" s="781"/>
    </row>
    <row r="116" spans="1:21" ht="14.25" customHeight="1" x14ac:dyDescent="0.25">
      <c r="A116" s="689" t="s">
        <v>674</v>
      </c>
      <c r="B116" s="711" t="s">
        <v>675</v>
      </c>
      <c r="C116" s="691">
        <f t="shared" ref="C116:R117" si="40">C117</f>
        <v>100000</v>
      </c>
      <c r="D116" s="691">
        <f t="shared" si="40"/>
        <v>0</v>
      </c>
      <c r="E116" s="691">
        <f t="shared" si="40"/>
        <v>0</v>
      </c>
      <c r="F116" s="691">
        <f t="shared" si="40"/>
        <v>0</v>
      </c>
      <c r="G116" s="691">
        <f t="shared" si="40"/>
        <v>0</v>
      </c>
      <c r="H116" s="691">
        <f t="shared" si="40"/>
        <v>0</v>
      </c>
      <c r="I116" s="691">
        <f t="shared" si="40"/>
        <v>0</v>
      </c>
      <c r="J116" s="691">
        <f t="shared" si="40"/>
        <v>0</v>
      </c>
      <c r="K116" s="691">
        <f t="shared" si="40"/>
        <v>0</v>
      </c>
      <c r="L116" s="691">
        <f t="shared" si="40"/>
        <v>100000</v>
      </c>
      <c r="M116" s="691">
        <f t="shared" si="40"/>
        <v>0</v>
      </c>
      <c r="N116" s="691">
        <f t="shared" si="40"/>
        <v>0</v>
      </c>
      <c r="O116" s="691">
        <f t="shared" si="40"/>
        <v>0</v>
      </c>
      <c r="P116" s="691">
        <f t="shared" si="40"/>
        <v>0</v>
      </c>
      <c r="Q116" s="691">
        <f t="shared" si="40"/>
        <v>0</v>
      </c>
      <c r="R116" s="691">
        <f t="shared" si="40"/>
        <v>0</v>
      </c>
      <c r="S116" s="691">
        <f t="shared" ref="S116:U117" si="41">S117</f>
        <v>0</v>
      </c>
      <c r="T116" s="691">
        <f t="shared" si="41"/>
        <v>0</v>
      </c>
      <c r="U116" s="691">
        <f t="shared" si="41"/>
        <v>0</v>
      </c>
    </row>
    <row r="117" spans="1:21" ht="24" customHeight="1" x14ac:dyDescent="0.25">
      <c r="A117" s="679">
        <v>4</v>
      </c>
      <c r="B117" s="679" t="s">
        <v>107</v>
      </c>
      <c r="C117" s="654">
        <f t="shared" si="40"/>
        <v>100000</v>
      </c>
      <c r="D117" s="654">
        <f t="shared" si="40"/>
        <v>0</v>
      </c>
      <c r="E117" s="654">
        <f t="shared" si="40"/>
        <v>0</v>
      </c>
      <c r="F117" s="654">
        <f t="shared" si="40"/>
        <v>0</v>
      </c>
      <c r="G117" s="654">
        <f t="shared" si="40"/>
        <v>0</v>
      </c>
      <c r="H117" s="654">
        <f t="shared" si="40"/>
        <v>0</v>
      </c>
      <c r="I117" s="654">
        <f t="shared" si="40"/>
        <v>0</v>
      </c>
      <c r="J117" s="654">
        <f t="shared" si="40"/>
        <v>0</v>
      </c>
      <c r="K117" s="654">
        <f t="shared" si="40"/>
        <v>0</v>
      </c>
      <c r="L117" s="654">
        <f t="shared" si="40"/>
        <v>100000</v>
      </c>
      <c r="M117" s="654">
        <f t="shared" si="40"/>
        <v>0</v>
      </c>
      <c r="N117" s="654">
        <f t="shared" si="40"/>
        <v>0</v>
      </c>
      <c r="O117" s="654">
        <f t="shared" si="40"/>
        <v>0</v>
      </c>
      <c r="P117" s="654">
        <f t="shared" si="40"/>
        <v>0</v>
      </c>
      <c r="Q117" s="654">
        <f t="shared" si="40"/>
        <v>0</v>
      </c>
      <c r="R117" s="654">
        <f t="shared" si="40"/>
        <v>0</v>
      </c>
      <c r="S117" s="654">
        <f t="shared" si="41"/>
        <v>0</v>
      </c>
      <c r="T117" s="654">
        <f t="shared" si="41"/>
        <v>0</v>
      </c>
      <c r="U117" s="654">
        <f t="shared" si="41"/>
        <v>0</v>
      </c>
    </row>
    <row r="118" spans="1:21" ht="32.25" customHeight="1" x14ac:dyDescent="0.25">
      <c r="A118" s="679">
        <v>42</v>
      </c>
      <c r="B118" s="679" t="s">
        <v>108</v>
      </c>
      <c r="C118" s="654">
        <f>SUM(C119)</f>
        <v>100000</v>
      </c>
      <c r="D118" s="654">
        <f t="shared" ref="D118:U118" si="42">SUM(D119)</f>
        <v>0</v>
      </c>
      <c r="E118" s="654">
        <f t="shared" si="42"/>
        <v>0</v>
      </c>
      <c r="F118" s="654">
        <f t="shared" si="42"/>
        <v>0</v>
      </c>
      <c r="G118" s="654">
        <f t="shared" si="42"/>
        <v>0</v>
      </c>
      <c r="H118" s="654">
        <f t="shared" si="42"/>
        <v>0</v>
      </c>
      <c r="I118" s="654">
        <f t="shared" si="42"/>
        <v>0</v>
      </c>
      <c r="J118" s="654">
        <f t="shared" si="42"/>
        <v>0</v>
      </c>
      <c r="K118" s="654">
        <f t="shared" si="42"/>
        <v>0</v>
      </c>
      <c r="L118" s="654">
        <f t="shared" si="42"/>
        <v>100000</v>
      </c>
      <c r="M118" s="654">
        <f t="shared" si="42"/>
        <v>0</v>
      </c>
      <c r="N118" s="654">
        <f t="shared" si="42"/>
        <v>0</v>
      </c>
      <c r="O118" s="654">
        <f t="shared" si="42"/>
        <v>0</v>
      </c>
      <c r="P118" s="654">
        <f t="shared" si="42"/>
        <v>0</v>
      </c>
      <c r="Q118" s="654">
        <f t="shared" si="42"/>
        <v>0</v>
      </c>
      <c r="R118" s="654">
        <f t="shared" si="42"/>
        <v>0</v>
      </c>
      <c r="S118" s="654">
        <f t="shared" si="42"/>
        <v>0</v>
      </c>
      <c r="T118" s="654">
        <f t="shared" si="42"/>
        <v>0</v>
      </c>
      <c r="U118" s="654">
        <f t="shared" si="42"/>
        <v>0</v>
      </c>
    </row>
    <row r="119" spans="1:21" ht="25.5" customHeight="1" x14ac:dyDescent="0.25">
      <c r="A119" s="661">
        <v>421</v>
      </c>
      <c r="B119" s="661" t="s">
        <v>565</v>
      </c>
      <c r="C119" s="681">
        <v>100000</v>
      </c>
      <c r="D119" s="681"/>
      <c r="E119" s="736"/>
      <c r="F119" s="736"/>
      <c r="G119" s="736"/>
      <c r="H119" s="736"/>
      <c r="I119" s="736"/>
      <c r="J119" s="736"/>
      <c r="K119" s="736"/>
      <c r="L119" s="736">
        <v>100000</v>
      </c>
      <c r="M119" s="736"/>
      <c r="N119" s="736"/>
      <c r="O119" s="736"/>
      <c r="P119" s="736"/>
      <c r="Q119" s="736"/>
      <c r="R119" s="736"/>
      <c r="S119" s="781"/>
      <c r="T119" s="781"/>
      <c r="U119" s="781"/>
    </row>
    <row r="120" spans="1:21" ht="15.75" thickBot="1" x14ac:dyDescent="0.3">
      <c r="A120" s="747"/>
      <c r="B120" s="723"/>
      <c r="C120" s="782"/>
      <c r="D120" s="736"/>
      <c r="E120" s="736"/>
      <c r="F120" s="736"/>
      <c r="G120" s="736"/>
      <c r="H120" s="736"/>
      <c r="I120" s="736"/>
      <c r="J120" s="736"/>
      <c r="K120" s="736"/>
      <c r="L120" s="736"/>
      <c r="M120" s="736"/>
      <c r="N120" s="736"/>
      <c r="O120" s="736"/>
      <c r="P120" s="736"/>
      <c r="Q120" s="736"/>
      <c r="R120" s="736"/>
      <c r="S120" s="781"/>
      <c r="T120" s="781"/>
      <c r="U120" s="781"/>
    </row>
    <row r="121" spans="1:21" ht="15.75" thickBot="1" x14ac:dyDescent="0.3">
      <c r="A121" s="783" t="s">
        <v>676</v>
      </c>
      <c r="B121" s="784" t="s">
        <v>109</v>
      </c>
      <c r="C121" s="769">
        <f t="shared" ref="C121:U121" si="43">C123+C129</f>
        <v>2600000</v>
      </c>
      <c r="D121" s="769">
        <f t="shared" si="43"/>
        <v>200000</v>
      </c>
      <c r="E121" s="769">
        <f t="shared" si="43"/>
        <v>0</v>
      </c>
      <c r="F121" s="769">
        <f t="shared" si="43"/>
        <v>0</v>
      </c>
      <c r="G121" s="769">
        <f t="shared" si="43"/>
        <v>0</v>
      </c>
      <c r="H121" s="769">
        <f t="shared" si="43"/>
        <v>0</v>
      </c>
      <c r="I121" s="769">
        <f t="shared" si="43"/>
        <v>0</v>
      </c>
      <c r="J121" s="769">
        <f t="shared" si="43"/>
        <v>200000</v>
      </c>
      <c r="K121" s="769">
        <f t="shared" si="43"/>
        <v>0</v>
      </c>
      <c r="L121" s="769">
        <f t="shared" si="43"/>
        <v>500000</v>
      </c>
      <c r="M121" s="769">
        <f t="shared" si="43"/>
        <v>0</v>
      </c>
      <c r="N121" s="769">
        <f t="shared" si="43"/>
        <v>0</v>
      </c>
      <c r="O121" s="769">
        <f t="shared" si="43"/>
        <v>600000</v>
      </c>
      <c r="P121" s="769">
        <f t="shared" si="43"/>
        <v>0</v>
      </c>
      <c r="Q121" s="769">
        <f t="shared" si="43"/>
        <v>0</v>
      </c>
      <c r="R121" s="769">
        <f t="shared" si="43"/>
        <v>1100000</v>
      </c>
      <c r="S121" s="785">
        <f t="shared" si="43"/>
        <v>0</v>
      </c>
      <c r="T121" s="785">
        <f t="shared" si="43"/>
        <v>0</v>
      </c>
      <c r="U121" s="785">
        <f t="shared" si="43"/>
        <v>0</v>
      </c>
    </row>
    <row r="122" spans="1:21" x14ac:dyDescent="0.25">
      <c r="A122" s="747"/>
      <c r="B122" s="723"/>
      <c r="C122" s="782"/>
      <c r="D122" s="736"/>
      <c r="E122" s="736"/>
      <c r="F122" s="736"/>
      <c r="G122" s="736"/>
      <c r="H122" s="736"/>
      <c r="I122" s="736"/>
      <c r="J122" s="736"/>
      <c r="K122" s="736"/>
      <c r="L122" s="736"/>
      <c r="M122" s="736"/>
      <c r="N122" s="736"/>
      <c r="O122" s="736"/>
      <c r="P122" s="736"/>
      <c r="Q122" s="736"/>
      <c r="R122" s="736"/>
      <c r="S122" s="781"/>
      <c r="T122" s="781"/>
      <c r="U122" s="781"/>
    </row>
    <row r="123" spans="1:21" ht="24" customHeight="1" x14ac:dyDescent="0.25">
      <c r="A123" s="689" t="s">
        <v>677</v>
      </c>
      <c r="B123" s="711" t="s">
        <v>678</v>
      </c>
      <c r="C123" s="691">
        <f t="shared" ref="C123:R124" si="44">C124</f>
        <v>1800000</v>
      </c>
      <c r="D123" s="691">
        <f t="shared" si="44"/>
        <v>100000</v>
      </c>
      <c r="E123" s="691">
        <f t="shared" si="44"/>
        <v>0</v>
      </c>
      <c r="F123" s="691">
        <f t="shared" si="44"/>
        <v>0</v>
      </c>
      <c r="G123" s="691">
        <f t="shared" si="44"/>
        <v>0</v>
      </c>
      <c r="H123" s="691">
        <f t="shared" si="44"/>
        <v>0</v>
      </c>
      <c r="I123" s="691">
        <f t="shared" si="44"/>
        <v>0</v>
      </c>
      <c r="J123" s="691">
        <f t="shared" si="44"/>
        <v>200000</v>
      </c>
      <c r="K123" s="691">
        <f t="shared" si="44"/>
        <v>0</v>
      </c>
      <c r="L123" s="691">
        <f t="shared" si="44"/>
        <v>300000</v>
      </c>
      <c r="M123" s="691">
        <f t="shared" si="44"/>
        <v>0</v>
      </c>
      <c r="N123" s="691">
        <f t="shared" si="44"/>
        <v>0</v>
      </c>
      <c r="O123" s="691">
        <f t="shared" si="44"/>
        <v>400000</v>
      </c>
      <c r="P123" s="691">
        <f t="shared" si="44"/>
        <v>0</v>
      </c>
      <c r="Q123" s="691">
        <f t="shared" si="44"/>
        <v>0</v>
      </c>
      <c r="R123" s="691">
        <f t="shared" si="44"/>
        <v>800000</v>
      </c>
      <c r="S123" s="691">
        <f t="shared" ref="S123:U124" si="45">S124</f>
        <v>0</v>
      </c>
      <c r="T123" s="691">
        <f t="shared" si="45"/>
        <v>0</v>
      </c>
      <c r="U123" s="691">
        <f t="shared" si="45"/>
        <v>0</v>
      </c>
    </row>
    <row r="124" spans="1:21" x14ac:dyDescent="0.25">
      <c r="A124" s="679">
        <v>3</v>
      </c>
      <c r="B124" s="679" t="s">
        <v>67</v>
      </c>
      <c r="C124" s="654">
        <f t="shared" si="44"/>
        <v>1800000</v>
      </c>
      <c r="D124" s="654">
        <f t="shared" si="44"/>
        <v>100000</v>
      </c>
      <c r="E124" s="654">
        <f t="shared" si="44"/>
        <v>0</v>
      </c>
      <c r="F124" s="654">
        <f t="shared" si="44"/>
        <v>0</v>
      </c>
      <c r="G124" s="654">
        <f t="shared" si="44"/>
        <v>0</v>
      </c>
      <c r="H124" s="654">
        <f t="shared" si="44"/>
        <v>0</v>
      </c>
      <c r="I124" s="654">
        <f t="shared" si="44"/>
        <v>0</v>
      </c>
      <c r="J124" s="654">
        <f t="shared" si="44"/>
        <v>200000</v>
      </c>
      <c r="K124" s="654">
        <f t="shared" si="44"/>
        <v>0</v>
      </c>
      <c r="L124" s="654">
        <f t="shared" si="44"/>
        <v>300000</v>
      </c>
      <c r="M124" s="654">
        <f t="shared" si="44"/>
        <v>0</v>
      </c>
      <c r="N124" s="654">
        <f t="shared" si="44"/>
        <v>0</v>
      </c>
      <c r="O124" s="654">
        <f t="shared" si="44"/>
        <v>400000</v>
      </c>
      <c r="P124" s="654">
        <f t="shared" si="44"/>
        <v>0</v>
      </c>
      <c r="Q124" s="654">
        <f t="shared" si="44"/>
        <v>0</v>
      </c>
      <c r="R124" s="654">
        <f t="shared" si="44"/>
        <v>800000</v>
      </c>
      <c r="S124" s="654">
        <f t="shared" si="45"/>
        <v>0</v>
      </c>
      <c r="T124" s="654">
        <f t="shared" si="45"/>
        <v>0</v>
      </c>
      <c r="U124" s="654">
        <f t="shared" si="45"/>
        <v>0</v>
      </c>
    </row>
    <row r="125" spans="1:21" x14ac:dyDescent="0.25">
      <c r="A125" s="679">
        <v>32</v>
      </c>
      <c r="B125" s="679" t="s">
        <v>72</v>
      </c>
      <c r="C125" s="654">
        <f t="shared" ref="C125:U125" si="46">SUM(C126:C127)</f>
        <v>1800000</v>
      </c>
      <c r="D125" s="654">
        <f t="shared" si="46"/>
        <v>100000</v>
      </c>
      <c r="E125" s="654">
        <f t="shared" si="46"/>
        <v>0</v>
      </c>
      <c r="F125" s="654">
        <f t="shared" si="46"/>
        <v>0</v>
      </c>
      <c r="G125" s="654">
        <f t="shared" si="46"/>
        <v>0</v>
      </c>
      <c r="H125" s="654">
        <f t="shared" si="46"/>
        <v>0</v>
      </c>
      <c r="I125" s="654">
        <f t="shared" si="46"/>
        <v>0</v>
      </c>
      <c r="J125" s="654">
        <f t="shared" si="46"/>
        <v>200000</v>
      </c>
      <c r="K125" s="654">
        <f t="shared" si="46"/>
        <v>0</v>
      </c>
      <c r="L125" s="654">
        <f t="shared" si="46"/>
        <v>300000</v>
      </c>
      <c r="M125" s="654">
        <f t="shared" si="46"/>
        <v>0</v>
      </c>
      <c r="N125" s="654">
        <f t="shared" si="46"/>
        <v>0</v>
      </c>
      <c r="O125" s="654">
        <f t="shared" si="46"/>
        <v>400000</v>
      </c>
      <c r="P125" s="654">
        <f t="shared" si="46"/>
        <v>0</v>
      </c>
      <c r="Q125" s="654">
        <f t="shared" si="46"/>
        <v>0</v>
      </c>
      <c r="R125" s="654">
        <f t="shared" si="46"/>
        <v>800000</v>
      </c>
      <c r="S125" s="654">
        <f t="shared" si="46"/>
        <v>0</v>
      </c>
      <c r="T125" s="654">
        <f t="shared" si="46"/>
        <v>0</v>
      </c>
      <c r="U125" s="654">
        <f t="shared" si="46"/>
        <v>0</v>
      </c>
    </row>
    <row r="126" spans="1:21" ht="33" customHeight="1" x14ac:dyDescent="0.25">
      <c r="A126" s="661">
        <v>322</v>
      </c>
      <c r="B126" s="661" t="s">
        <v>120</v>
      </c>
      <c r="C126" s="681">
        <v>300000</v>
      </c>
      <c r="D126" s="681">
        <v>100000</v>
      </c>
      <c r="E126" s="736"/>
      <c r="F126" s="736"/>
      <c r="G126" s="736"/>
      <c r="H126" s="736"/>
      <c r="I126" s="736"/>
      <c r="J126" s="736">
        <v>200000</v>
      </c>
      <c r="K126" s="736"/>
      <c r="L126" s="736"/>
      <c r="M126" s="736"/>
      <c r="N126" s="736"/>
      <c r="O126" s="736"/>
      <c r="P126" s="736"/>
      <c r="Q126" s="736"/>
      <c r="R126" s="736"/>
      <c r="S126" s="781"/>
      <c r="T126" s="781"/>
      <c r="U126" s="781"/>
    </row>
    <row r="127" spans="1:21" ht="24" x14ac:dyDescent="0.25">
      <c r="A127" s="661">
        <v>323</v>
      </c>
      <c r="B127" s="661" t="s">
        <v>121</v>
      </c>
      <c r="C127" s="681">
        <v>1500000</v>
      </c>
      <c r="D127" s="681"/>
      <c r="E127" s="736"/>
      <c r="F127" s="736"/>
      <c r="G127" s="736"/>
      <c r="H127" s="736"/>
      <c r="I127" s="736"/>
      <c r="J127" s="736"/>
      <c r="K127" s="736"/>
      <c r="L127" s="736">
        <v>300000</v>
      </c>
      <c r="M127" s="736"/>
      <c r="N127" s="736"/>
      <c r="O127" s="736">
        <v>400000</v>
      </c>
      <c r="P127" s="736"/>
      <c r="Q127" s="736"/>
      <c r="R127" s="736">
        <v>800000</v>
      </c>
      <c r="S127" s="781"/>
      <c r="T127" s="781"/>
      <c r="U127" s="781"/>
    </row>
    <row r="128" spans="1:21" x14ac:dyDescent="0.25">
      <c r="A128" s="747"/>
      <c r="B128" s="723"/>
      <c r="C128" s="782"/>
      <c r="D128" s="736"/>
      <c r="E128" s="736"/>
      <c r="F128" s="736"/>
      <c r="G128" s="736"/>
      <c r="H128" s="736"/>
      <c r="I128" s="736"/>
      <c r="J128" s="736"/>
      <c r="K128" s="736"/>
      <c r="L128" s="736"/>
      <c r="M128" s="736"/>
      <c r="N128" s="736"/>
      <c r="O128" s="736"/>
      <c r="P128" s="736"/>
      <c r="Q128" s="736"/>
      <c r="R128" s="736"/>
      <c r="S128" s="781"/>
      <c r="T128" s="781"/>
      <c r="U128" s="781"/>
    </row>
    <row r="129" spans="1:21" ht="26.25" customHeight="1" x14ac:dyDescent="0.25">
      <c r="A129" s="689" t="s">
        <v>679</v>
      </c>
      <c r="B129" s="786" t="s">
        <v>680</v>
      </c>
      <c r="C129" s="691">
        <f>C130+C133</f>
        <v>800000</v>
      </c>
      <c r="D129" s="691">
        <f t="shared" ref="D129:U129" si="47">D130+D133</f>
        <v>100000</v>
      </c>
      <c r="E129" s="691">
        <f t="shared" si="47"/>
        <v>0</v>
      </c>
      <c r="F129" s="691">
        <f t="shared" si="47"/>
        <v>0</v>
      </c>
      <c r="G129" s="691">
        <f t="shared" si="47"/>
        <v>0</v>
      </c>
      <c r="H129" s="691">
        <f t="shared" si="47"/>
        <v>0</v>
      </c>
      <c r="I129" s="691">
        <f t="shared" si="47"/>
        <v>0</v>
      </c>
      <c r="J129" s="691">
        <f t="shared" si="47"/>
        <v>0</v>
      </c>
      <c r="K129" s="691">
        <f t="shared" si="47"/>
        <v>0</v>
      </c>
      <c r="L129" s="691">
        <f t="shared" si="47"/>
        <v>200000</v>
      </c>
      <c r="M129" s="691">
        <f t="shared" si="47"/>
        <v>0</v>
      </c>
      <c r="N129" s="691">
        <f t="shared" si="47"/>
        <v>0</v>
      </c>
      <c r="O129" s="691">
        <f t="shared" si="47"/>
        <v>200000</v>
      </c>
      <c r="P129" s="691">
        <f t="shared" si="47"/>
        <v>0</v>
      </c>
      <c r="Q129" s="691">
        <f t="shared" si="47"/>
        <v>0</v>
      </c>
      <c r="R129" s="691">
        <f t="shared" si="47"/>
        <v>300000</v>
      </c>
      <c r="S129" s="691">
        <f t="shared" si="47"/>
        <v>0</v>
      </c>
      <c r="T129" s="691">
        <f t="shared" si="47"/>
        <v>0</v>
      </c>
      <c r="U129" s="691">
        <f t="shared" si="47"/>
        <v>0</v>
      </c>
    </row>
    <row r="130" spans="1:21" x14ac:dyDescent="0.25">
      <c r="A130" s="679">
        <v>3</v>
      </c>
      <c r="B130" s="679" t="s">
        <v>67</v>
      </c>
      <c r="C130" s="654">
        <f>C131</f>
        <v>100000</v>
      </c>
      <c r="D130" s="654">
        <f t="shared" ref="D130:U130" si="48">D131</f>
        <v>100000</v>
      </c>
      <c r="E130" s="654">
        <f t="shared" si="48"/>
        <v>0</v>
      </c>
      <c r="F130" s="654">
        <f t="shared" si="48"/>
        <v>0</v>
      </c>
      <c r="G130" s="654">
        <f t="shared" si="48"/>
        <v>0</v>
      </c>
      <c r="H130" s="654">
        <f t="shared" si="48"/>
        <v>0</v>
      </c>
      <c r="I130" s="654">
        <f t="shared" si="48"/>
        <v>0</v>
      </c>
      <c r="J130" s="654">
        <f t="shared" si="48"/>
        <v>0</v>
      </c>
      <c r="K130" s="654">
        <f t="shared" si="48"/>
        <v>0</v>
      </c>
      <c r="L130" s="654">
        <f t="shared" si="48"/>
        <v>0</v>
      </c>
      <c r="M130" s="654">
        <f t="shared" si="48"/>
        <v>0</v>
      </c>
      <c r="N130" s="654">
        <f t="shared" si="48"/>
        <v>0</v>
      </c>
      <c r="O130" s="654">
        <f t="shared" si="48"/>
        <v>0</v>
      </c>
      <c r="P130" s="654">
        <f t="shared" si="48"/>
        <v>0</v>
      </c>
      <c r="Q130" s="654">
        <f t="shared" si="48"/>
        <v>0</v>
      </c>
      <c r="R130" s="654">
        <f t="shared" si="48"/>
        <v>0</v>
      </c>
      <c r="S130" s="654">
        <f t="shared" si="48"/>
        <v>0</v>
      </c>
      <c r="T130" s="654">
        <f t="shared" si="48"/>
        <v>0</v>
      </c>
      <c r="U130" s="654">
        <f t="shared" si="48"/>
        <v>0</v>
      </c>
    </row>
    <row r="131" spans="1:21" x14ac:dyDescent="0.25">
      <c r="A131" s="679">
        <v>32</v>
      </c>
      <c r="B131" s="679" t="s">
        <v>72</v>
      </c>
      <c r="C131" s="654">
        <f>SUM(C132)</f>
        <v>100000</v>
      </c>
      <c r="D131" s="654">
        <f t="shared" ref="D131:U131" si="49">SUM(D132)</f>
        <v>100000</v>
      </c>
      <c r="E131" s="654">
        <f t="shared" si="49"/>
        <v>0</v>
      </c>
      <c r="F131" s="654">
        <f t="shared" si="49"/>
        <v>0</v>
      </c>
      <c r="G131" s="654">
        <f t="shared" si="49"/>
        <v>0</v>
      </c>
      <c r="H131" s="654">
        <f t="shared" si="49"/>
        <v>0</v>
      </c>
      <c r="I131" s="654">
        <f t="shared" si="49"/>
        <v>0</v>
      </c>
      <c r="J131" s="654">
        <f t="shared" si="49"/>
        <v>0</v>
      </c>
      <c r="K131" s="654">
        <f t="shared" si="49"/>
        <v>0</v>
      </c>
      <c r="L131" s="654">
        <f t="shared" si="49"/>
        <v>0</v>
      </c>
      <c r="M131" s="654">
        <f t="shared" si="49"/>
        <v>0</v>
      </c>
      <c r="N131" s="654">
        <f t="shared" si="49"/>
        <v>0</v>
      </c>
      <c r="O131" s="654">
        <f t="shared" si="49"/>
        <v>0</v>
      </c>
      <c r="P131" s="654">
        <f t="shared" si="49"/>
        <v>0</v>
      </c>
      <c r="Q131" s="654">
        <f t="shared" si="49"/>
        <v>0</v>
      </c>
      <c r="R131" s="654">
        <f t="shared" si="49"/>
        <v>0</v>
      </c>
      <c r="S131" s="654">
        <f t="shared" si="49"/>
        <v>0</v>
      </c>
      <c r="T131" s="654">
        <f t="shared" si="49"/>
        <v>0</v>
      </c>
      <c r="U131" s="654">
        <f t="shared" si="49"/>
        <v>0</v>
      </c>
    </row>
    <row r="132" spans="1:21" ht="21" customHeight="1" x14ac:dyDescent="0.25">
      <c r="A132" s="661">
        <v>323</v>
      </c>
      <c r="B132" s="661" t="s">
        <v>151</v>
      </c>
      <c r="C132" s="681">
        <v>100000</v>
      </c>
      <c r="D132" s="681">
        <v>100000</v>
      </c>
      <c r="E132" s="736"/>
      <c r="F132" s="736"/>
      <c r="G132" s="736"/>
      <c r="H132" s="736"/>
      <c r="I132" s="736"/>
      <c r="J132" s="736"/>
      <c r="K132" s="736"/>
      <c r="L132" s="736"/>
      <c r="M132" s="736"/>
      <c r="N132" s="736"/>
      <c r="O132" s="736"/>
      <c r="P132" s="736"/>
      <c r="Q132" s="736"/>
      <c r="R132" s="736"/>
      <c r="S132" s="781"/>
      <c r="T132" s="781"/>
      <c r="U132" s="781"/>
    </row>
    <row r="133" spans="1:21" ht="32.25" customHeight="1" x14ac:dyDescent="0.25">
      <c r="A133" s="679">
        <v>4</v>
      </c>
      <c r="B133" s="679" t="s">
        <v>107</v>
      </c>
      <c r="C133" s="654">
        <f>C134</f>
        <v>700000</v>
      </c>
      <c r="D133" s="654">
        <f t="shared" ref="D133:U133" si="50">D134</f>
        <v>0</v>
      </c>
      <c r="E133" s="654">
        <f t="shared" si="50"/>
        <v>0</v>
      </c>
      <c r="F133" s="654">
        <f t="shared" si="50"/>
        <v>0</v>
      </c>
      <c r="G133" s="654">
        <f t="shared" si="50"/>
        <v>0</v>
      </c>
      <c r="H133" s="654">
        <f t="shared" si="50"/>
        <v>0</v>
      </c>
      <c r="I133" s="654">
        <f t="shared" si="50"/>
        <v>0</v>
      </c>
      <c r="J133" s="654">
        <f t="shared" si="50"/>
        <v>0</v>
      </c>
      <c r="K133" s="654">
        <f t="shared" si="50"/>
        <v>0</v>
      </c>
      <c r="L133" s="654">
        <f t="shared" si="50"/>
        <v>200000</v>
      </c>
      <c r="M133" s="654">
        <f t="shared" si="50"/>
        <v>0</v>
      </c>
      <c r="N133" s="654">
        <f t="shared" si="50"/>
        <v>0</v>
      </c>
      <c r="O133" s="654">
        <f t="shared" si="50"/>
        <v>200000</v>
      </c>
      <c r="P133" s="654">
        <f t="shared" si="50"/>
        <v>0</v>
      </c>
      <c r="Q133" s="654">
        <f t="shared" si="50"/>
        <v>0</v>
      </c>
      <c r="R133" s="654">
        <f t="shared" si="50"/>
        <v>300000</v>
      </c>
      <c r="S133" s="654">
        <f t="shared" si="50"/>
        <v>0</v>
      </c>
      <c r="T133" s="654">
        <f t="shared" si="50"/>
        <v>0</v>
      </c>
      <c r="U133" s="654">
        <f t="shared" si="50"/>
        <v>0</v>
      </c>
    </row>
    <row r="134" spans="1:21" ht="36.75" customHeight="1" x14ac:dyDescent="0.25">
      <c r="A134" s="679">
        <v>45</v>
      </c>
      <c r="B134" s="679" t="s">
        <v>167</v>
      </c>
      <c r="C134" s="654">
        <f>SUM(C135:C136)</f>
        <v>700000</v>
      </c>
      <c r="D134" s="654">
        <f t="shared" ref="D134:U134" si="51">SUM(D135:D136)</f>
        <v>0</v>
      </c>
      <c r="E134" s="654">
        <f t="shared" si="51"/>
        <v>0</v>
      </c>
      <c r="F134" s="654">
        <f t="shared" si="51"/>
        <v>0</v>
      </c>
      <c r="G134" s="654">
        <f t="shared" si="51"/>
        <v>0</v>
      </c>
      <c r="H134" s="654">
        <f t="shared" si="51"/>
        <v>0</v>
      </c>
      <c r="I134" s="654">
        <f t="shared" si="51"/>
        <v>0</v>
      </c>
      <c r="J134" s="654">
        <f t="shared" si="51"/>
        <v>0</v>
      </c>
      <c r="K134" s="654">
        <f t="shared" si="51"/>
        <v>0</v>
      </c>
      <c r="L134" s="654">
        <f t="shared" si="51"/>
        <v>200000</v>
      </c>
      <c r="M134" s="654">
        <f t="shared" si="51"/>
        <v>0</v>
      </c>
      <c r="N134" s="654">
        <f t="shared" si="51"/>
        <v>0</v>
      </c>
      <c r="O134" s="654">
        <f t="shared" si="51"/>
        <v>200000</v>
      </c>
      <c r="P134" s="654">
        <f t="shared" si="51"/>
        <v>0</v>
      </c>
      <c r="Q134" s="654">
        <f t="shared" si="51"/>
        <v>0</v>
      </c>
      <c r="R134" s="654">
        <f t="shared" si="51"/>
        <v>300000</v>
      </c>
      <c r="S134" s="654">
        <f t="shared" si="51"/>
        <v>0</v>
      </c>
      <c r="T134" s="654">
        <f t="shared" si="51"/>
        <v>0</v>
      </c>
      <c r="U134" s="654">
        <f t="shared" si="51"/>
        <v>0</v>
      </c>
    </row>
    <row r="135" spans="1:21" ht="19.5" customHeight="1" x14ac:dyDescent="0.25">
      <c r="A135" s="661">
        <v>451</v>
      </c>
      <c r="B135" s="661" t="s">
        <v>109</v>
      </c>
      <c r="C135" s="681">
        <v>500000</v>
      </c>
      <c r="D135" s="681"/>
      <c r="E135" s="736"/>
      <c r="F135" s="736"/>
      <c r="G135" s="736"/>
      <c r="H135" s="736"/>
      <c r="I135" s="736"/>
      <c r="J135" s="736"/>
      <c r="K135" s="736"/>
      <c r="L135" s="736">
        <v>200000</v>
      </c>
      <c r="M135" s="736"/>
      <c r="N135" s="736"/>
      <c r="O135" s="736"/>
      <c r="P135" s="736"/>
      <c r="Q135" s="736"/>
      <c r="R135" s="736">
        <v>300000</v>
      </c>
      <c r="S135" s="781"/>
      <c r="T135" s="781"/>
      <c r="U135" s="781"/>
    </row>
    <row r="136" spans="1:21" x14ac:dyDescent="0.25">
      <c r="A136" s="661">
        <v>451</v>
      </c>
      <c r="B136" s="661" t="s">
        <v>165</v>
      </c>
      <c r="C136" s="681">
        <v>200000</v>
      </c>
      <c r="D136" s="681"/>
      <c r="E136" s="736"/>
      <c r="F136" s="736"/>
      <c r="G136" s="736"/>
      <c r="H136" s="736"/>
      <c r="I136" s="736"/>
      <c r="J136" s="736"/>
      <c r="K136" s="736"/>
      <c r="L136" s="736"/>
      <c r="M136" s="736"/>
      <c r="N136" s="736"/>
      <c r="O136" s="736">
        <v>200000</v>
      </c>
      <c r="P136" s="736"/>
      <c r="Q136" s="736"/>
      <c r="R136" s="736"/>
      <c r="S136" s="781"/>
      <c r="T136" s="781"/>
      <c r="U136" s="781"/>
    </row>
    <row r="137" spans="1:21" ht="15.75" thickBot="1" x14ac:dyDescent="0.3">
      <c r="A137" s="747"/>
      <c r="B137" s="723"/>
      <c r="C137" s="782"/>
      <c r="D137" s="736"/>
      <c r="E137" s="736"/>
      <c r="F137" s="736"/>
      <c r="G137" s="736"/>
      <c r="H137" s="736"/>
      <c r="I137" s="736"/>
      <c r="J137" s="736"/>
      <c r="K137" s="736"/>
      <c r="L137" s="736"/>
      <c r="M137" s="736"/>
      <c r="N137" s="736"/>
      <c r="O137" s="736"/>
      <c r="P137" s="736"/>
      <c r="Q137" s="736"/>
      <c r="R137" s="736"/>
      <c r="S137" s="781"/>
      <c r="T137" s="781"/>
      <c r="U137" s="781"/>
    </row>
    <row r="138" spans="1:21" ht="15.75" thickBot="1" x14ac:dyDescent="0.3">
      <c r="A138" s="783" t="s">
        <v>681</v>
      </c>
      <c r="B138" s="784" t="s">
        <v>682</v>
      </c>
      <c r="C138" s="769">
        <f>C140+C147+C153</f>
        <v>890000</v>
      </c>
      <c r="D138" s="769">
        <f t="shared" ref="D138:U138" si="52">D140+D147+D153</f>
        <v>60000</v>
      </c>
      <c r="E138" s="769">
        <f t="shared" si="52"/>
        <v>0</v>
      </c>
      <c r="F138" s="769">
        <f t="shared" si="52"/>
        <v>0</v>
      </c>
      <c r="G138" s="769">
        <f t="shared" si="52"/>
        <v>100000</v>
      </c>
      <c r="H138" s="769">
        <f t="shared" si="52"/>
        <v>0</v>
      </c>
      <c r="I138" s="769">
        <f t="shared" si="52"/>
        <v>0</v>
      </c>
      <c r="J138" s="769">
        <f t="shared" si="52"/>
        <v>150000</v>
      </c>
      <c r="K138" s="769">
        <f t="shared" si="52"/>
        <v>0</v>
      </c>
      <c r="L138" s="769">
        <f t="shared" si="52"/>
        <v>100000</v>
      </c>
      <c r="M138" s="769">
        <f t="shared" si="52"/>
        <v>250000</v>
      </c>
      <c r="N138" s="769">
        <f t="shared" si="52"/>
        <v>0</v>
      </c>
      <c r="O138" s="769">
        <f t="shared" si="52"/>
        <v>0</v>
      </c>
      <c r="P138" s="769">
        <f t="shared" si="52"/>
        <v>0</v>
      </c>
      <c r="Q138" s="769">
        <f t="shared" si="52"/>
        <v>0</v>
      </c>
      <c r="R138" s="769">
        <f t="shared" si="52"/>
        <v>0</v>
      </c>
      <c r="S138" s="785">
        <f t="shared" si="52"/>
        <v>30000</v>
      </c>
      <c r="T138" s="785">
        <f t="shared" si="52"/>
        <v>200000</v>
      </c>
      <c r="U138" s="785">
        <f t="shared" si="52"/>
        <v>0</v>
      </c>
    </row>
    <row r="139" spans="1:21" x14ac:dyDescent="0.25">
      <c r="A139" s="747"/>
      <c r="B139" s="723"/>
      <c r="C139" s="782"/>
      <c r="D139" s="736"/>
      <c r="E139" s="736"/>
      <c r="F139" s="736"/>
      <c r="G139" s="736"/>
      <c r="H139" s="736"/>
      <c r="I139" s="736"/>
      <c r="J139" s="736"/>
      <c r="K139" s="736"/>
      <c r="L139" s="736"/>
      <c r="M139" s="736"/>
      <c r="N139" s="736"/>
      <c r="O139" s="736"/>
      <c r="P139" s="736"/>
      <c r="Q139" s="736"/>
      <c r="R139" s="736"/>
      <c r="S139" s="781"/>
      <c r="T139" s="781"/>
      <c r="U139" s="781"/>
    </row>
    <row r="140" spans="1:21" ht="22.5" customHeight="1" x14ac:dyDescent="0.25">
      <c r="A140" s="689" t="s">
        <v>683</v>
      </c>
      <c r="B140" s="711" t="s">
        <v>684</v>
      </c>
      <c r="C140" s="691">
        <f t="shared" ref="C140:R141" si="53">C141</f>
        <v>540000</v>
      </c>
      <c r="D140" s="691">
        <f t="shared" si="53"/>
        <v>40000</v>
      </c>
      <c r="E140" s="691">
        <f t="shared" si="53"/>
        <v>0</v>
      </c>
      <c r="F140" s="691">
        <f t="shared" si="53"/>
        <v>0</v>
      </c>
      <c r="G140" s="691">
        <f t="shared" si="53"/>
        <v>100000</v>
      </c>
      <c r="H140" s="691">
        <f t="shared" si="53"/>
        <v>0</v>
      </c>
      <c r="I140" s="691">
        <f t="shared" si="53"/>
        <v>0</v>
      </c>
      <c r="J140" s="691">
        <f t="shared" si="53"/>
        <v>150000</v>
      </c>
      <c r="K140" s="691">
        <f t="shared" si="53"/>
        <v>0</v>
      </c>
      <c r="L140" s="691">
        <f t="shared" si="53"/>
        <v>0</v>
      </c>
      <c r="M140" s="691">
        <f t="shared" si="53"/>
        <v>250000</v>
      </c>
      <c r="N140" s="691">
        <f t="shared" si="53"/>
        <v>0</v>
      </c>
      <c r="O140" s="691">
        <f t="shared" si="53"/>
        <v>0</v>
      </c>
      <c r="P140" s="691">
        <f t="shared" si="53"/>
        <v>0</v>
      </c>
      <c r="Q140" s="691">
        <f t="shared" si="53"/>
        <v>0</v>
      </c>
      <c r="R140" s="691">
        <f t="shared" si="53"/>
        <v>0</v>
      </c>
      <c r="S140" s="691">
        <f t="shared" ref="S140:U141" si="54">S141</f>
        <v>0</v>
      </c>
      <c r="T140" s="691">
        <f t="shared" si="54"/>
        <v>0</v>
      </c>
      <c r="U140" s="691">
        <f t="shared" si="54"/>
        <v>0</v>
      </c>
    </row>
    <row r="141" spans="1:21" x14ac:dyDescent="0.25">
      <c r="A141" s="679">
        <v>3</v>
      </c>
      <c r="B141" s="679" t="s">
        <v>67</v>
      </c>
      <c r="C141" s="654">
        <f t="shared" si="53"/>
        <v>540000</v>
      </c>
      <c r="D141" s="654">
        <f t="shared" si="53"/>
        <v>40000</v>
      </c>
      <c r="E141" s="654">
        <f t="shared" si="53"/>
        <v>0</v>
      </c>
      <c r="F141" s="654">
        <f t="shared" si="53"/>
        <v>0</v>
      </c>
      <c r="G141" s="654">
        <f t="shared" si="53"/>
        <v>100000</v>
      </c>
      <c r="H141" s="654">
        <f t="shared" si="53"/>
        <v>0</v>
      </c>
      <c r="I141" s="654">
        <f t="shared" si="53"/>
        <v>0</v>
      </c>
      <c r="J141" s="654">
        <f t="shared" si="53"/>
        <v>150000</v>
      </c>
      <c r="K141" s="654">
        <f t="shared" si="53"/>
        <v>0</v>
      </c>
      <c r="L141" s="654">
        <f t="shared" si="53"/>
        <v>0</v>
      </c>
      <c r="M141" s="654">
        <f t="shared" si="53"/>
        <v>250000</v>
      </c>
      <c r="N141" s="654">
        <f t="shared" si="53"/>
        <v>0</v>
      </c>
      <c r="O141" s="654">
        <f t="shared" si="53"/>
        <v>0</v>
      </c>
      <c r="P141" s="654">
        <f t="shared" si="53"/>
        <v>0</v>
      </c>
      <c r="Q141" s="654">
        <f t="shared" si="53"/>
        <v>0</v>
      </c>
      <c r="R141" s="654">
        <f t="shared" si="53"/>
        <v>0</v>
      </c>
      <c r="S141" s="654">
        <f t="shared" si="54"/>
        <v>0</v>
      </c>
      <c r="T141" s="654">
        <f t="shared" si="54"/>
        <v>0</v>
      </c>
      <c r="U141" s="654">
        <f t="shared" si="54"/>
        <v>0</v>
      </c>
    </row>
    <row r="142" spans="1:21" x14ac:dyDescent="0.25">
      <c r="A142" s="679">
        <v>32</v>
      </c>
      <c r="B142" s="679" t="s">
        <v>72</v>
      </c>
      <c r="C142" s="654">
        <f>SUM(C143:C145)</f>
        <v>540000</v>
      </c>
      <c r="D142" s="654">
        <f t="shared" ref="D142:U142" si="55">SUM(D143:D145)</f>
        <v>40000</v>
      </c>
      <c r="E142" s="654">
        <f t="shared" si="55"/>
        <v>0</v>
      </c>
      <c r="F142" s="654">
        <f t="shared" si="55"/>
        <v>0</v>
      </c>
      <c r="G142" s="654">
        <f t="shared" si="55"/>
        <v>100000</v>
      </c>
      <c r="H142" s="654">
        <f t="shared" si="55"/>
        <v>0</v>
      </c>
      <c r="I142" s="654">
        <f t="shared" si="55"/>
        <v>0</v>
      </c>
      <c r="J142" s="654">
        <f t="shared" si="55"/>
        <v>150000</v>
      </c>
      <c r="K142" s="654">
        <f t="shared" si="55"/>
        <v>0</v>
      </c>
      <c r="L142" s="654">
        <f t="shared" si="55"/>
        <v>0</v>
      </c>
      <c r="M142" s="654">
        <f t="shared" si="55"/>
        <v>250000</v>
      </c>
      <c r="N142" s="654">
        <f t="shared" si="55"/>
        <v>0</v>
      </c>
      <c r="O142" s="654">
        <f t="shared" si="55"/>
        <v>0</v>
      </c>
      <c r="P142" s="654">
        <f t="shared" si="55"/>
        <v>0</v>
      </c>
      <c r="Q142" s="654">
        <f t="shared" si="55"/>
        <v>0</v>
      </c>
      <c r="R142" s="654">
        <f t="shared" si="55"/>
        <v>0</v>
      </c>
      <c r="S142" s="654">
        <f t="shared" si="55"/>
        <v>0</v>
      </c>
      <c r="T142" s="654">
        <f t="shared" si="55"/>
        <v>0</v>
      </c>
      <c r="U142" s="654">
        <f t="shared" si="55"/>
        <v>0</v>
      </c>
    </row>
    <row r="143" spans="1:21" ht="36" customHeight="1" x14ac:dyDescent="0.25">
      <c r="A143" s="661">
        <v>322</v>
      </c>
      <c r="B143" s="661" t="s">
        <v>685</v>
      </c>
      <c r="C143" s="681">
        <v>100000</v>
      </c>
      <c r="D143" s="681"/>
      <c r="E143" s="736"/>
      <c r="F143" s="736"/>
      <c r="G143" s="736">
        <v>100000</v>
      </c>
      <c r="H143" s="736"/>
      <c r="I143" s="736"/>
      <c r="J143" s="736"/>
      <c r="K143" s="736"/>
      <c r="L143" s="736"/>
      <c r="M143" s="736"/>
      <c r="N143" s="736"/>
      <c r="O143" s="736"/>
      <c r="P143" s="736"/>
      <c r="Q143" s="736"/>
      <c r="R143" s="736"/>
      <c r="S143" s="781"/>
      <c r="T143" s="781"/>
      <c r="U143" s="781"/>
    </row>
    <row r="144" spans="1:21" ht="30" customHeight="1" x14ac:dyDescent="0.25">
      <c r="A144" s="661">
        <v>323</v>
      </c>
      <c r="B144" s="661" t="s">
        <v>686</v>
      </c>
      <c r="C144" s="681">
        <v>400000</v>
      </c>
      <c r="D144" s="681"/>
      <c r="E144" s="736"/>
      <c r="F144" s="736"/>
      <c r="G144" s="736"/>
      <c r="H144" s="736"/>
      <c r="I144" s="736"/>
      <c r="J144" s="736">
        <v>150000</v>
      </c>
      <c r="K144" s="736"/>
      <c r="L144" s="736"/>
      <c r="M144" s="736">
        <v>250000</v>
      </c>
      <c r="N144" s="736"/>
      <c r="O144" s="736"/>
      <c r="P144" s="736"/>
      <c r="Q144" s="736"/>
      <c r="R144" s="736"/>
      <c r="S144" s="781"/>
      <c r="T144" s="781"/>
      <c r="U144" s="781"/>
    </row>
    <row r="145" spans="1:21" ht="24" x14ac:dyDescent="0.25">
      <c r="A145" s="661">
        <v>323</v>
      </c>
      <c r="B145" s="661" t="s">
        <v>687</v>
      </c>
      <c r="C145" s="681">
        <v>40000</v>
      </c>
      <c r="D145" s="681">
        <v>40000</v>
      </c>
      <c r="E145" s="736"/>
      <c r="F145" s="736"/>
      <c r="G145" s="736"/>
      <c r="H145" s="736"/>
      <c r="I145" s="736"/>
      <c r="J145" s="736"/>
      <c r="K145" s="736"/>
      <c r="L145" s="736"/>
      <c r="M145" s="736"/>
      <c r="N145" s="736"/>
      <c r="O145" s="736"/>
      <c r="P145" s="736"/>
      <c r="Q145" s="736"/>
      <c r="R145" s="736"/>
      <c r="S145" s="781"/>
      <c r="T145" s="781"/>
      <c r="U145" s="781"/>
    </row>
    <row r="146" spans="1:21" x14ac:dyDescent="0.25">
      <c r="A146" s="747"/>
      <c r="B146" s="723"/>
      <c r="C146" s="782"/>
      <c r="D146" s="736"/>
      <c r="E146" s="736"/>
      <c r="F146" s="736"/>
      <c r="G146" s="736"/>
      <c r="H146" s="736"/>
      <c r="I146" s="736"/>
      <c r="J146" s="736"/>
      <c r="K146" s="736"/>
      <c r="L146" s="736"/>
      <c r="M146" s="736"/>
      <c r="N146" s="736"/>
      <c r="O146" s="736"/>
      <c r="P146" s="736"/>
      <c r="Q146" s="736"/>
      <c r="R146" s="736"/>
      <c r="S146" s="781"/>
      <c r="T146" s="781"/>
      <c r="U146" s="781"/>
    </row>
    <row r="147" spans="1:21" x14ac:dyDescent="0.25">
      <c r="A147" s="689" t="s">
        <v>688</v>
      </c>
      <c r="B147" s="711" t="s">
        <v>821</v>
      </c>
      <c r="C147" s="691">
        <f t="shared" ref="C147:R148" si="56">C148</f>
        <v>300000</v>
      </c>
      <c r="D147" s="691">
        <f t="shared" si="56"/>
        <v>0</v>
      </c>
      <c r="E147" s="691">
        <f t="shared" si="56"/>
        <v>0</v>
      </c>
      <c r="F147" s="691">
        <f t="shared" si="56"/>
        <v>0</v>
      </c>
      <c r="G147" s="691">
        <f t="shared" si="56"/>
        <v>0</v>
      </c>
      <c r="H147" s="691">
        <f t="shared" si="56"/>
        <v>0</v>
      </c>
      <c r="I147" s="691">
        <f t="shared" si="56"/>
        <v>0</v>
      </c>
      <c r="J147" s="691">
        <f t="shared" si="56"/>
        <v>0</v>
      </c>
      <c r="K147" s="691">
        <f t="shared" si="56"/>
        <v>0</v>
      </c>
      <c r="L147" s="691">
        <f t="shared" si="56"/>
        <v>100000</v>
      </c>
      <c r="M147" s="691">
        <f t="shared" si="56"/>
        <v>0</v>
      </c>
      <c r="N147" s="691">
        <f t="shared" si="56"/>
        <v>0</v>
      </c>
      <c r="O147" s="691">
        <f t="shared" si="56"/>
        <v>0</v>
      </c>
      <c r="P147" s="691">
        <f t="shared" si="56"/>
        <v>0</v>
      </c>
      <c r="Q147" s="691">
        <f t="shared" si="56"/>
        <v>0</v>
      </c>
      <c r="R147" s="691">
        <f t="shared" si="56"/>
        <v>0</v>
      </c>
      <c r="S147" s="691">
        <f t="shared" ref="S147:U148" si="57">S148</f>
        <v>0</v>
      </c>
      <c r="T147" s="691">
        <f t="shared" si="57"/>
        <v>200000</v>
      </c>
      <c r="U147" s="691">
        <f t="shared" si="57"/>
        <v>0</v>
      </c>
    </row>
    <row r="148" spans="1:21" ht="33.75" customHeight="1" x14ac:dyDescent="0.25">
      <c r="A148" s="679">
        <v>4</v>
      </c>
      <c r="B148" s="679" t="s">
        <v>107</v>
      </c>
      <c r="C148" s="654">
        <f t="shared" si="56"/>
        <v>300000</v>
      </c>
      <c r="D148" s="654">
        <f t="shared" si="56"/>
        <v>0</v>
      </c>
      <c r="E148" s="654">
        <f t="shared" si="56"/>
        <v>0</v>
      </c>
      <c r="F148" s="654">
        <f t="shared" si="56"/>
        <v>0</v>
      </c>
      <c r="G148" s="654">
        <f t="shared" si="56"/>
        <v>0</v>
      </c>
      <c r="H148" s="654">
        <f t="shared" si="56"/>
        <v>0</v>
      </c>
      <c r="I148" s="654">
        <f t="shared" si="56"/>
        <v>0</v>
      </c>
      <c r="J148" s="654">
        <f t="shared" si="56"/>
        <v>0</v>
      </c>
      <c r="K148" s="654">
        <f t="shared" si="56"/>
        <v>0</v>
      </c>
      <c r="L148" s="654">
        <f t="shared" si="56"/>
        <v>100000</v>
      </c>
      <c r="M148" s="654">
        <f t="shared" si="56"/>
        <v>0</v>
      </c>
      <c r="N148" s="654">
        <f t="shared" si="56"/>
        <v>0</v>
      </c>
      <c r="O148" s="654">
        <f t="shared" si="56"/>
        <v>0</v>
      </c>
      <c r="P148" s="654">
        <f t="shared" si="56"/>
        <v>0</v>
      </c>
      <c r="Q148" s="654">
        <f t="shared" si="56"/>
        <v>0</v>
      </c>
      <c r="R148" s="654">
        <f t="shared" si="56"/>
        <v>0</v>
      </c>
      <c r="S148" s="654">
        <f t="shared" si="57"/>
        <v>0</v>
      </c>
      <c r="T148" s="654">
        <f t="shared" si="57"/>
        <v>200000</v>
      </c>
      <c r="U148" s="654">
        <f t="shared" si="57"/>
        <v>0</v>
      </c>
    </row>
    <row r="149" spans="1:21" ht="39.75" customHeight="1" x14ac:dyDescent="0.25">
      <c r="A149" s="679">
        <v>41</v>
      </c>
      <c r="B149" s="679" t="s">
        <v>117</v>
      </c>
      <c r="C149" s="654">
        <f>SUM(C150:C151)</f>
        <v>300000</v>
      </c>
      <c r="D149" s="654">
        <f t="shared" ref="D149:U149" si="58">SUM(D150:D151)</f>
        <v>0</v>
      </c>
      <c r="E149" s="654">
        <f t="shared" si="58"/>
        <v>0</v>
      </c>
      <c r="F149" s="654">
        <f t="shared" si="58"/>
        <v>0</v>
      </c>
      <c r="G149" s="654">
        <f t="shared" si="58"/>
        <v>0</v>
      </c>
      <c r="H149" s="654">
        <f t="shared" si="58"/>
        <v>0</v>
      </c>
      <c r="I149" s="654">
        <f t="shared" si="58"/>
        <v>0</v>
      </c>
      <c r="J149" s="654">
        <f t="shared" si="58"/>
        <v>0</v>
      </c>
      <c r="K149" s="654">
        <f t="shared" si="58"/>
        <v>0</v>
      </c>
      <c r="L149" s="654">
        <f t="shared" si="58"/>
        <v>100000</v>
      </c>
      <c r="M149" s="654">
        <f t="shared" si="58"/>
        <v>0</v>
      </c>
      <c r="N149" s="654">
        <f t="shared" si="58"/>
        <v>0</v>
      </c>
      <c r="O149" s="654">
        <f t="shared" si="58"/>
        <v>0</v>
      </c>
      <c r="P149" s="654">
        <f t="shared" si="58"/>
        <v>0</v>
      </c>
      <c r="Q149" s="654">
        <f t="shared" si="58"/>
        <v>0</v>
      </c>
      <c r="R149" s="654">
        <f t="shared" si="58"/>
        <v>0</v>
      </c>
      <c r="S149" s="654">
        <f t="shared" si="58"/>
        <v>0</v>
      </c>
      <c r="T149" s="654">
        <f t="shared" si="58"/>
        <v>200000</v>
      </c>
      <c r="U149" s="654">
        <f t="shared" si="58"/>
        <v>0</v>
      </c>
    </row>
    <row r="150" spans="1:21" x14ac:dyDescent="0.25">
      <c r="A150" s="661">
        <v>411</v>
      </c>
      <c r="B150" s="661" t="s">
        <v>123</v>
      </c>
      <c r="C150" s="681">
        <v>200000</v>
      </c>
      <c r="D150" s="681"/>
      <c r="E150" s="736"/>
      <c r="F150" s="736"/>
      <c r="G150" s="736"/>
      <c r="H150" s="736"/>
      <c r="I150" s="736"/>
      <c r="J150" s="736"/>
      <c r="K150" s="736"/>
      <c r="L150" s="736"/>
      <c r="M150" s="736"/>
      <c r="N150" s="736"/>
      <c r="O150" s="736"/>
      <c r="P150" s="736"/>
      <c r="Q150" s="736"/>
      <c r="R150" s="736"/>
      <c r="S150" s="781"/>
      <c r="T150" s="781">
        <v>200000</v>
      </c>
      <c r="U150" s="781"/>
    </row>
    <row r="151" spans="1:21" x14ac:dyDescent="0.25">
      <c r="A151" s="661">
        <v>421</v>
      </c>
      <c r="B151" s="661" t="s">
        <v>265</v>
      </c>
      <c r="C151" s="681">
        <v>100000</v>
      </c>
      <c r="D151" s="681"/>
      <c r="E151" s="736"/>
      <c r="F151" s="736"/>
      <c r="G151" s="736"/>
      <c r="H151" s="736"/>
      <c r="I151" s="736"/>
      <c r="J151" s="736"/>
      <c r="K151" s="736"/>
      <c r="L151" s="736">
        <v>100000</v>
      </c>
      <c r="M151" s="736"/>
      <c r="N151" s="736"/>
      <c r="O151" s="736"/>
      <c r="P151" s="736"/>
      <c r="Q151" s="736"/>
      <c r="R151" s="736"/>
      <c r="S151" s="781"/>
      <c r="T151" s="781"/>
      <c r="U151" s="781"/>
    </row>
    <row r="152" spans="1:21" x14ac:dyDescent="0.25">
      <c r="A152" s="747"/>
      <c r="B152" s="723"/>
      <c r="C152" s="782"/>
      <c r="D152" s="736"/>
      <c r="E152" s="736"/>
      <c r="F152" s="736"/>
      <c r="G152" s="736"/>
      <c r="H152" s="736"/>
      <c r="I152" s="736"/>
      <c r="J152" s="736"/>
      <c r="K152" s="736"/>
      <c r="L152" s="736"/>
      <c r="M152" s="736"/>
      <c r="N152" s="736"/>
      <c r="O152" s="736"/>
      <c r="P152" s="736"/>
      <c r="Q152" s="736"/>
      <c r="R152" s="736"/>
      <c r="S152" s="781"/>
      <c r="T152" s="781"/>
      <c r="U152" s="781"/>
    </row>
    <row r="153" spans="1:21" ht="24" customHeight="1" x14ac:dyDescent="0.25">
      <c r="A153" s="689" t="s">
        <v>689</v>
      </c>
      <c r="B153" s="786" t="s">
        <v>822</v>
      </c>
      <c r="C153" s="691">
        <f t="shared" ref="C153:R154" si="59">C154</f>
        <v>50000</v>
      </c>
      <c r="D153" s="691">
        <f t="shared" si="59"/>
        <v>20000</v>
      </c>
      <c r="E153" s="691">
        <f t="shared" si="59"/>
        <v>0</v>
      </c>
      <c r="F153" s="691">
        <f t="shared" si="59"/>
        <v>0</v>
      </c>
      <c r="G153" s="691">
        <f t="shared" si="59"/>
        <v>0</v>
      </c>
      <c r="H153" s="691">
        <f t="shared" si="59"/>
        <v>0</v>
      </c>
      <c r="I153" s="691">
        <f t="shared" si="59"/>
        <v>0</v>
      </c>
      <c r="J153" s="691">
        <f t="shared" si="59"/>
        <v>0</v>
      </c>
      <c r="K153" s="691">
        <f t="shared" si="59"/>
        <v>0</v>
      </c>
      <c r="L153" s="691">
        <f t="shared" si="59"/>
        <v>0</v>
      </c>
      <c r="M153" s="691">
        <f t="shared" si="59"/>
        <v>0</v>
      </c>
      <c r="N153" s="691">
        <f t="shared" si="59"/>
        <v>0</v>
      </c>
      <c r="O153" s="691">
        <f t="shared" si="59"/>
        <v>0</v>
      </c>
      <c r="P153" s="691">
        <f t="shared" si="59"/>
        <v>0</v>
      </c>
      <c r="Q153" s="691">
        <f t="shared" si="59"/>
        <v>0</v>
      </c>
      <c r="R153" s="691">
        <f t="shared" si="59"/>
        <v>0</v>
      </c>
      <c r="S153" s="787">
        <f t="shared" ref="S153:U154" si="60">S154</f>
        <v>30000</v>
      </c>
      <c r="T153" s="787">
        <f t="shared" si="60"/>
        <v>0</v>
      </c>
      <c r="U153" s="787">
        <f t="shared" si="60"/>
        <v>0</v>
      </c>
    </row>
    <row r="154" spans="1:21" x14ac:dyDescent="0.25">
      <c r="A154" s="751">
        <v>3</v>
      </c>
      <c r="B154" s="679" t="s">
        <v>67</v>
      </c>
      <c r="C154" s="654">
        <f t="shared" si="59"/>
        <v>50000</v>
      </c>
      <c r="D154" s="654">
        <f t="shared" si="59"/>
        <v>20000</v>
      </c>
      <c r="E154" s="654">
        <f t="shared" si="59"/>
        <v>0</v>
      </c>
      <c r="F154" s="654">
        <f t="shared" si="59"/>
        <v>0</v>
      </c>
      <c r="G154" s="654">
        <f t="shared" si="59"/>
        <v>0</v>
      </c>
      <c r="H154" s="654">
        <f t="shared" si="59"/>
        <v>0</v>
      </c>
      <c r="I154" s="654">
        <f t="shared" si="59"/>
        <v>0</v>
      </c>
      <c r="J154" s="654">
        <f t="shared" si="59"/>
        <v>0</v>
      </c>
      <c r="K154" s="654">
        <f t="shared" si="59"/>
        <v>0</v>
      </c>
      <c r="L154" s="654">
        <f t="shared" si="59"/>
        <v>0</v>
      </c>
      <c r="M154" s="654">
        <f t="shared" si="59"/>
        <v>0</v>
      </c>
      <c r="N154" s="654">
        <f t="shared" si="59"/>
        <v>0</v>
      </c>
      <c r="O154" s="654">
        <f t="shared" si="59"/>
        <v>0</v>
      </c>
      <c r="P154" s="654">
        <f t="shared" si="59"/>
        <v>0</v>
      </c>
      <c r="Q154" s="654">
        <f t="shared" si="59"/>
        <v>0</v>
      </c>
      <c r="R154" s="654">
        <f t="shared" si="59"/>
        <v>0</v>
      </c>
      <c r="S154" s="788">
        <f t="shared" si="60"/>
        <v>30000</v>
      </c>
      <c r="T154" s="788">
        <f t="shared" si="60"/>
        <v>0</v>
      </c>
      <c r="U154" s="788">
        <f t="shared" si="60"/>
        <v>0</v>
      </c>
    </row>
    <row r="155" spans="1:21" x14ac:dyDescent="0.25">
      <c r="A155" s="679">
        <v>32</v>
      </c>
      <c r="B155" s="679" t="s">
        <v>72</v>
      </c>
      <c r="C155" s="654">
        <f>SUM(C156)</f>
        <v>50000</v>
      </c>
      <c r="D155" s="654">
        <f t="shared" ref="D155:U155" si="61">SUM(D156)</f>
        <v>20000</v>
      </c>
      <c r="E155" s="654">
        <f t="shared" si="61"/>
        <v>0</v>
      </c>
      <c r="F155" s="654">
        <f t="shared" si="61"/>
        <v>0</v>
      </c>
      <c r="G155" s="654">
        <f t="shared" si="61"/>
        <v>0</v>
      </c>
      <c r="H155" s="654">
        <f t="shared" si="61"/>
        <v>0</v>
      </c>
      <c r="I155" s="654">
        <f t="shared" si="61"/>
        <v>0</v>
      </c>
      <c r="J155" s="654">
        <f t="shared" si="61"/>
        <v>0</v>
      </c>
      <c r="K155" s="654">
        <f t="shared" si="61"/>
        <v>0</v>
      </c>
      <c r="L155" s="654">
        <f t="shared" si="61"/>
        <v>0</v>
      </c>
      <c r="M155" s="654">
        <f t="shared" si="61"/>
        <v>0</v>
      </c>
      <c r="N155" s="654">
        <f t="shared" si="61"/>
        <v>0</v>
      </c>
      <c r="O155" s="654">
        <f t="shared" si="61"/>
        <v>0</v>
      </c>
      <c r="P155" s="654">
        <f t="shared" si="61"/>
        <v>0</v>
      </c>
      <c r="Q155" s="654">
        <f t="shared" si="61"/>
        <v>0</v>
      </c>
      <c r="R155" s="654">
        <f t="shared" si="61"/>
        <v>0</v>
      </c>
      <c r="S155" s="788">
        <f t="shared" si="61"/>
        <v>30000</v>
      </c>
      <c r="T155" s="788">
        <f t="shared" si="61"/>
        <v>0</v>
      </c>
      <c r="U155" s="788">
        <f t="shared" si="61"/>
        <v>0</v>
      </c>
    </row>
    <row r="156" spans="1:21" ht="13.5" customHeight="1" x14ac:dyDescent="0.25">
      <c r="A156" s="661">
        <v>323</v>
      </c>
      <c r="B156" s="661" t="s">
        <v>403</v>
      </c>
      <c r="C156" s="681">
        <v>50000</v>
      </c>
      <c r="D156" s="681">
        <v>20000</v>
      </c>
      <c r="E156" s="736"/>
      <c r="F156" s="736"/>
      <c r="G156" s="736"/>
      <c r="H156" s="736"/>
      <c r="I156" s="736"/>
      <c r="J156" s="736"/>
      <c r="K156" s="736"/>
      <c r="L156" s="736"/>
      <c r="M156" s="736"/>
      <c r="N156" s="736"/>
      <c r="O156" s="736"/>
      <c r="P156" s="736"/>
      <c r="Q156" s="736"/>
      <c r="R156" s="736"/>
      <c r="S156" s="781">
        <v>30000</v>
      </c>
      <c r="T156" s="781"/>
      <c r="U156" s="781"/>
    </row>
    <row r="157" spans="1:21" ht="15.75" thickBot="1" x14ac:dyDescent="0.3">
      <c r="A157" s="747"/>
      <c r="B157" s="723"/>
      <c r="C157" s="782"/>
      <c r="D157" s="736"/>
      <c r="E157" s="736"/>
      <c r="F157" s="736"/>
      <c r="G157" s="736"/>
      <c r="H157" s="736"/>
      <c r="I157" s="736"/>
      <c r="J157" s="736"/>
      <c r="K157" s="736"/>
      <c r="L157" s="736"/>
      <c r="M157" s="736"/>
      <c r="N157" s="736"/>
      <c r="O157" s="736"/>
      <c r="P157" s="736"/>
      <c r="Q157" s="736"/>
      <c r="R157" s="736"/>
      <c r="S157" s="781"/>
      <c r="T157" s="781"/>
      <c r="U157" s="781"/>
    </row>
    <row r="158" spans="1:21" ht="15.75" thickBot="1" x14ac:dyDescent="0.3">
      <c r="A158" s="783" t="s">
        <v>690</v>
      </c>
      <c r="B158" s="784" t="s">
        <v>823</v>
      </c>
      <c r="C158" s="769">
        <f>C160+C168</f>
        <v>430000</v>
      </c>
      <c r="D158" s="769">
        <f t="shared" ref="D158:U158" si="62">D160+D168</f>
        <v>30000</v>
      </c>
      <c r="E158" s="769">
        <f t="shared" si="62"/>
        <v>0</v>
      </c>
      <c r="F158" s="769">
        <f t="shared" si="62"/>
        <v>0</v>
      </c>
      <c r="G158" s="769">
        <f t="shared" si="62"/>
        <v>0</v>
      </c>
      <c r="H158" s="769">
        <f t="shared" si="62"/>
        <v>0</v>
      </c>
      <c r="I158" s="769">
        <f t="shared" si="62"/>
        <v>0</v>
      </c>
      <c r="J158" s="769">
        <f t="shared" si="62"/>
        <v>0</v>
      </c>
      <c r="K158" s="769">
        <f t="shared" si="62"/>
        <v>0</v>
      </c>
      <c r="L158" s="769">
        <f t="shared" si="62"/>
        <v>400000</v>
      </c>
      <c r="M158" s="769">
        <f t="shared" si="62"/>
        <v>0</v>
      </c>
      <c r="N158" s="769">
        <f t="shared" si="62"/>
        <v>0</v>
      </c>
      <c r="O158" s="769">
        <f t="shared" si="62"/>
        <v>0</v>
      </c>
      <c r="P158" s="769">
        <f t="shared" si="62"/>
        <v>0</v>
      </c>
      <c r="Q158" s="769">
        <f t="shared" si="62"/>
        <v>0</v>
      </c>
      <c r="R158" s="769">
        <f t="shared" si="62"/>
        <v>0</v>
      </c>
      <c r="S158" s="785">
        <f t="shared" si="62"/>
        <v>0</v>
      </c>
      <c r="T158" s="785">
        <f t="shared" si="62"/>
        <v>0</v>
      </c>
      <c r="U158" s="785">
        <f t="shared" si="62"/>
        <v>0</v>
      </c>
    </row>
    <row r="159" spans="1:21" x14ac:dyDescent="0.25">
      <c r="A159" s="747"/>
      <c r="B159" s="723"/>
      <c r="C159" s="782"/>
      <c r="D159" s="736"/>
      <c r="E159" s="736"/>
      <c r="F159" s="736"/>
      <c r="G159" s="736"/>
      <c r="H159" s="736"/>
      <c r="I159" s="736"/>
      <c r="J159" s="736"/>
      <c r="K159" s="736"/>
      <c r="L159" s="736"/>
      <c r="M159" s="736"/>
      <c r="N159" s="736"/>
      <c r="O159" s="736"/>
      <c r="P159" s="736"/>
      <c r="Q159" s="736"/>
      <c r="R159" s="736"/>
      <c r="S159" s="781"/>
      <c r="T159" s="781"/>
      <c r="U159" s="781"/>
    </row>
    <row r="160" spans="1:21" x14ac:dyDescent="0.25">
      <c r="A160" s="689" t="s">
        <v>691</v>
      </c>
      <c r="B160" s="711" t="s">
        <v>692</v>
      </c>
      <c r="C160" s="691">
        <f>C161+C164</f>
        <v>230000</v>
      </c>
      <c r="D160" s="691">
        <f t="shared" ref="D160:U160" si="63">D161+D164</f>
        <v>30000</v>
      </c>
      <c r="E160" s="691">
        <f t="shared" si="63"/>
        <v>0</v>
      </c>
      <c r="F160" s="691">
        <f t="shared" si="63"/>
        <v>0</v>
      </c>
      <c r="G160" s="691">
        <f t="shared" si="63"/>
        <v>0</v>
      </c>
      <c r="H160" s="691">
        <f t="shared" si="63"/>
        <v>0</v>
      </c>
      <c r="I160" s="691">
        <f t="shared" si="63"/>
        <v>0</v>
      </c>
      <c r="J160" s="691">
        <f t="shared" si="63"/>
        <v>0</v>
      </c>
      <c r="K160" s="691">
        <f t="shared" si="63"/>
        <v>0</v>
      </c>
      <c r="L160" s="691">
        <f t="shared" si="63"/>
        <v>200000</v>
      </c>
      <c r="M160" s="691">
        <f t="shared" si="63"/>
        <v>0</v>
      </c>
      <c r="N160" s="691">
        <f t="shared" si="63"/>
        <v>0</v>
      </c>
      <c r="O160" s="691">
        <f t="shared" si="63"/>
        <v>0</v>
      </c>
      <c r="P160" s="691">
        <f t="shared" si="63"/>
        <v>0</v>
      </c>
      <c r="Q160" s="691">
        <f t="shared" si="63"/>
        <v>0</v>
      </c>
      <c r="R160" s="691">
        <f t="shared" si="63"/>
        <v>0</v>
      </c>
      <c r="S160" s="691">
        <f t="shared" si="63"/>
        <v>0</v>
      </c>
      <c r="T160" s="691">
        <f t="shared" si="63"/>
        <v>0</v>
      </c>
      <c r="U160" s="691">
        <f t="shared" si="63"/>
        <v>0</v>
      </c>
    </row>
    <row r="161" spans="1:21" x14ac:dyDescent="0.25">
      <c r="A161" s="679">
        <v>3</v>
      </c>
      <c r="B161" s="679" t="s">
        <v>67</v>
      </c>
      <c r="C161" s="654">
        <f t="shared" ref="C161:R161" si="64">C162</f>
        <v>30000</v>
      </c>
      <c r="D161" s="654">
        <f t="shared" si="64"/>
        <v>30000</v>
      </c>
      <c r="E161" s="654">
        <f t="shared" si="64"/>
        <v>0</v>
      </c>
      <c r="F161" s="654">
        <f t="shared" si="64"/>
        <v>0</v>
      </c>
      <c r="G161" s="654">
        <f t="shared" si="64"/>
        <v>0</v>
      </c>
      <c r="H161" s="654">
        <f t="shared" si="64"/>
        <v>0</v>
      </c>
      <c r="I161" s="654">
        <f t="shared" si="64"/>
        <v>0</v>
      </c>
      <c r="J161" s="654">
        <f t="shared" si="64"/>
        <v>0</v>
      </c>
      <c r="K161" s="654">
        <f t="shared" si="64"/>
        <v>0</v>
      </c>
      <c r="L161" s="654">
        <f t="shared" si="64"/>
        <v>0</v>
      </c>
      <c r="M161" s="654">
        <f t="shared" si="64"/>
        <v>0</v>
      </c>
      <c r="N161" s="654">
        <f t="shared" si="64"/>
        <v>0</v>
      </c>
      <c r="O161" s="654">
        <f t="shared" si="64"/>
        <v>0</v>
      </c>
      <c r="P161" s="654">
        <f t="shared" si="64"/>
        <v>0</v>
      </c>
      <c r="Q161" s="654">
        <f t="shared" si="64"/>
        <v>0</v>
      </c>
      <c r="R161" s="654">
        <f t="shared" si="64"/>
        <v>0</v>
      </c>
      <c r="S161" s="654">
        <f t="shared" ref="S161:U161" si="65">S162</f>
        <v>0</v>
      </c>
      <c r="T161" s="654">
        <f t="shared" si="65"/>
        <v>0</v>
      </c>
      <c r="U161" s="654">
        <f t="shared" si="65"/>
        <v>0</v>
      </c>
    </row>
    <row r="162" spans="1:21" x14ac:dyDescent="0.25">
      <c r="A162" s="679">
        <v>32</v>
      </c>
      <c r="B162" s="679" t="s">
        <v>72</v>
      </c>
      <c r="C162" s="654">
        <f>SUM(C163)</f>
        <v>30000</v>
      </c>
      <c r="D162" s="654">
        <f t="shared" ref="D162:U162" si="66">SUM(D163)</f>
        <v>30000</v>
      </c>
      <c r="E162" s="654">
        <f t="shared" si="66"/>
        <v>0</v>
      </c>
      <c r="F162" s="654">
        <f t="shared" si="66"/>
        <v>0</v>
      </c>
      <c r="G162" s="654">
        <f t="shared" si="66"/>
        <v>0</v>
      </c>
      <c r="H162" s="654">
        <f t="shared" si="66"/>
        <v>0</v>
      </c>
      <c r="I162" s="654">
        <f t="shared" si="66"/>
        <v>0</v>
      </c>
      <c r="J162" s="654">
        <f t="shared" si="66"/>
        <v>0</v>
      </c>
      <c r="K162" s="654">
        <f t="shared" si="66"/>
        <v>0</v>
      </c>
      <c r="L162" s="654">
        <f t="shared" si="66"/>
        <v>0</v>
      </c>
      <c r="M162" s="654">
        <f t="shared" si="66"/>
        <v>0</v>
      </c>
      <c r="N162" s="654">
        <f t="shared" si="66"/>
        <v>0</v>
      </c>
      <c r="O162" s="654">
        <f t="shared" si="66"/>
        <v>0</v>
      </c>
      <c r="P162" s="654">
        <f t="shared" si="66"/>
        <v>0</v>
      </c>
      <c r="Q162" s="654">
        <f t="shared" si="66"/>
        <v>0</v>
      </c>
      <c r="R162" s="654">
        <f t="shared" si="66"/>
        <v>0</v>
      </c>
      <c r="S162" s="654">
        <f t="shared" si="66"/>
        <v>0</v>
      </c>
      <c r="T162" s="654">
        <f t="shared" si="66"/>
        <v>0</v>
      </c>
      <c r="U162" s="654">
        <f t="shared" si="66"/>
        <v>0</v>
      </c>
    </row>
    <row r="163" spans="1:21" ht="29.25" customHeight="1" x14ac:dyDescent="0.25">
      <c r="A163" s="661">
        <v>323</v>
      </c>
      <c r="B163" s="661" t="s">
        <v>118</v>
      </c>
      <c r="C163" s="681">
        <v>30000</v>
      </c>
      <c r="D163" s="681">
        <v>30000</v>
      </c>
      <c r="E163" s="736"/>
      <c r="F163" s="736"/>
      <c r="G163" s="736"/>
      <c r="H163" s="736"/>
      <c r="I163" s="736"/>
      <c r="J163" s="736"/>
      <c r="K163" s="736"/>
      <c r="L163" s="736"/>
      <c r="M163" s="736"/>
      <c r="N163" s="736"/>
      <c r="O163" s="736"/>
      <c r="P163" s="736"/>
      <c r="Q163" s="736"/>
      <c r="R163" s="736"/>
      <c r="S163" s="781"/>
      <c r="T163" s="781"/>
      <c r="U163" s="781"/>
    </row>
    <row r="164" spans="1:21" ht="24.75" customHeight="1" x14ac:dyDescent="0.25">
      <c r="A164" s="679">
        <v>4</v>
      </c>
      <c r="B164" s="679" t="s">
        <v>107</v>
      </c>
      <c r="C164" s="654">
        <f>C165</f>
        <v>200000</v>
      </c>
      <c r="D164" s="654">
        <f t="shared" ref="D164:U164" si="67">D165</f>
        <v>0</v>
      </c>
      <c r="E164" s="654">
        <f t="shared" si="67"/>
        <v>0</v>
      </c>
      <c r="F164" s="654">
        <f t="shared" si="67"/>
        <v>0</v>
      </c>
      <c r="G164" s="654">
        <f t="shared" si="67"/>
        <v>0</v>
      </c>
      <c r="H164" s="654">
        <f t="shared" si="67"/>
        <v>0</v>
      </c>
      <c r="I164" s="654">
        <f t="shared" si="67"/>
        <v>0</v>
      </c>
      <c r="J164" s="654">
        <f t="shared" si="67"/>
        <v>0</v>
      </c>
      <c r="K164" s="654">
        <f t="shared" si="67"/>
        <v>0</v>
      </c>
      <c r="L164" s="654">
        <f t="shared" si="67"/>
        <v>200000</v>
      </c>
      <c r="M164" s="654">
        <f t="shared" si="67"/>
        <v>0</v>
      </c>
      <c r="N164" s="654">
        <f t="shared" si="67"/>
        <v>0</v>
      </c>
      <c r="O164" s="654">
        <f t="shared" si="67"/>
        <v>0</v>
      </c>
      <c r="P164" s="654">
        <f t="shared" si="67"/>
        <v>0</v>
      </c>
      <c r="Q164" s="654">
        <f t="shared" si="67"/>
        <v>0</v>
      </c>
      <c r="R164" s="654">
        <f t="shared" si="67"/>
        <v>0</v>
      </c>
      <c r="S164" s="654">
        <f t="shared" si="67"/>
        <v>0</v>
      </c>
      <c r="T164" s="654">
        <f t="shared" si="67"/>
        <v>0</v>
      </c>
      <c r="U164" s="654">
        <f t="shared" si="67"/>
        <v>0</v>
      </c>
    </row>
    <row r="165" spans="1:21" ht="23.25" customHeight="1" x14ac:dyDescent="0.25">
      <c r="A165" s="679">
        <v>41</v>
      </c>
      <c r="B165" s="679" t="s">
        <v>259</v>
      </c>
      <c r="C165" s="654">
        <f>SUM(C166)</f>
        <v>200000</v>
      </c>
      <c r="D165" s="654">
        <f t="shared" ref="D165:U165" si="68">SUM(D166)</f>
        <v>0</v>
      </c>
      <c r="E165" s="654">
        <f t="shared" si="68"/>
        <v>0</v>
      </c>
      <c r="F165" s="654">
        <f t="shared" si="68"/>
        <v>0</v>
      </c>
      <c r="G165" s="654">
        <f t="shared" si="68"/>
        <v>0</v>
      </c>
      <c r="H165" s="654">
        <f t="shared" si="68"/>
        <v>0</v>
      </c>
      <c r="I165" s="654">
        <f t="shared" si="68"/>
        <v>0</v>
      </c>
      <c r="J165" s="654">
        <f t="shared" si="68"/>
        <v>0</v>
      </c>
      <c r="K165" s="654">
        <f t="shared" si="68"/>
        <v>0</v>
      </c>
      <c r="L165" s="654">
        <f t="shared" si="68"/>
        <v>200000</v>
      </c>
      <c r="M165" s="654">
        <f t="shared" si="68"/>
        <v>0</v>
      </c>
      <c r="N165" s="654">
        <f t="shared" si="68"/>
        <v>0</v>
      </c>
      <c r="O165" s="654">
        <f t="shared" si="68"/>
        <v>0</v>
      </c>
      <c r="P165" s="654">
        <f t="shared" si="68"/>
        <v>0</v>
      </c>
      <c r="Q165" s="654">
        <f t="shared" si="68"/>
        <v>0</v>
      </c>
      <c r="R165" s="654">
        <f t="shared" si="68"/>
        <v>0</v>
      </c>
      <c r="S165" s="654">
        <f t="shared" si="68"/>
        <v>0</v>
      </c>
      <c r="T165" s="654">
        <f t="shared" si="68"/>
        <v>0</v>
      </c>
      <c r="U165" s="654">
        <f t="shared" si="68"/>
        <v>0</v>
      </c>
    </row>
    <row r="166" spans="1:21" ht="20.25" customHeight="1" x14ac:dyDescent="0.25">
      <c r="A166" s="661">
        <v>411</v>
      </c>
      <c r="B166" s="661" t="s">
        <v>620</v>
      </c>
      <c r="C166" s="681">
        <v>200000</v>
      </c>
      <c r="D166" s="681"/>
      <c r="E166" s="736"/>
      <c r="F166" s="736"/>
      <c r="G166" s="736"/>
      <c r="H166" s="736"/>
      <c r="I166" s="736"/>
      <c r="J166" s="736"/>
      <c r="K166" s="736"/>
      <c r="L166" s="736">
        <v>200000</v>
      </c>
      <c r="M166" s="736"/>
      <c r="N166" s="736"/>
      <c r="O166" s="736"/>
      <c r="P166" s="736"/>
      <c r="Q166" s="736"/>
      <c r="R166" s="736"/>
      <c r="S166" s="781"/>
      <c r="T166" s="781"/>
      <c r="U166" s="781"/>
    </row>
    <row r="167" spans="1:21" x14ac:dyDescent="0.25">
      <c r="A167" s="747"/>
      <c r="B167" s="723"/>
      <c r="C167" s="782"/>
      <c r="D167" s="736"/>
      <c r="E167" s="736"/>
      <c r="F167" s="736"/>
      <c r="G167" s="736"/>
      <c r="H167" s="736"/>
      <c r="I167" s="736"/>
      <c r="J167" s="736"/>
      <c r="K167" s="736"/>
      <c r="L167" s="736"/>
      <c r="M167" s="736"/>
      <c r="N167" s="736"/>
      <c r="O167" s="736"/>
      <c r="P167" s="736"/>
      <c r="Q167" s="736"/>
      <c r="R167" s="736"/>
      <c r="S167" s="781"/>
      <c r="T167" s="781"/>
      <c r="U167" s="781"/>
    </row>
    <row r="168" spans="1:21" x14ac:dyDescent="0.25">
      <c r="A168" s="689" t="s">
        <v>693</v>
      </c>
      <c r="B168" s="711" t="s">
        <v>824</v>
      </c>
      <c r="C168" s="691">
        <f t="shared" ref="C168:R169" si="69">C169</f>
        <v>200000</v>
      </c>
      <c r="D168" s="691">
        <f t="shared" si="69"/>
        <v>0</v>
      </c>
      <c r="E168" s="691">
        <f t="shared" si="69"/>
        <v>0</v>
      </c>
      <c r="F168" s="691">
        <f t="shared" si="69"/>
        <v>0</v>
      </c>
      <c r="G168" s="691">
        <f t="shared" si="69"/>
        <v>0</v>
      </c>
      <c r="H168" s="691">
        <f t="shared" si="69"/>
        <v>0</v>
      </c>
      <c r="I168" s="691">
        <f t="shared" si="69"/>
        <v>0</v>
      </c>
      <c r="J168" s="691">
        <f t="shared" si="69"/>
        <v>0</v>
      </c>
      <c r="K168" s="691">
        <f t="shared" si="69"/>
        <v>0</v>
      </c>
      <c r="L168" s="691">
        <f t="shared" si="69"/>
        <v>200000</v>
      </c>
      <c r="M168" s="691">
        <f t="shared" si="69"/>
        <v>0</v>
      </c>
      <c r="N168" s="691">
        <f t="shared" si="69"/>
        <v>0</v>
      </c>
      <c r="O168" s="691">
        <f t="shared" si="69"/>
        <v>0</v>
      </c>
      <c r="P168" s="691">
        <f t="shared" si="69"/>
        <v>0</v>
      </c>
      <c r="Q168" s="691">
        <f t="shared" si="69"/>
        <v>0</v>
      </c>
      <c r="R168" s="691">
        <f t="shared" si="69"/>
        <v>0</v>
      </c>
      <c r="S168" s="691">
        <f t="shared" ref="S168:U169" si="70">S169</f>
        <v>0</v>
      </c>
      <c r="T168" s="691">
        <f t="shared" si="70"/>
        <v>0</v>
      </c>
      <c r="U168" s="691">
        <f t="shared" si="70"/>
        <v>0</v>
      </c>
    </row>
    <row r="169" spans="1:21" ht="30.75" customHeight="1" x14ac:dyDescent="0.25">
      <c r="A169" s="679">
        <v>4</v>
      </c>
      <c r="B169" s="679" t="s">
        <v>107</v>
      </c>
      <c r="C169" s="654">
        <f t="shared" si="69"/>
        <v>200000</v>
      </c>
      <c r="D169" s="654">
        <f t="shared" si="69"/>
        <v>0</v>
      </c>
      <c r="E169" s="654">
        <f t="shared" si="69"/>
        <v>0</v>
      </c>
      <c r="F169" s="654">
        <f t="shared" si="69"/>
        <v>0</v>
      </c>
      <c r="G169" s="654">
        <f t="shared" si="69"/>
        <v>0</v>
      </c>
      <c r="H169" s="654">
        <f t="shared" si="69"/>
        <v>0</v>
      </c>
      <c r="I169" s="654">
        <f t="shared" si="69"/>
        <v>0</v>
      </c>
      <c r="J169" s="654">
        <f t="shared" si="69"/>
        <v>0</v>
      </c>
      <c r="K169" s="654">
        <f t="shared" si="69"/>
        <v>0</v>
      </c>
      <c r="L169" s="654">
        <f t="shared" si="69"/>
        <v>200000</v>
      </c>
      <c r="M169" s="654">
        <f t="shared" si="69"/>
        <v>0</v>
      </c>
      <c r="N169" s="654">
        <f t="shared" si="69"/>
        <v>0</v>
      </c>
      <c r="O169" s="654">
        <f t="shared" si="69"/>
        <v>0</v>
      </c>
      <c r="P169" s="654">
        <f t="shared" si="69"/>
        <v>0</v>
      </c>
      <c r="Q169" s="654">
        <f t="shared" si="69"/>
        <v>0</v>
      </c>
      <c r="R169" s="654">
        <f t="shared" si="69"/>
        <v>0</v>
      </c>
      <c r="S169" s="654">
        <f t="shared" si="70"/>
        <v>0</v>
      </c>
      <c r="T169" s="654">
        <f t="shared" si="70"/>
        <v>0</v>
      </c>
      <c r="U169" s="654">
        <f t="shared" si="70"/>
        <v>0</v>
      </c>
    </row>
    <row r="170" spans="1:21" ht="36.75" customHeight="1" x14ac:dyDescent="0.25">
      <c r="A170" s="679">
        <v>42</v>
      </c>
      <c r="B170" s="679" t="s">
        <v>108</v>
      </c>
      <c r="C170" s="654">
        <f>SUM(C171)</f>
        <v>200000</v>
      </c>
      <c r="D170" s="654">
        <f t="shared" ref="D170:U170" si="71">SUM(D171)</f>
        <v>0</v>
      </c>
      <c r="E170" s="654">
        <f t="shared" si="71"/>
        <v>0</v>
      </c>
      <c r="F170" s="654">
        <f t="shared" si="71"/>
        <v>0</v>
      </c>
      <c r="G170" s="654">
        <f t="shared" si="71"/>
        <v>0</v>
      </c>
      <c r="H170" s="654">
        <f t="shared" si="71"/>
        <v>0</v>
      </c>
      <c r="I170" s="654">
        <f t="shared" si="71"/>
        <v>0</v>
      </c>
      <c r="J170" s="654">
        <f t="shared" si="71"/>
        <v>0</v>
      </c>
      <c r="K170" s="654">
        <f t="shared" si="71"/>
        <v>0</v>
      </c>
      <c r="L170" s="654">
        <f t="shared" si="71"/>
        <v>200000</v>
      </c>
      <c r="M170" s="654">
        <f t="shared" si="71"/>
        <v>0</v>
      </c>
      <c r="N170" s="654">
        <f t="shared" si="71"/>
        <v>0</v>
      </c>
      <c r="O170" s="654">
        <f t="shared" si="71"/>
        <v>0</v>
      </c>
      <c r="P170" s="654">
        <f t="shared" si="71"/>
        <v>0</v>
      </c>
      <c r="Q170" s="654">
        <f t="shared" si="71"/>
        <v>0</v>
      </c>
      <c r="R170" s="654">
        <f t="shared" si="71"/>
        <v>0</v>
      </c>
      <c r="S170" s="654">
        <f t="shared" si="71"/>
        <v>0</v>
      </c>
      <c r="T170" s="654">
        <f t="shared" si="71"/>
        <v>0</v>
      </c>
      <c r="U170" s="654">
        <f t="shared" si="71"/>
        <v>0</v>
      </c>
    </row>
    <row r="171" spans="1:21" x14ac:dyDescent="0.25">
      <c r="A171" s="661">
        <v>421</v>
      </c>
      <c r="B171" s="661" t="s">
        <v>825</v>
      </c>
      <c r="C171" s="681">
        <v>200000</v>
      </c>
      <c r="D171" s="681"/>
      <c r="E171" s="736"/>
      <c r="F171" s="736"/>
      <c r="G171" s="736"/>
      <c r="H171" s="736"/>
      <c r="I171" s="736"/>
      <c r="J171" s="736"/>
      <c r="K171" s="736"/>
      <c r="L171" s="736">
        <v>200000</v>
      </c>
      <c r="M171" s="736"/>
      <c r="N171" s="736"/>
      <c r="O171" s="736"/>
      <c r="P171" s="736"/>
      <c r="Q171" s="736"/>
      <c r="R171" s="736"/>
      <c r="S171" s="781"/>
      <c r="T171" s="781"/>
      <c r="U171" s="781"/>
    </row>
    <row r="172" spans="1:21" ht="15.75" thickBot="1" x14ac:dyDescent="0.3">
      <c r="A172" s="747"/>
      <c r="B172" s="723"/>
      <c r="C172" s="782"/>
      <c r="D172" s="736"/>
      <c r="E172" s="736"/>
      <c r="F172" s="736"/>
      <c r="G172" s="736"/>
      <c r="H172" s="736"/>
      <c r="I172" s="736"/>
      <c r="J172" s="736"/>
      <c r="K172" s="736"/>
      <c r="L172" s="736"/>
      <c r="M172" s="736"/>
      <c r="N172" s="736"/>
      <c r="O172" s="736"/>
      <c r="P172" s="736"/>
      <c r="Q172" s="736"/>
      <c r="R172" s="736"/>
      <c r="S172" s="781"/>
      <c r="T172" s="781"/>
      <c r="U172" s="781"/>
    </row>
    <row r="173" spans="1:21" ht="15.75" thickBot="1" x14ac:dyDescent="0.3">
      <c r="A173" s="783" t="s">
        <v>694</v>
      </c>
      <c r="B173" s="784" t="s">
        <v>319</v>
      </c>
      <c r="C173" s="769">
        <f t="shared" ref="C173:U173" si="72">C175+C186</f>
        <v>2350000</v>
      </c>
      <c r="D173" s="769">
        <f t="shared" si="72"/>
        <v>25000</v>
      </c>
      <c r="E173" s="769">
        <f t="shared" si="72"/>
        <v>0</v>
      </c>
      <c r="F173" s="769">
        <f t="shared" si="72"/>
        <v>500000</v>
      </c>
      <c r="G173" s="769">
        <f t="shared" si="72"/>
        <v>0</v>
      </c>
      <c r="H173" s="769">
        <f t="shared" si="72"/>
        <v>0</v>
      </c>
      <c r="I173" s="769">
        <f t="shared" si="72"/>
        <v>0</v>
      </c>
      <c r="J173" s="769">
        <f t="shared" si="72"/>
        <v>0</v>
      </c>
      <c r="K173" s="769">
        <f t="shared" si="72"/>
        <v>0</v>
      </c>
      <c r="L173" s="769">
        <f t="shared" si="72"/>
        <v>0</v>
      </c>
      <c r="M173" s="769">
        <f t="shared" si="72"/>
        <v>0</v>
      </c>
      <c r="N173" s="769">
        <f t="shared" si="72"/>
        <v>25000</v>
      </c>
      <c r="O173" s="769">
        <f t="shared" si="72"/>
        <v>400000</v>
      </c>
      <c r="P173" s="769">
        <f t="shared" si="72"/>
        <v>100000</v>
      </c>
      <c r="Q173" s="769">
        <f t="shared" si="72"/>
        <v>1300000</v>
      </c>
      <c r="R173" s="769">
        <f t="shared" si="72"/>
        <v>0</v>
      </c>
      <c r="S173" s="785">
        <f t="shared" si="72"/>
        <v>0</v>
      </c>
      <c r="T173" s="785">
        <f t="shared" si="72"/>
        <v>0</v>
      </c>
      <c r="U173" s="785">
        <f t="shared" si="72"/>
        <v>0</v>
      </c>
    </row>
    <row r="174" spans="1:21" x14ac:dyDescent="0.25">
      <c r="A174" s="747"/>
      <c r="B174" s="723"/>
      <c r="C174" s="782"/>
      <c r="D174" s="736"/>
      <c r="E174" s="736"/>
      <c r="F174" s="736"/>
      <c r="G174" s="736"/>
      <c r="H174" s="736"/>
      <c r="I174" s="736"/>
      <c r="J174" s="736"/>
      <c r="K174" s="736"/>
      <c r="L174" s="736"/>
      <c r="M174" s="736"/>
      <c r="N174" s="736"/>
      <c r="O174" s="736"/>
      <c r="P174" s="736"/>
      <c r="Q174" s="736"/>
      <c r="R174" s="736"/>
      <c r="S174" s="781"/>
      <c r="T174" s="781"/>
      <c r="U174" s="781"/>
    </row>
    <row r="175" spans="1:21" x14ac:dyDescent="0.25">
      <c r="A175" s="689" t="s">
        <v>695</v>
      </c>
      <c r="B175" s="711" t="s">
        <v>696</v>
      </c>
      <c r="C175" s="691">
        <f>C176+C181</f>
        <v>2300000</v>
      </c>
      <c r="D175" s="691">
        <f t="shared" ref="D175:U175" si="73">D176+D181</f>
        <v>0</v>
      </c>
      <c r="E175" s="691">
        <f t="shared" si="73"/>
        <v>0</v>
      </c>
      <c r="F175" s="691">
        <f t="shared" si="73"/>
        <v>500000</v>
      </c>
      <c r="G175" s="691">
        <f t="shared" si="73"/>
        <v>0</v>
      </c>
      <c r="H175" s="691">
        <f t="shared" si="73"/>
        <v>0</v>
      </c>
      <c r="I175" s="691">
        <f t="shared" si="73"/>
        <v>0</v>
      </c>
      <c r="J175" s="691">
        <f t="shared" si="73"/>
        <v>0</v>
      </c>
      <c r="K175" s="691">
        <f t="shared" si="73"/>
        <v>0</v>
      </c>
      <c r="L175" s="691">
        <f t="shared" si="73"/>
        <v>0</v>
      </c>
      <c r="M175" s="691">
        <f t="shared" si="73"/>
        <v>0</v>
      </c>
      <c r="N175" s="691">
        <f t="shared" si="73"/>
        <v>0</v>
      </c>
      <c r="O175" s="691">
        <f t="shared" si="73"/>
        <v>400000</v>
      </c>
      <c r="P175" s="691">
        <f t="shared" si="73"/>
        <v>100000</v>
      </c>
      <c r="Q175" s="691">
        <f t="shared" si="73"/>
        <v>1300000</v>
      </c>
      <c r="R175" s="691">
        <f t="shared" si="73"/>
        <v>0</v>
      </c>
      <c r="S175" s="691">
        <f t="shared" si="73"/>
        <v>0</v>
      </c>
      <c r="T175" s="691">
        <f t="shared" si="73"/>
        <v>0</v>
      </c>
      <c r="U175" s="691">
        <f t="shared" si="73"/>
        <v>0</v>
      </c>
    </row>
    <row r="176" spans="1:21" x14ac:dyDescent="0.25">
      <c r="A176" s="679">
        <v>3</v>
      </c>
      <c r="B176" s="679" t="s">
        <v>67</v>
      </c>
      <c r="C176" s="654">
        <f>C177+C179</f>
        <v>1200000</v>
      </c>
      <c r="D176" s="654">
        <f t="shared" ref="D176:U176" si="74">D177+D179</f>
        <v>0</v>
      </c>
      <c r="E176" s="654">
        <f t="shared" si="74"/>
        <v>0</v>
      </c>
      <c r="F176" s="654">
        <f t="shared" si="74"/>
        <v>300000</v>
      </c>
      <c r="G176" s="654">
        <f t="shared" si="74"/>
        <v>0</v>
      </c>
      <c r="H176" s="654">
        <f t="shared" si="74"/>
        <v>0</v>
      </c>
      <c r="I176" s="654">
        <f t="shared" si="74"/>
        <v>0</v>
      </c>
      <c r="J176" s="654">
        <f t="shared" si="74"/>
        <v>0</v>
      </c>
      <c r="K176" s="654">
        <f t="shared" si="74"/>
        <v>0</v>
      </c>
      <c r="L176" s="654">
        <f t="shared" si="74"/>
        <v>0</v>
      </c>
      <c r="M176" s="654">
        <f t="shared" si="74"/>
        <v>0</v>
      </c>
      <c r="N176" s="654">
        <f t="shared" si="74"/>
        <v>0</v>
      </c>
      <c r="O176" s="654">
        <f t="shared" si="74"/>
        <v>200000</v>
      </c>
      <c r="P176" s="654">
        <f t="shared" si="74"/>
        <v>100000</v>
      </c>
      <c r="Q176" s="654">
        <f t="shared" si="74"/>
        <v>600000</v>
      </c>
      <c r="R176" s="654">
        <f t="shared" si="74"/>
        <v>0</v>
      </c>
      <c r="S176" s="654">
        <f t="shared" si="74"/>
        <v>0</v>
      </c>
      <c r="T176" s="654">
        <f t="shared" si="74"/>
        <v>0</v>
      </c>
      <c r="U176" s="654">
        <f t="shared" si="74"/>
        <v>0</v>
      </c>
    </row>
    <row r="177" spans="1:21" x14ac:dyDescent="0.25">
      <c r="A177" s="679">
        <v>32</v>
      </c>
      <c r="B177" s="679" t="s">
        <v>72</v>
      </c>
      <c r="C177" s="654">
        <f>SUM(C178)</f>
        <v>1100000</v>
      </c>
      <c r="D177" s="654">
        <f t="shared" ref="D177:U177" si="75">SUM(D178)</f>
        <v>0</v>
      </c>
      <c r="E177" s="654">
        <f t="shared" si="75"/>
        <v>0</v>
      </c>
      <c r="F177" s="654">
        <f t="shared" si="75"/>
        <v>300000</v>
      </c>
      <c r="G177" s="654">
        <f t="shared" si="75"/>
        <v>0</v>
      </c>
      <c r="H177" s="654">
        <f t="shared" si="75"/>
        <v>0</v>
      </c>
      <c r="I177" s="654">
        <f t="shared" si="75"/>
        <v>0</v>
      </c>
      <c r="J177" s="654">
        <f t="shared" si="75"/>
        <v>0</v>
      </c>
      <c r="K177" s="654">
        <f t="shared" si="75"/>
        <v>0</v>
      </c>
      <c r="L177" s="654">
        <f t="shared" si="75"/>
        <v>0</v>
      </c>
      <c r="M177" s="654">
        <f t="shared" si="75"/>
        <v>0</v>
      </c>
      <c r="N177" s="654">
        <f t="shared" si="75"/>
        <v>0</v>
      </c>
      <c r="O177" s="654">
        <f t="shared" si="75"/>
        <v>200000</v>
      </c>
      <c r="P177" s="654">
        <f t="shared" si="75"/>
        <v>0</v>
      </c>
      <c r="Q177" s="654">
        <f t="shared" si="75"/>
        <v>600000</v>
      </c>
      <c r="R177" s="654">
        <f t="shared" si="75"/>
        <v>0</v>
      </c>
      <c r="S177" s="654">
        <f t="shared" si="75"/>
        <v>0</v>
      </c>
      <c r="T177" s="654">
        <f t="shared" si="75"/>
        <v>0</v>
      </c>
      <c r="U177" s="654">
        <f t="shared" si="75"/>
        <v>0</v>
      </c>
    </row>
    <row r="178" spans="1:21" ht="22.5" customHeight="1" x14ac:dyDescent="0.25">
      <c r="A178" s="661">
        <v>323</v>
      </c>
      <c r="B178" s="661" t="s">
        <v>401</v>
      </c>
      <c r="C178" s="681">
        <v>1100000</v>
      </c>
      <c r="D178" s="681"/>
      <c r="E178" s="736"/>
      <c r="F178" s="736">
        <v>300000</v>
      </c>
      <c r="G178" s="736"/>
      <c r="H178" s="736"/>
      <c r="I178" s="736"/>
      <c r="J178" s="736"/>
      <c r="K178" s="736"/>
      <c r="L178" s="736"/>
      <c r="M178" s="736"/>
      <c r="N178" s="736"/>
      <c r="O178" s="736">
        <v>200000</v>
      </c>
      <c r="P178" s="736"/>
      <c r="Q178" s="736">
        <v>600000</v>
      </c>
      <c r="R178" s="736"/>
      <c r="S178" s="781"/>
      <c r="T178" s="781"/>
      <c r="U178" s="781"/>
    </row>
    <row r="179" spans="1:21" x14ac:dyDescent="0.25">
      <c r="A179" s="679">
        <v>35</v>
      </c>
      <c r="B179" s="679" t="s">
        <v>91</v>
      </c>
      <c r="C179" s="654">
        <f>SUM(C180)</f>
        <v>100000</v>
      </c>
      <c r="D179" s="654">
        <f t="shared" ref="D179:U179" si="76">SUM(D180)</f>
        <v>0</v>
      </c>
      <c r="E179" s="654">
        <f t="shared" si="76"/>
        <v>0</v>
      </c>
      <c r="F179" s="654">
        <f t="shared" si="76"/>
        <v>0</v>
      </c>
      <c r="G179" s="654">
        <f t="shared" si="76"/>
        <v>0</v>
      </c>
      <c r="H179" s="654">
        <f t="shared" si="76"/>
        <v>0</v>
      </c>
      <c r="I179" s="654">
        <f t="shared" si="76"/>
        <v>0</v>
      </c>
      <c r="J179" s="654">
        <f t="shared" si="76"/>
        <v>0</v>
      </c>
      <c r="K179" s="654">
        <f t="shared" si="76"/>
        <v>0</v>
      </c>
      <c r="L179" s="654">
        <f t="shared" si="76"/>
        <v>0</v>
      </c>
      <c r="M179" s="654">
        <f t="shared" si="76"/>
        <v>0</v>
      </c>
      <c r="N179" s="654">
        <f t="shared" si="76"/>
        <v>0</v>
      </c>
      <c r="O179" s="654">
        <f t="shared" si="76"/>
        <v>0</v>
      </c>
      <c r="P179" s="654">
        <f t="shared" si="76"/>
        <v>100000</v>
      </c>
      <c r="Q179" s="654">
        <f t="shared" si="76"/>
        <v>0</v>
      </c>
      <c r="R179" s="654">
        <f t="shared" si="76"/>
        <v>0</v>
      </c>
      <c r="S179" s="654">
        <f t="shared" si="76"/>
        <v>0</v>
      </c>
      <c r="T179" s="654">
        <f t="shared" si="76"/>
        <v>0</v>
      </c>
      <c r="U179" s="654">
        <f t="shared" si="76"/>
        <v>0</v>
      </c>
    </row>
    <row r="180" spans="1:21" ht="26.25" customHeight="1" x14ac:dyDescent="0.25">
      <c r="A180" s="661">
        <v>351</v>
      </c>
      <c r="B180" s="661" t="s">
        <v>116</v>
      </c>
      <c r="C180" s="681">
        <v>100000</v>
      </c>
      <c r="D180" s="681"/>
      <c r="E180" s="736"/>
      <c r="F180" s="736"/>
      <c r="G180" s="736"/>
      <c r="H180" s="736"/>
      <c r="I180" s="736"/>
      <c r="J180" s="736"/>
      <c r="K180" s="736"/>
      <c r="L180" s="736"/>
      <c r="M180" s="736"/>
      <c r="N180" s="736"/>
      <c r="O180" s="736"/>
      <c r="P180" s="736">
        <v>100000</v>
      </c>
      <c r="Q180" s="736"/>
      <c r="R180" s="736"/>
      <c r="S180" s="781"/>
      <c r="T180" s="781"/>
      <c r="U180" s="781"/>
    </row>
    <row r="181" spans="1:21" ht="31.5" customHeight="1" x14ac:dyDescent="0.25">
      <c r="A181" s="679">
        <v>4</v>
      </c>
      <c r="B181" s="679" t="s">
        <v>107</v>
      </c>
      <c r="C181" s="654">
        <f>C182</f>
        <v>1100000</v>
      </c>
      <c r="D181" s="654">
        <f t="shared" ref="D181:U181" si="77">D182</f>
        <v>0</v>
      </c>
      <c r="E181" s="654">
        <f t="shared" si="77"/>
        <v>0</v>
      </c>
      <c r="F181" s="654">
        <f t="shared" si="77"/>
        <v>200000</v>
      </c>
      <c r="G181" s="654">
        <f t="shared" si="77"/>
        <v>0</v>
      </c>
      <c r="H181" s="654">
        <f t="shared" si="77"/>
        <v>0</v>
      </c>
      <c r="I181" s="654">
        <f t="shared" si="77"/>
        <v>0</v>
      </c>
      <c r="J181" s="654">
        <f t="shared" si="77"/>
        <v>0</v>
      </c>
      <c r="K181" s="654">
        <f t="shared" si="77"/>
        <v>0</v>
      </c>
      <c r="L181" s="654">
        <f t="shared" si="77"/>
        <v>0</v>
      </c>
      <c r="M181" s="654">
        <f t="shared" si="77"/>
        <v>0</v>
      </c>
      <c r="N181" s="654">
        <f t="shared" si="77"/>
        <v>0</v>
      </c>
      <c r="O181" s="654">
        <f t="shared" si="77"/>
        <v>200000</v>
      </c>
      <c r="P181" s="654">
        <f t="shared" si="77"/>
        <v>0</v>
      </c>
      <c r="Q181" s="654">
        <f t="shared" si="77"/>
        <v>700000</v>
      </c>
      <c r="R181" s="654">
        <f t="shared" si="77"/>
        <v>0</v>
      </c>
      <c r="S181" s="788">
        <f t="shared" si="77"/>
        <v>0</v>
      </c>
      <c r="T181" s="788">
        <f t="shared" si="77"/>
        <v>0</v>
      </c>
      <c r="U181" s="788">
        <f t="shared" si="77"/>
        <v>0</v>
      </c>
    </row>
    <row r="182" spans="1:21" ht="33.75" customHeight="1" x14ac:dyDescent="0.25">
      <c r="A182" s="679">
        <v>42</v>
      </c>
      <c r="B182" s="679" t="s">
        <v>108</v>
      </c>
      <c r="C182" s="654">
        <f t="shared" ref="C182:U182" si="78">SUM(C183:C184)</f>
        <v>1100000</v>
      </c>
      <c r="D182" s="654">
        <f t="shared" si="78"/>
        <v>0</v>
      </c>
      <c r="E182" s="654">
        <f t="shared" si="78"/>
        <v>0</v>
      </c>
      <c r="F182" s="654">
        <f t="shared" si="78"/>
        <v>200000</v>
      </c>
      <c r="G182" s="654">
        <f t="shared" si="78"/>
        <v>0</v>
      </c>
      <c r="H182" s="654">
        <f t="shared" si="78"/>
        <v>0</v>
      </c>
      <c r="I182" s="654">
        <f t="shared" si="78"/>
        <v>0</v>
      </c>
      <c r="J182" s="654">
        <f t="shared" si="78"/>
        <v>0</v>
      </c>
      <c r="K182" s="654">
        <f t="shared" si="78"/>
        <v>0</v>
      </c>
      <c r="L182" s="654">
        <f t="shared" si="78"/>
        <v>0</v>
      </c>
      <c r="M182" s="654">
        <f t="shared" si="78"/>
        <v>0</v>
      </c>
      <c r="N182" s="654">
        <f t="shared" si="78"/>
        <v>0</v>
      </c>
      <c r="O182" s="654">
        <f t="shared" si="78"/>
        <v>200000</v>
      </c>
      <c r="P182" s="654">
        <f t="shared" si="78"/>
        <v>0</v>
      </c>
      <c r="Q182" s="654">
        <f t="shared" si="78"/>
        <v>700000</v>
      </c>
      <c r="R182" s="654">
        <f t="shared" si="78"/>
        <v>0</v>
      </c>
      <c r="S182" s="788">
        <f t="shared" si="78"/>
        <v>0</v>
      </c>
      <c r="T182" s="788">
        <f t="shared" si="78"/>
        <v>0</v>
      </c>
      <c r="U182" s="788">
        <f t="shared" si="78"/>
        <v>0</v>
      </c>
    </row>
    <row r="183" spans="1:21" ht="22.5" customHeight="1" x14ac:dyDescent="0.25">
      <c r="A183" s="661">
        <v>421</v>
      </c>
      <c r="B183" s="661" t="s">
        <v>388</v>
      </c>
      <c r="C183" s="681">
        <v>1000000</v>
      </c>
      <c r="D183" s="681"/>
      <c r="E183" s="736"/>
      <c r="F183" s="736">
        <v>200000</v>
      </c>
      <c r="G183" s="736"/>
      <c r="H183" s="736"/>
      <c r="I183" s="736"/>
      <c r="J183" s="736"/>
      <c r="K183" s="736"/>
      <c r="L183" s="736"/>
      <c r="M183" s="736"/>
      <c r="N183" s="736"/>
      <c r="O183" s="736">
        <v>200000</v>
      </c>
      <c r="P183" s="736"/>
      <c r="Q183" s="736">
        <v>600000</v>
      </c>
      <c r="R183" s="736"/>
      <c r="S183" s="781"/>
      <c r="T183" s="781"/>
      <c r="U183" s="781"/>
    </row>
    <row r="184" spans="1:21" ht="24" x14ac:dyDescent="0.25">
      <c r="A184" s="661">
        <v>422</v>
      </c>
      <c r="B184" s="661" t="s">
        <v>381</v>
      </c>
      <c r="C184" s="681">
        <v>100000</v>
      </c>
      <c r="D184" s="681"/>
      <c r="E184" s="736"/>
      <c r="F184" s="736"/>
      <c r="G184" s="736"/>
      <c r="H184" s="736"/>
      <c r="I184" s="736"/>
      <c r="J184" s="736"/>
      <c r="K184" s="736"/>
      <c r="L184" s="736"/>
      <c r="M184" s="736"/>
      <c r="N184" s="736"/>
      <c r="O184" s="736"/>
      <c r="P184" s="736"/>
      <c r="Q184" s="736">
        <v>100000</v>
      </c>
      <c r="R184" s="736"/>
      <c r="S184" s="781"/>
      <c r="T184" s="781"/>
      <c r="U184" s="781"/>
    </row>
    <row r="185" spans="1:21" x14ac:dyDescent="0.25">
      <c r="A185" s="747"/>
      <c r="B185" s="723"/>
      <c r="C185" s="782"/>
      <c r="D185" s="736"/>
      <c r="E185" s="736"/>
      <c r="F185" s="736"/>
      <c r="G185" s="736"/>
      <c r="H185" s="736"/>
      <c r="I185" s="736"/>
      <c r="J185" s="736"/>
      <c r="K185" s="736"/>
      <c r="L185" s="736"/>
      <c r="M185" s="736"/>
      <c r="N185" s="736"/>
      <c r="O185" s="736"/>
      <c r="P185" s="736"/>
      <c r="Q185" s="736"/>
      <c r="R185" s="736"/>
      <c r="S185" s="781"/>
      <c r="T185" s="781"/>
      <c r="U185" s="781"/>
    </row>
    <row r="186" spans="1:21" ht="24.75" x14ac:dyDescent="0.25">
      <c r="A186" s="689" t="s">
        <v>697</v>
      </c>
      <c r="B186" s="786" t="s">
        <v>539</v>
      </c>
      <c r="C186" s="691">
        <f t="shared" ref="C186:R187" si="79">C187</f>
        <v>50000</v>
      </c>
      <c r="D186" s="691">
        <f t="shared" si="79"/>
        <v>25000</v>
      </c>
      <c r="E186" s="691">
        <f t="shared" si="79"/>
        <v>0</v>
      </c>
      <c r="F186" s="691">
        <f t="shared" si="79"/>
        <v>0</v>
      </c>
      <c r="G186" s="691">
        <f t="shared" si="79"/>
        <v>0</v>
      </c>
      <c r="H186" s="691">
        <f t="shared" si="79"/>
        <v>0</v>
      </c>
      <c r="I186" s="691">
        <f t="shared" si="79"/>
        <v>0</v>
      </c>
      <c r="J186" s="691">
        <f t="shared" si="79"/>
        <v>0</v>
      </c>
      <c r="K186" s="691">
        <f t="shared" si="79"/>
        <v>0</v>
      </c>
      <c r="L186" s="691">
        <f t="shared" si="79"/>
        <v>0</v>
      </c>
      <c r="M186" s="691">
        <f t="shared" si="79"/>
        <v>0</v>
      </c>
      <c r="N186" s="691">
        <f t="shared" si="79"/>
        <v>25000</v>
      </c>
      <c r="O186" s="691">
        <f t="shared" si="79"/>
        <v>0</v>
      </c>
      <c r="P186" s="691">
        <f t="shared" si="79"/>
        <v>0</v>
      </c>
      <c r="Q186" s="691">
        <f t="shared" si="79"/>
        <v>0</v>
      </c>
      <c r="R186" s="691">
        <f t="shared" si="79"/>
        <v>0</v>
      </c>
      <c r="S186" s="787">
        <f t="shared" ref="S186:U187" si="80">S187</f>
        <v>0</v>
      </c>
      <c r="T186" s="787">
        <f t="shared" si="80"/>
        <v>0</v>
      </c>
      <c r="U186" s="787">
        <f t="shared" si="80"/>
        <v>0</v>
      </c>
    </row>
    <row r="187" spans="1:21" x14ac:dyDescent="0.25">
      <c r="A187" s="679">
        <v>3</v>
      </c>
      <c r="B187" s="679" t="s">
        <v>67</v>
      </c>
      <c r="C187" s="654">
        <f t="shared" si="79"/>
        <v>50000</v>
      </c>
      <c r="D187" s="654">
        <f t="shared" si="79"/>
        <v>25000</v>
      </c>
      <c r="E187" s="654">
        <f t="shared" si="79"/>
        <v>0</v>
      </c>
      <c r="F187" s="654">
        <f t="shared" si="79"/>
        <v>0</v>
      </c>
      <c r="G187" s="654">
        <f t="shared" si="79"/>
        <v>0</v>
      </c>
      <c r="H187" s="654">
        <f t="shared" si="79"/>
        <v>0</v>
      </c>
      <c r="I187" s="654">
        <f t="shared" si="79"/>
        <v>0</v>
      </c>
      <c r="J187" s="654">
        <f t="shared" si="79"/>
        <v>0</v>
      </c>
      <c r="K187" s="654">
        <f t="shared" si="79"/>
        <v>0</v>
      </c>
      <c r="L187" s="654">
        <f t="shared" si="79"/>
        <v>0</v>
      </c>
      <c r="M187" s="654">
        <f t="shared" si="79"/>
        <v>0</v>
      </c>
      <c r="N187" s="654">
        <f t="shared" si="79"/>
        <v>25000</v>
      </c>
      <c r="O187" s="654">
        <f t="shared" si="79"/>
        <v>0</v>
      </c>
      <c r="P187" s="654">
        <f t="shared" si="79"/>
        <v>0</v>
      </c>
      <c r="Q187" s="654">
        <f t="shared" si="79"/>
        <v>0</v>
      </c>
      <c r="R187" s="654">
        <f t="shared" si="79"/>
        <v>0</v>
      </c>
      <c r="S187" s="788">
        <f t="shared" si="80"/>
        <v>0</v>
      </c>
      <c r="T187" s="788">
        <f t="shared" si="80"/>
        <v>0</v>
      </c>
      <c r="U187" s="788">
        <f t="shared" si="80"/>
        <v>0</v>
      </c>
    </row>
    <row r="188" spans="1:21" x14ac:dyDescent="0.25">
      <c r="A188" s="679">
        <v>32</v>
      </c>
      <c r="B188" s="679" t="s">
        <v>72</v>
      </c>
      <c r="C188" s="654">
        <f>SUM(C189)</f>
        <v>50000</v>
      </c>
      <c r="D188" s="654">
        <f t="shared" ref="D188:U188" si="81">SUM(D189)</f>
        <v>25000</v>
      </c>
      <c r="E188" s="654">
        <f t="shared" si="81"/>
        <v>0</v>
      </c>
      <c r="F188" s="654">
        <f t="shared" si="81"/>
        <v>0</v>
      </c>
      <c r="G188" s="654">
        <f t="shared" si="81"/>
        <v>0</v>
      </c>
      <c r="H188" s="654">
        <f t="shared" si="81"/>
        <v>0</v>
      </c>
      <c r="I188" s="654">
        <f t="shared" si="81"/>
        <v>0</v>
      </c>
      <c r="J188" s="654">
        <f t="shared" si="81"/>
        <v>0</v>
      </c>
      <c r="K188" s="654">
        <f t="shared" si="81"/>
        <v>0</v>
      </c>
      <c r="L188" s="654">
        <f t="shared" si="81"/>
        <v>0</v>
      </c>
      <c r="M188" s="654">
        <f t="shared" si="81"/>
        <v>0</v>
      </c>
      <c r="N188" s="654">
        <f t="shared" si="81"/>
        <v>25000</v>
      </c>
      <c r="O188" s="654">
        <f t="shared" si="81"/>
        <v>0</v>
      </c>
      <c r="P188" s="654">
        <f t="shared" si="81"/>
        <v>0</v>
      </c>
      <c r="Q188" s="654">
        <f t="shared" si="81"/>
        <v>0</v>
      </c>
      <c r="R188" s="654">
        <f t="shared" si="81"/>
        <v>0</v>
      </c>
      <c r="S188" s="788">
        <f t="shared" si="81"/>
        <v>0</v>
      </c>
      <c r="T188" s="788">
        <f t="shared" si="81"/>
        <v>0</v>
      </c>
      <c r="U188" s="788">
        <f t="shared" si="81"/>
        <v>0</v>
      </c>
    </row>
    <row r="189" spans="1:21" ht="24.75" customHeight="1" x14ac:dyDescent="0.25">
      <c r="A189" s="661">
        <v>323</v>
      </c>
      <c r="B189" s="661" t="s">
        <v>539</v>
      </c>
      <c r="C189" s="681">
        <v>50000</v>
      </c>
      <c r="D189" s="681">
        <v>25000</v>
      </c>
      <c r="E189" s="736"/>
      <c r="F189" s="736"/>
      <c r="G189" s="736"/>
      <c r="H189" s="736"/>
      <c r="I189" s="736"/>
      <c r="J189" s="736"/>
      <c r="K189" s="736"/>
      <c r="L189" s="736"/>
      <c r="M189" s="736"/>
      <c r="N189" s="736">
        <v>25000</v>
      </c>
      <c r="O189" s="736"/>
      <c r="P189" s="736"/>
      <c r="Q189" s="736"/>
      <c r="R189" s="736"/>
      <c r="S189" s="781"/>
      <c r="T189" s="781"/>
      <c r="U189" s="781"/>
    </row>
    <row r="190" spans="1:21" ht="15.75" thickBot="1" x14ac:dyDescent="0.3">
      <c r="A190" s="747"/>
      <c r="B190" s="723"/>
      <c r="C190" s="782"/>
      <c r="D190" s="736"/>
      <c r="E190" s="736"/>
      <c r="F190" s="736"/>
      <c r="G190" s="736"/>
      <c r="H190" s="736"/>
      <c r="I190" s="736"/>
      <c r="J190" s="736"/>
      <c r="K190" s="736"/>
      <c r="L190" s="736"/>
      <c r="M190" s="736"/>
      <c r="N190" s="736"/>
      <c r="O190" s="736"/>
      <c r="P190" s="736"/>
      <c r="Q190" s="736"/>
      <c r="R190" s="736"/>
      <c r="S190" s="781"/>
      <c r="T190" s="781"/>
      <c r="U190" s="781"/>
    </row>
    <row r="191" spans="1:21" ht="25.5" thickBot="1" x14ac:dyDescent="0.3">
      <c r="A191" s="789" t="s">
        <v>698</v>
      </c>
      <c r="B191" s="790" t="s">
        <v>699</v>
      </c>
      <c r="C191" s="769">
        <f>C193+C201+C206</f>
        <v>1620000</v>
      </c>
      <c r="D191" s="769">
        <f t="shared" ref="D191:U191" si="82">D193+D201+D206</f>
        <v>0</v>
      </c>
      <c r="E191" s="769">
        <f t="shared" si="82"/>
        <v>0</v>
      </c>
      <c r="F191" s="769">
        <f t="shared" si="82"/>
        <v>920000</v>
      </c>
      <c r="G191" s="769">
        <f t="shared" si="82"/>
        <v>0</v>
      </c>
      <c r="H191" s="769">
        <f t="shared" si="82"/>
        <v>0</v>
      </c>
      <c r="I191" s="769">
        <f t="shared" si="82"/>
        <v>0</v>
      </c>
      <c r="J191" s="769">
        <f t="shared" si="82"/>
        <v>0</v>
      </c>
      <c r="K191" s="769">
        <f t="shared" si="82"/>
        <v>0</v>
      </c>
      <c r="L191" s="769">
        <f t="shared" si="82"/>
        <v>0</v>
      </c>
      <c r="M191" s="769">
        <f t="shared" si="82"/>
        <v>0</v>
      </c>
      <c r="N191" s="769">
        <f t="shared" si="82"/>
        <v>0</v>
      </c>
      <c r="O191" s="769">
        <f t="shared" si="82"/>
        <v>200000</v>
      </c>
      <c r="P191" s="769">
        <f t="shared" si="82"/>
        <v>0</v>
      </c>
      <c r="Q191" s="769">
        <f t="shared" si="82"/>
        <v>0</v>
      </c>
      <c r="R191" s="769">
        <f t="shared" si="82"/>
        <v>500000</v>
      </c>
      <c r="S191" s="769">
        <f t="shared" si="82"/>
        <v>0</v>
      </c>
      <c r="T191" s="769">
        <f t="shared" si="82"/>
        <v>0</v>
      </c>
      <c r="U191" s="769">
        <f t="shared" si="82"/>
        <v>0</v>
      </c>
    </row>
    <row r="192" spans="1:21" x14ac:dyDescent="0.25">
      <c r="A192" s="747"/>
      <c r="B192" s="723"/>
      <c r="C192" s="782"/>
      <c r="D192" s="736"/>
      <c r="E192" s="736"/>
      <c r="F192" s="736"/>
      <c r="G192" s="736"/>
      <c r="H192" s="736"/>
      <c r="I192" s="736"/>
      <c r="J192" s="736"/>
      <c r="K192" s="736"/>
      <c r="L192" s="736"/>
      <c r="M192" s="736"/>
      <c r="N192" s="736"/>
      <c r="O192" s="736"/>
      <c r="P192" s="736"/>
      <c r="Q192" s="736"/>
      <c r="R192" s="736"/>
      <c r="S192" s="781"/>
      <c r="T192" s="781"/>
      <c r="U192" s="781"/>
    </row>
    <row r="193" spans="1:21" x14ac:dyDescent="0.25">
      <c r="A193" s="689" t="s">
        <v>700</v>
      </c>
      <c r="B193" s="786" t="s">
        <v>701</v>
      </c>
      <c r="C193" s="691">
        <f>C194+C197</f>
        <v>420000</v>
      </c>
      <c r="D193" s="691">
        <f t="shared" ref="D193:U193" si="83">D194+D197</f>
        <v>0</v>
      </c>
      <c r="E193" s="691">
        <f t="shared" si="83"/>
        <v>0</v>
      </c>
      <c r="F193" s="691">
        <f t="shared" si="83"/>
        <v>420000</v>
      </c>
      <c r="G193" s="691">
        <f t="shared" si="83"/>
        <v>0</v>
      </c>
      <c r="H193" s="691">
        <f t="shared" si="83"/>
        <v>0</v>
      </c>
      <c r="I193" s="691">
        <f t="shared" si="83"/>
        <v>0</v>
      </c>
      <c r="J193" s="691">
        <f t="shared" si="83"/>
        <v>0</v>
      </c>
      <c r="K193" s="691">
        <f t="shared" si="83"/>
        <v>0</v>
      </c>
      <c r="L193" s="691">
        <f t="shared" si="83"/>
        <v>0</v>
      </c>
      <c r="M193" s="691">
        <f t="shared" si="83"/>
        <v>0</v>
      </c>
      <c r="N193" s="691">
        <f t="shared" si="83"/>
        <v>0</v>
      </c>
      <c r="O193" s="691">
        <f t="shared" si="83"/>
        <v>0</v>
      </c>
      <c r="P193" s="691">
        <f t="shared" si="83"/>
        <v>0</v>
      </c>
      <c r="Q193" s="691">
        <f t="shared" si="83"/>
        <v>0</v>
      </c>
      <c r="R193" s="691">
        <f t="shared" si="83"/>
        <v>0</v>
      </c>
      <c r="S193" s="691">
        <f t="shared" si="83"/>
        <v>0</v>
      </c>
      <c r="T193" s="691">
        <f t="shared" si="83"/>
        <v>0</v>
      </c>
      <c r="U193" s="691">
        <f t="shared" si="83"/>
        <v>0</v>
      </c>
    </row>
    <row r="194" spans="1:21" x14ac:dyDescent="0.25">
      <c r="A194" s="679">
        <v>3</v>
      </c>
      <c r="B194" s="679" t="s">
        <v>67</v>
      </c>
      <c r="C194" s="654">
        <f>C195</f>
        <v>45000</v>
      </c>
      <c r="D194" s="654">
        <f t="shared" ref="D194:U194" si="84">D195</f>
        <v>0</v>
      </c>
      <c r="E194" s="654">
        <f t="shared" si="84"/>
        <v>0</v>
      </c>
      <c r="F194" s="654">
        <f t="shared" si="84"/>
        <v>45000</v>
      </c>
      <c r="G194" s="654">
        <f t="shared" si="84"/>
        <v>0</v>
      </c>
      <c r="H194" s="654">
        <f t="shared" si="84"/>
        <v>0</v>
      </c>
      <c r="I194" s="654">
        <f t="shared" si="84"/>
        <v>0</v>
      </c>
      <c r="J194" s="654">
        <f t="shared" si="84"/>
        <v>0</v>
      </c>
      <c r="K194" s="654">
        <f t="shared" si="84"/>
        <v>0</v>
      </c>
      <c r="L194" s="654">
        <f t="shared" si="84"/>
        <v>0</v>
      </c>
      <c r="M194" s="654">
        <f t="shared" si="84"/>
        <v>0</v>
      </c>
      <c r="N194" s="654">
        <f t="shared" si="84"/>
        <v>0</v>
      </c>
      <c r="O194" s="654">
        <f t="shared" si="84"/>
        <v>0</v>
      </c>
      <c r="P194" s="654">
        <f t="shared" si="84"/>
        <v>0</v>
      </c>
      <c r="Q194" s="654">
        <f t="shared" si="84"/>
        <v>0</v>
      </c>
      <c r="R194" s="654">
        <f t="shared" si="84"/>
        <v>0</v>
      </c>
      <c r="S194" s="654">
        <f t="shared" si="84"/>
        <v>0</v>
      </c>
      <c r="T194" s="654">
        <f t="shared" si="84"/>
        <v>0</v>
      </c>
      <c r="U194" s="654">
        <f t="shared" si="84"/>
        <v>0</v>
      </c>
    </row>
    <row r="195" spans="1:21" x14ac:dyDescent="0.25">
      <c r="A195" s="679">
        <v>34</v>
      </c>
      <c r="B195" s="679" t="s">
        <v>89</v>
      </c>
      <c r="C195" s="654">
        <f>SUM(C196)</f>
        <v>45000</v>
      </c>
      <c r="D195" s="654">
        <f t="shared" ref="D195:U195" si="85">SUM(D196)</f>
        <v>0</v>
      </c>
      <c r="E195" s="654">
        <f t="shared" si="85"/>
        <v>0</v>
      </c>
      <c r="F195" s="654">
        <f t="shared" si="85"/>
        <v>45000</v>
      </c>
      <c r="G195" s="654">
        <f t="shared" si="85"/>
        <v>0</v>
      </c>
      <c r="H195" s="654">
        <f t="shared" si="85"/>
        <v>0</v>
      </c>
      <c r="I195" s="654">
        <f t="shared" si="85"/>
        <v>0</v>
      </c>
      <c r="J195" s="654">
        <f t="shared" si="85"/>
        <v>0</v>
      </c>
      <c r="K195" s="654">
        <f t="shared" si="85"/>
        <v>0</v>
      </c>
      <c r="L195" s="654">
        <f t="shared" si="85"/>
        <v>0</v>
      </c>
      <c r="M195" s="654">
        <f t="shared" si="85"/>
        <v>0</v>
      </c>
      <c r="N195" s="654">
        <f t="shared" si="85"/>
        <v>0</v>
      </c>
      <c r="O195" s="654">
        <f t="shared" si="85"/>
        <v>0</v>
      </c>
      <c r="P195" s="654">
        <f t="shared" si="85"/>
        <v>0</v>
      </c>
      <c r="Q195" s="654">
        <f t="shared" si="85"/>
        <v>0</v>
      </c>
      <c r="R195" s="654">
        <f t="shared" si="85"/>
        <v>0</v>
      </c>
      <c r="S195" s="654">
        <f t="shared" si="85"/>
        <v>0</v>
      </c>
      <c r="T195" s="654">
        <f t="shared" si="85"/>
        <v>0</v>
      </c>
      <c r="U195" s="654">
        <f t="shared" si="85"/>
        <v>0</v>
      </c>
    </row>
    <row r="196" spans="1:21" ht="20.25" customHeight="1" x14ac:dyDescent="0.25">
      <c r="A196" s="661">
        <v>342</v>
      </c>
      <c r="B196" s="661" t="s">
        <v>360</v>
      </c>
      <c r="C196" s="681">
        <v>45000</v>
      </c>
      <c r="D196" s="681"/>
      <c r="E196" s="736"/>
      <c r="F196" s="736">
        <v>45000</v>
      </c>
      <c r="G196" s="736"/>
      <c r="H196" s="736"/>
      <c r="I196" s="736"/>
      <c r="J196" s="736"/>
      <c r="K196" s="736"/>
      <c r="L196" s="736"/>
      <c r="M196" s="736"/>
      <c r="N196" s="736"/>
      <c r="O196" s="736"/>
      <c r="P196" s="736"/>
      <c r="Q196" s="736"/>
      <c r="R196" s="736"/>
      <c r="S196" s="781"/>
      <c r="T196" s="781"/>
      <c r="U196" s="781"/>
    </row>
    <row r="197" spans="1:21" ht="36.75" customHeight="1" x14ac:dyDescent="0.25">
      <c r="A197" s="679">
        <v>5</v>
      </c>
      <c r="B197" s="679" t="s">
        <v>148</v>
      </c>
      <c r="C197" s="654">
        <f>C198</f>
        <v>375000</v>
      </c>
      <c r="D197" s="654">
        <f t="shared" ref="D197:U197" si="86">D198</f>
        <v>0</v>
      </c>
      <c r="E197" s="654">
        <f t="shared" si="86"/>
        <v>0</v>
      </c>
      <c r="F197" s="654">
        <f t="shared" si="86"/>
        <v>375000</v>
      </c>
      <c r="G197" s="654">
        <f t="shared" si="86"/>
        <v>0</v>
      </c>
      <c r="H197" s="654">
        <f t="shared" si="86"/>
        <v>0</v>
      </c>
      <c r="I197" s="654">
        <f t="shared" si="86"/>
        <v>0</v>
      </c>
      <c r="J197" s="654">
        <f t="shared" si="86"/>
        <v>0</v>
      </c>
      <c r="K197" s="654">
        <f t="shared" si="86"/>
        <v>0</v>
      </c>
      <c r="L197" s="654">
        <f t="shared" si="86"/>
        <v>0</v>
      </c>
      <c r="M197" s="654">
        <f t="shared" si="86"/>
        <v>0</v>
      </c>
      <c r="N197" s="654">
        <f t="shared" si="86"/>
        <v>0</v>
      </c>
      <c r="O197" s="654">
        <f t="shared" si="86"/>
        <v>0</v>
      </c>
      <c r="P197" s="654">
        <f t="shared" si="86"/>
        <v>0</v>
      </c>
      <c r="Q197" s="654">
        <f t="shared" si="86"/>
        <v>0</v>
      </c>
      <c r="R197" s="654">
        <f t="shared" si="86"/>
        <v>0</v>
      </c>
      <c r="S197" s="654">
        <f t="shared" si="86"/>
        <v>0</v>
      </c>
      <c r="T197" s="654">
        <f t="shared" si="86"/>
        <v>0</v>
      </c>
      <c r="U197" s="654">
        <f t="shared" si="86"/>
        <v>0</v>
      </c>
    </row>
    <row r="198" spans="1:21" ht="33.75" customHeight="1" x14ac:dyDescent="0.25">
      <c r="A198" s="679">
        <v>54</v>
      </c>
      <c r="B198" s="679" t="s">
        <v>361</v>
      </c>
      <c r="C198" s="654">
        <f>SUM(C199)</f>
        <v>375000</v>
      </c>
      <c r="D198" s="654">
        <f t="shared" ref="D198:U198" si="87">SUM(D199)</f>
        <v>0</v>
      </c>
      <c r="E198" s="654">
        <f t="shared" si="87"/>
        <v>0</v>
      </c>
      <c r="F198" s="654">
        <f t="shared" si="87"/>
        <v>375000</v>
      </c>
      <c r="G198" s="654">
        <f t="shared" si="87"/>
        <v>0</v>
      </c>
      <c r="H198" s="654">
        <f t="shared" si="87"/>
        <v>0</v>
      </c>
      <c r="I198" s="654">
        <f t="shared" si="87"/>
        <v>0</v>
      </c>
      <c r="J198" s="654">
        <f t="shared" si="87"/>
        <v>0</v>
      </c>
      <c r="K198" s="654">
        <f t="shared" si="87"/>
        <v>0</v>
      </c>
      <c r="L198" s="654">
        <f t="shared" si="87"/>
        <v>0</v>
      </c>
      <c r="M198" s="654">
        <f t="shared" si="87"/>
        <v>0</v>
      </c>
      <c r="N198" s="654">
        <f t="shared" si="87"/>
        <v>0</v>
      </c>
      <c r="O198" s="654">
        <f t="shared" si="87"/>
        <v>0</v>
      </c>
      <c r="P198" s="654">
        <f t="shared" si="87"/>
        <v>0</v>
      </c>
      <c r="Q198" s="654">
        <f t="shared" si="87"/>
        <v>0</v>
      </c>
      <c r="R198" s="654">
        <f t="shared" si="87"/>
        <v>0</v>
      </c>
      <c r="S198" s="654">
        <f t="shared" si="87"/>
        <v>0</v>
      </c>
      <c r="T198" s="654">
        <f t="shared" si="87"/>
        <v>0</v>
      </c>
      <c r="U198" s="654">
        <f t="shared" si="87"/>
        <v>0</v>
      </c>
    </row>
    <row r="199" spans="1:21" ht="25.5" customHeight="1" x14ac:dyDescent="0.25">
      <c r="A199" s="661">
        <v>544</v>
      </c>
      <c r="B199" s="661" t="s">
        <v>362</v>
      </c>
      <c r="C199" s="681">
        <v>375000</v>
      </c>
      <c r="D199" s="681"/>
      <c r="E199" s="736"/>
      <c r="F199" s="736">
        <v>375000</v>
      </c>
      <c r="G199" s="736"/>
      <c r="H199" s="736"/>
      <c r="I199" s="736"/>
      <c r="J199" s="736"/>
      <c r="K199" s="736"/>
      <c r="L199" s="736"/>
      <c r="M199" s="736"/>
      <c r="N199" s="736"/>
      <c r="O199" s="736"/>
      <c r="P199" s="736"/>
      <c r="Q199" s="736"/>
      <c r="R199" s="736"/>
      <c r="S199" s="781"/>
      <c r="T199" s="781"/>
      <c r="U199" s="781"/>
    </row>
    <row r="200" spans="1:21" x14ac:dyDescent="0.25">
      <c r="A200" s="747"/>
      <c r="B200" s="723"/>
      <c r="C200" s="782"/>
      <c r="D200" s="736"/>
      <c r="E200" s="736"/>
      <c r="F200" s="736"/>
      <c r="G200" s="736"/>
      <c r="H200" s="736"/>
      <c r="I200" s="736"/>
      <c r="J200" s="736"/>
      <c r="K200" s="736"/>
      <c r="L200" s="736"/>
      <c r="M200" s="736"/>
      <c r="N200" s="736"/>
      <c r="O200" s="736"/>
      <c r="P200" s="736"/>
      <c r="Q200" s="736"/>
      <c r="R200" s="736"/>
      <c r="S200" s="781"/>
      <c r="T200" s="781"/>
      <c r="U200" s="781"/>
    </row>
    <row r="201" spans="1:21" ht="21.75" customHeight="1" x14ac:dyDescent="0.25">
      <c r="A201" s="689" t="s">
        <v>702</v>
      </c>
      <c r="B201" s="711" t="s">
        <v>826</v>
      </c>
      <c r="C201" s="691">
        <f>C202</f>
        <v>100000</v>
      </c>
      <c r="D201" s="691">
        <f t="shared" ref="D201:U202" si="88">D202</f>
        <v>0</v>
      </c>
      <c r="E201" s="691">
        <f t="shared" si="88"/>
        <v>0</v>
      </c>
      <c r="F201" s="691">
        <f t="shared" si="88"/>
        <v>100000</v>
      </c>
      <c r="G201" s="691">
        <f t="shared" si="88"/>
        <v>0</v>
      </c>
      <c r="H201" s="691">
        <f t="shared" si="88"/>
        <v>0</v>
      </c>
      <c r="I201" s="691">
        <f t="shared" si="88"/>
        <v>0</v>
      </c>
      <c r="J201" s="691">
        <f t="shared" si="88"/>
        <v>0</v>
      </c>
      <c r="K201" s="691">
        <f t="shared" si="88"/>
        <v>0</v>
      </c>
      <c r="L201" s="691">
        <f t="shared" si="88"/>
        <v>0</v>
      </c>
      <c r="M201" s="691">
        <f t="shared" si="88"/>
        <v>0</v>
      </c>
      <c r="N201" s="691">
        <f t="shared" si="88"/>
        <v>0</v>
      </c>
      <c r="O201" s="691">
        <f t="shared" si="88"/>
        <v>0</v>
      </c>
      <c r="P201" s="691">
        <f t="shared" si="88"/>
        <v>0</v>
      </c>
      <c r="Q201" s="691">
        <f t="shared" si="88"/>
        <v>0</v>
      </c>
      <c r="R201" s="691">
        <f t="shared" si="88"/>
        <v>0</v>
      </c>
      <c r="S201" s="691">
        <f t="shared" si="88"/>
        <v>0</v>
      </c>
      <c r="T201" s="691">
        <f t="shared" si="88"/>
        <v>0</v>
      </c>
      <c r="U201" s="691">
        <f t="shared" si="88"/>
        <v>0</v>
      </c>
    </row>
    <row r="202" spans="1:21" x14ac:dyDescent="0.25">
      <c r="A202" s="751">
        <v>3</v>
      </c>
      <c r="B202" s="679" t="s">
        <v>67</v>
      </c>
      <c r="C202" s="654">
        <f>C203</f>
        <v>100000</v>
      </c>
      <c r="D202" s="654">
        <f t="shared" si="88"/>
        <v>0</v>
      </c>
      <c r="E202" s="654">
        <f t="shared" si="88"/>
        <v>0</v>
      </c>
      <c r="F202" s="654">
        <f t="shared" si="88"/>
        <v>100000</v>
      </c>
      <c r="G202" s="654">
        <f t="shared" si="88"/>
        <v>0</v>
      </c>
      <c r="H202" s="654">
        <f t="shared" si="88"/>
        <v>0</v>
      </c>
      <c r="I202" s="654">
        <f t="shared" si="88"/>
        <v>0</v>
      </c>
      <c r="J202" s="654">
        <f t="shared" si="88"/>
        <v>0</v>
      </c>
      <c r="K202" s="654">
        <f t="shared" si="88"/>
        <v>0</v>
      </c>
      <c r="L202" s="654">
        <f t="shared" si="88"/>
        <v>0</v>
      </c>
      <c r="M202" s="654">
        <f t="shared" si="88"/>
        <v>0</v>
      </c>
      <c r="N202" s="654">
        <f t="shared" si="88"/>
        <v>0</v>
      </c>
      <c r="O202" s="654">
        <f t="shared" si="88"/>
        <v>0</v>
      </c>
      <c r="P202" s="654">
        <f t="shared" si="88"/>
        <v>0</v>
      </c>
      <c r="Q202" s="654">
        <f t="shared" si="88"/>
        <v>0</v>
      </c>
      <c r="R202" s="654">
        <f t="shared" si="88"/>
        <v>0</v>
      </c>
      <c r="S202" s="654">
        <f t="shared" si="88"/>
        <v>0</v>
      </c>
      <c r="T202" s="654">
        <f t="shared" si="88"/>
        <v>0</v>
      </c>
      <c r="U202" s="654">
        <f t="shared" si="88"/>
        <v>0</v>
      </c>
    </row>
    <row r="203" spans="1:21" x14ac:dyDescent="0.25">
      <c r="A203" s="751">
        <v>32</v>
      </c>
      <c r="B203" s="679" t="s">
        <v>72</v>
      </c>
      <c r="C203" s="654">
        <f>SUM(C204)</f>
        <v>100000</v>
      </c>
      <c r="D203" s="654">
        <f t="shared" ref="D203:U203" si="89">SUM(D204)</f>
        <v>0</v>
      </c>
      <c r="E203" s="654">
        <f t="shared" si="89"/>
        <v>0</v>
      </c>
      <c r="F203" s="654">
        <f t="shared" si="89"/>
        <v>100000</v>
      </c>
      <c r="G203" s="654">
        <f t="shared" si="89"/>
        <v>0</v>
      </c>
      <c r="H203" s="654">
        <f t="shared" si="89"/>
        <v>0</v>
      </c>
      <c r="I203" s="654">
        <f t="shared" si="89"/>
        <v>0</v>
      </c>
      <c r="J203" s="654">
        <f t="shared" si="89"/>
        <v>0</v>
      </c>
      <c r="K203" s="654">
        <f t="shared" si="89"/>
        <v>0</v>
      </c>
      <c r="L203" s="654">
        <f t="shared" si="89"/>
        <v>0</v>
      </c>
      <c r="M203" s="654">
        <f t="shared" si="89"/>
        <v>0</v>
      </c>
      <c r="N203" s="654">
        <f t="shared" si="89"/>
        <v>0</v>
      </c>
      <c r="O203" s="654">
        <f t="shared" si="89"/>
        <v>0</v>
      </c>
      <c r="P203" s="654">
        <f t="shared" si="89"/>
        <v>0</v>
      </c>
      <c r="Q203" s="654">
        <f t="shared" si="89"/>
        <v>0</v>
      </c>
      <c r="R203" s="654">
        <f t="shared" si="89"/>
        <v>0</v>
      </c>
      <c r="S203" s="654">
        <f t="shared" si="89"/>
        <v>0</v>
      </c>
      <c r="T203" s="654">
        <f t="shared" si="89"/>
        <v>0</v>
      </c>
      <c r="U203" s="654">
        <f t="shared" si="89"/>
        <v>0</v>
      </c>
    </row>
    <row r="204" spans="1:21" ht="27.75" customHeight="1" x14ac:dyDescent="0.25">
      <c r="A204" s="752">
        <v>323</v>
      </c>
      <c r="B204" s="661" t="s">
        <v>827</v>
      </c>
      <c r="C204" s="681">
        <v>100000</v>
      </c>
      <c r="D204" s="681"/>
      <c r="E204" s="736"/>
      <c r="F204" s="736">
        <v>100000</v>
      </c>
      <c r="G204" s="736"/>
      <c r="H204" s="736"/>
      <c r="I204" s="736"/>
      <c r="J204" s="736"/>
      <c r="K204" s="736"/>
      <c r="L204" s="736"/>
      <c r="M204" s="736"/>
      <c r="N204" s="736"/>
      <c r="O204" s="736"/>
      <c r="P204" s="736"/>
      <c r="Q204" s="736"/>
      <c r="R204" s="736"/>
      <c r="S204" s="781"/>
      <c r="T204" s="781"/>
      <c r="U204" s="781"/>
    </row>
    <row r="205" spans="1:21" ht="13.5" customHeight="1" x14ac:dyDescent="0.25">
      <c r="A205" s="752"/>
      <c r="B205" s="661"/>
      <c r="C205" s="681"/>
      <c r="D205" s="681"/>
      <c r="E205" s="736"/>
      <c r="F205" s="736"/>
      <c r="G205" s="736"/>
      <c r="H205" s="736"/>
      <c r="I205" s="736"/>
      <c r="J205" s="736"/>
      <c r="K205" s="736"/>
      <c r="L205" s="736"/>
      <c r="M205" s="736"/>
      <c r="N205" s="736"/>
      <c r="O205" s="736"/>
      <c r="P205" s="736"/>
      <c r="Q205" s="736"/>
      <c r="R205" s="736"/>
      <c r="S205" s="781"/>
      <c r="T205" s="781"/>
      <c r="U205" s="781"/>
    </row>
    <row r="206" spans="1:21" ht="27.75" customHeight="1" x14ac:dyDescent="0.25">
      <c r="A206" s="798" t="s">
        <v>828</v>
      </c>
      <c r="B206" s="690" t="s">
        <v>829</v>
      </c>
      <c r="C206" s="691">
        <f>C207+C210</f>
        <v>1100000</v>
      </c>
      <c r="D206" s="691">
        <f t="shared" ref="D206:U206" si="90">D207+D210</f>
        <v>0</v>
      </c>
      <c r="E206" s="691">
        <f t="shared" si="90"/>
        <v>0</v>
      </c>
      <c r="F206" s="691">
        <f t="shared" si="90"/>
        <v>400000</v>
      </c>
      <c r="G206" s="691">
        <f t="shared" si="90"/>
        <v>0</v>
      </c>
      <c r="H206" s="691">
        <f t="shared" si="90"/>
        <v>0</v>
      </c>
      <c r="I206" s="691">
        <f t="shared" si="90"/>
        <v>0</v>
      </c>
      <c r="J206" s="691">
        <f t="shared" si="90"/>
        <v>0</v>
      </c>
      <c r="K206" s="691">
        <f t="shared" si="90"/>
        <v>0</v>
      </c>
      <c r="L206" s="691">
        <f t="shared" si="90"/>
        <v>0</v>
      </c>
      <c r="M206" s="691">
        <f t="shared" si="90"/>
        <v>0</v>
      </c>
      <c r="N206" s="691">
        <f t="shared" si="90"/>
        <v>0</v>
      </c>
      <c r="O206" s="691">
        <f t="shared" si="90"/>
        <v>200000</v>
      </c>
      <c r="P206" s="691">
        <f t="shared" si="90"/>
        <v>0</v>
      </c>
      <c r="Q206" s="691">
        <f t="shared" si="90"/>
        <v>0</v>
      </c>
      <c r="R206" s="691">
        <f t="shared" si="90"/>
        <v>500000</v>
      </c>
      <c r="S206" s="691">
        <f t="shared" si="90"/>
        <v>0</v>
      </c>
      <c r="T206" s="691">
        <f t="shared" si="90"/>
        <v>0</v>
      </c>
      <c r="U206" s="691">
        <f t="shared" si="90"/>
        <v>0</v>
      </c>
    </row>
    <row r="207" spans="1:21" ht="27.75" customHeight="1" x14ac:dyDescent="0.25">
      <c r="A207" s="751">
        <v>3</v>
      </c>
      <c r="B207" s="679" t="s">
        <v>67</v>
      </c>
      <c r="C207" s="654">
        <f>C208</f>
        <v>100000</v>
      </c>
      <c r="D207" s="654">
        <f t="shared" ref="D207:U207" si="91">D208</f>
        <v>0</v>
      </c>
      <c r="E207" s="654">
        <f t="shared" si="91"/>
        <v>0</v>
      </c>
      <c r="F207" s="654">
        <f t="shared" si="91"/>
        <v>100000</v>
      </c>
      <c r="G207" s="654">
        <f t="shared" si="91"/>
        <v>0</v>
      </c>
      <c r="H207" s="654">
        <f t="shared" si="91"/>
        <v>0</v>
      </c>
      <c r="I207" s="654">
        <f t="shared" si="91"/>
        <v>0</v>
      </c>
      <c r="J207" s="654">
        <f t="shared" si="91"/>
        <v>0</v>
      </c>
      <c r="K207" s="654">
        <f t="shared" si="91"/>
        <v>0</v>
      </c>
      <c r="L207" s="654">
        <f t="shared" si="91"/>
        <v>0</v>
      </c>
      <c r="M207" s="654">
        <f t="shared" si="91"/>
        <v>0</v>
      </c>
      <c r="N207" s="654">
        <f t="shared" si="91"/>
        <v>0</v>
      </c>
      <c r="O207" s="654">
        <f t="shared" si="91"/>
        <v>0</v>
      </c>
      <c r="P207" s="654">
        <f t="shared" si="91"/>
        <v>0</v>
      </c>
      <c r="Q207" s="654">
        <f t="shared" si="91"/>
        <v>0</v>
      </c>
      <c r="R207" s="654">
        <f t="shared" si="91"/>
        <v>0</v>
      </c>
      <c r="S207" s="654">
        <f t="shared" si="91"/>
        <v>0</v>
      </c>
      <c r="T207" s="654">
        <f t="shared" si="91"/>
        <v>0</v>
      </c>
      <c r="U207" s="654">
        <f t="shared" si="91"/>
        <v>0</v>
      </c>
    </row>
    <row r="208" spans="1:21" x14ac:dyDescent="0.25">
      <c r="A208" s="751">
        <v>32</v>
      </c>
      <c r="B208" s="679" t="s">
        <v>72</v>
      </c>
      <c r="C208" s="654">
        <f t="shared" ref="C208:U208" si="92">SUM(C209:C209)</f>
        <v>100000</v>
      </c>
      <c r="D208" s="654">
        <f t="shared" si="92"/>
        <v>0</v>
      </c>
      <c r="E208" s="654">
        <f t="shared" si="92"/>
        <v>0</v>
      </c>
      <c r="F208" s="654">
        <f t="shared" si="92"/>
        <v>100000</v>
      </c>
      <c r="G208" s="654">
        <f t="shared" si="92"/>
        <v>0</v>
      </c>
      <c r="H208" s="654">
        <f t="shared" si="92"/>
        <v>0</v>
      </c>
      <c r="I208" s="654">
        <f t="shared" si="92"/>
        <v>0</v>
      </c>
      <c r="J208" s="654">
        <f t="shared" si="92"/>
        <v>0</v>
      </c>
      <c r="K208" s="654">
        <f t="shared" si="92"/>
        <v>0</v>
      </c>
      <c r="L208" s="654">
        <f t="shared" si="92"/>
        <v>0</v>
      </c>
      <c r="M208" s="654">
        <f t="shared" si="92"/>
        <v>0</v>
      </c>
      <c r="N208" s="654">
        <f t="shared" si="92"/>
        <v>0</v>
      </c>
      <c r="O208" s="654">
        <f t="shared" si="92"/>
        <v>0</v>
      </c>
      <c r="P208" s="654">
        <f t="shared" si="92"/>
        <v>0</v>
      </c>
      <c r="Q208" s="654">
        <f t="shared" si="92"/>
        <v>0</v>
      </c>
      <c r="R208" s="654">
        <f t="shared" si="92"/>
        <v>0</v>
      </c>
      <c r="S208" s="788">
        <f t="shared" si="92"/>
        <v>0</v>
      </c>
      <c r="T208" s="788">
        <f t="shared" si="92"/>
        <v>0</v>
      </c>
      <c r="U208" s="788">
        <f t="shared" si="92"/>
        <v>0</v>
      </c>
    </row>
    <row r="209" spans="1:21" ht="36" x14ac:dyDescent="0.25">
      <c r="A209" s="752">
        <v>323</v>
      </c>
      <c r="B209" s="661" t="s">
        <v>606</v>
      </c>
      <c r="C209" s="681">
        <v>100000</v>
      </c>
      <c r="D209" s="681"/>
      <c r="E209" s="736"/>
      <c r="F209" s="736">
        <v>100000</v>
      </c>
      <c r="G209" s="736"/>
      <c r="H209" s="736"/>
      <c r="I209" s="736"/>
      <c r="J209" s="736"/>
      <c r="K209" s="736"/>
      <c r="L209" s="736"/>
      <c r="M209" s="736"/>
      <c r="N209" s="736"/>
      <c r="O209" s="736"/>
      <c r="P209" s="736"/>
      <c r="Q209" s="736"/>
      <c r="R209" s="736"/>
      <c r="S209" s="781"/>
      <c r="T209" s="781"/>
      <c r="U209" s="781"/>
    </row>
    <row r="210" spans="1:21" ht="30" customHeight="1" x14ac:dyDescent="0.25">
      <c r="A210" s="679">
        <v>4</v>
      </c>
      <c r="B210" s="679" t="s">
        <v>107</v>
      </c>
      <c r="C210" s="654">
        <f>C211</f>
        <v>1000000</v>
      </c>
      <c r="D210" s="654">
        <f t="shared" ref="D210:U210" si="93">D211</f>
        <v>0</v>
      </c>
      <c r="E210" s="654">
        <f t="shared" si="93"/>
        <v>0</v>
      </c>
      <c r="F210" s="654">
        <f t="shared" si="93"/>
        <v>300000</v>
      </c>
      <c r="G210" s="654">
        <f t="shared" si="93"/>
        <v>0</v>
      </c>
      <c r="H210" s="654">
        <f t="shared" si="93"/>
        <v>0</v>
      </c>
      <c r="I210" s="654">
        <f t="shared" si="93"/>
        <v>0</v>
      </c>
      <c r="J210" s="654">
        <f t="shared" si="93"/>
        <v>0</v>
      </c>
      <c r="K210" s="654">
        <f t="shared" si="93"/>
        <v>0</v>
      </c>
      <c r="L210" s="654">
        <f t="shared" si="93"/>
        <v>0</v>
      </c>
      <c r="M210" s="654">
        <f t="shared" si="93"/>
        <v>0</v>
      </c>
      <c r="N210" s="654">
        <f t="shared" si="93"/>
        <v>0</v>
      </c>
      <c r="O210" s="654">
        <f t="shared" si="93"/>
        <v>200000</v>
      </c>
      <c r="P210" s="654">
        <f t="shared" si="93"/>
        <v>0</v>
      </c>
      <c r="Q210" s="654">
        <f t="shared" si="93"/>
        <v>0</v>
      </c>
      <c r="R210" s="654">
        <f t="shared" si="93"/>
        <v>500000</v>
      </c>
      <c r="S210" s="654">
        <f t="shared" si="93"/>
        <v>0</v>
      </c>
      <c r="T210" s="654">
        <f t="shared" si="93"/>
        <v>0</v>
      </c>
      <c r="U210" s="654">
        <f t="shared" si="93"/>
        <v>0</v>
      </c>
    </row>
    <row r="211" spans="1:21" ht="36" customHeight="1" x14ac:dyDescent="0.25">
      <c r="A211" s="679">
        <v>42</v>
      </c>
      <c r="B211" s="679" t="s">
        <v>108</v>
      </c>
      <c r="C211" s="654">
        <f>SUM(C212)</f>
        <v>1000000</v>
      </c>
      <c r="D211" s="654">
        <f t="shared" ref="D211:U211" si="94">SUM(D212)</f>
        <v>0</v>
      </c>
      <c r="E211" s="654">
        <f t="shared" si="94"/>
        <v>0</v>
      </c>
      <c r="F211" s="654">
        <f t="shared" si="94"/>
        <v>300000</v>
      </c>
      <c r="G211" s="654">
        <f t="shared" si="94"/>
        <v>0</v>
      </c>
      <c r="H211" s="654">
        <f t="shared" si="94"/>
        <v>0</v>
      </c>
      <c r="I211" s="654">
        <f t="shared" si="94"/>
        <v>0</v>
      </c>
      <c r="J211" s="654">
        <f t="shared" si="94"/>
        <v>0</v>
      </c>
      <c r="K211" s="654">
        <f t="shared" si="94"/>
        <v>0</v>
      </c>
      <c r="L211" s="654">
        <f t="shared" si="94"/>
        <v>0</v>
      </c>
      <c r="M211" s="654">
        <f t="shared" si="94"/>
        <v>0</v>
      </c>
      <c r="N211" s="654">
        <f t="shared" si="94"/>
        <v>0</v>
      </c>
      <c r="O211" s="654">
        <f t="shared" si="94"/>
        <v>200000</v>
      </c>
      <c r="P211" s="654">
        <f t="shared" si="94"/>
        <v>0</v>
      </c>
      <c r="Q211" s="654">
        <f t="shared" si="94"/>
        <v>0</v>
      </c>
      <c r="R211" s="654">
        <f t="shared" si="94"/>
        <v>500000</v>
      </c>
      <c r="S211" s="654">
        <f t="shared" si="94"/>
        <v>0</v>
      </c>
      <c r="T211" s="654">
        <f t="shared" si="94"/>
        <v>0</v>
      </c>
      <c r="U211" s="654">
        <f t="shared" si="94"/>
        <v>0</v>
      </c>
    </row>
    <row r="212" spans="1:21" ht="24" x14ac:dyDescent="0.25">
      <c r="A212" s="661">
        <v>421</v>
      </c>
      <c r="B212" s="661" t="s">
        <v>608</v>
      </c>
      <c r="C212" s="681">
        <v>1000000</v>
      </c>
      <c r="D212" s="681"/>
      <c r="E212" s="736"/>
      <c r="F212" s="736">
        <v>300000</v>
      </c>
      <c r="G212" s="736"/>
      <c r="H212" s="736"/>
      <c r="I212" s="736"/>
      <c r="J212" s="736"/>
      <c r="K212" s="736"/>
      <c r="L212" s="736"/>
      <c r="M212" s="736"/>
      <c r="N212" s="736"/>
      <c r="O212" s="736">
        <v>200000</v>
      </c>
      <c r="P212" s="736"/>
      <c r="Q212" s="736"/>
      <c r="R212" s="736">
        <v>500000</v>
      </c>
      <c r="S212" s="781"/>
      <c r="T212" s="781"/>
      <c r="U212" s="781"/>
    </row>
    <row r="213" spans="1:21" ht="15.75" thickBot="1" x14ac:dyDescent="0.3">
      <c r="A213" s="747"/>
      <c r="B213" s="723"/>
      <c r="C213" s="782"/>
      <c r="D213" s="736"/>
      <c r="E213" s="736"/>
      <c r="F213" s="736"/>
      <c r="G213" s="736"/>
      <c r="H213" s="736"/>
      <c r="I213" s="736"/>
      <c r="J213" s="736"/>
      <c r="K213" s="736"/>
      <c r="L213" s="736"/>
      <c r="M213" s="736"/>
      <c r="N213" s="736"/>
      <c r="O213" s="736"/>
      <c r="P213" s="736"/>
      <c r="Q213" s="736"/>
      <c r="R213" s="736"/>
      <c r="S213" s="781"/>
      <c r="T213" s="781"/>
      <c r="U213" s="781"/>
    </row>
    <row r="214" spans="1:21" ht="15.75" thickBot="1" x14ac:dyDescent="0.3">
      <c r="A214" s="783" t="s">
        <v>703</v>
      </c>
      <c r="B214" s="784" t="s">
        <v>704</v>
      </c>
      <c r="C214" s="769">
        <f>C216</f>
        <v>200000</v>
      </c>
      <c r="D214" s="769">
        <f t="shared" ref="D214:U214" si="95">D216</f>
        <v>0</v>
      </c>
      <c r="E214" s="769">
        <f t="shared" si="95"/>
        <v>0</v>
      </c>
      <c r="F214" s="769">
        <f t="shared" si="95"/>
        <v>0</v>
      </c>
      <c r="G214" s="769">
        <f t="shared" si="95"/>
        <v>0</v>
      </c>
      <c r="H214" s="769">
        <f t="shared" si="95"/>
        <v>0</v>
      </c>
      <c r="I214" s="769">
        <f t="shared" si="95"/>
        <v>0</v>
      </c>
      <c r="J214" s="769">
        <f t="shared" si="95"/>
        <v>0</v>
      </c>
      <c r="K214" s="769">
        <f t="shared" si="95"/>
        <v>50000</v>
      </c>
      <c r="L214" s="769">
        <f t="shared" si="95"/>
        <v>150000</v>
      </c>
      <c r="M214" s="769">
        <f t="shared" si="95"/>
        <v>0</v>
      </c>
      <c r="N214" s="769">
        <f t="shared" si="95"/>
        <v>0</v>
      </c>
      <c r="O214" s="769">
        <f t="shared" si="95"/>
        <v>0</v>
      </c>
      <c r="P214" s="769">
        <f t="shared" si="95"/>
        <v>0</v>
      </c>
      <c r="Q214" s="769">
        <f t="shared" si="95"/>
        <v>0</v>
      </c>
      <c r="R214" s="769">
        <f t="shared" si="95"/>
        <v>0</v>
      </c>
      <c r="S214" s="785">
        <f t="shared" si="95"/>
        <v>0</v>
      </c>
      <c r="T214" s="785">
        <f t="shared" si="95"/>
        <v>0</v>
      </c>
      <c r="U214" s="785">
        <f t="shared" si="95"/>
        <v>0</v>
      </c>
    </row>
    <row r="215" spans="1:21" x14ac:dyDescent="0.25">
      <c r="A215" s="747"/>
      <c r="B215" s="723"/>
      <c r="C215" s="782"/>
      <c r="D215" s="736"/>
      <c r="E215" s="736"/>
      <c r="F215" s="736"/>
      <c r="G215" s="736"/>
      <c r="H215" s="736"/>
      <c r="I215" s="736"/>
      <c r="J215" s="736"/>
      <c r="K215" s="736"/>
      <c r="L215" s="736"/>
      <c r="M215" s="736"/>
      <c r="N215" s="736"/>
      <c r="O215" s="736"/>
      <c r="P215" s="736"/>
      <c r="Q215" s="736"/>
      <c r="R215" s="736"/>
      <c r="S215" s="781"/>
      <c r="T215" s="781"/>
      <c r="U215" s="781"/>
    </row>
    <row r="216" spans="1:21" x14ac:dyDescent="0.25">
      <c r="A216" s="689" t="s">
        <v>705</v>
      </c>
      <c r="B216" s="786" t="s">
        <v>706</v>
      </c>
      <c r="C216" s="691">
        <f t="shared" ref="C216:R217" si="96">C217</f>
        <v>200000</v>
      </c>
      <c r="D216" s="691">
        <f t="shared" si="96"/>
        <v>0</v>
      </c>
      <c r="E216" s="691">
        <f t="shared" si="96"/>
        <v>0</v>
      </c>
      <c r="F216" s="691">
        <f t="shared" si="96"/>
        <v>0</v>
      </c>
      <c r="G216" s="691">
        <f t="shared" si="96"/>
        <v>0</v>
      </c>
      <c r="H216" s="691">
        <f t="shared" si="96"/>
        <v>0</v>
      </c>
      <c r="I216" s="691">
        <f t="shared" si="96"/>
        <v>0</v>
      </c>
      <c r="J216" s="691">
        <f t="shared" si="96"/>
        <v>0</v>
      </c>
      <c r="K216" s="691">
        <f t="shared" si="96"/>
        <v>50000</v>
      </c>
      <c r="L216" s="691">
        <f t="shared" si="96"/>
        <v>150000</v>
      </c>
      <c r="M216" s="691">
        <f t="shared" si="96"/>
        <v>0</v>
      </c>
      <c r="N216" s="691">
        <f t="shared" si="96"/>
        <v>0</v>
      </c>
      <c r="O216" s="691">
        <f t="shared" si="96"/>
        <v>0</v>
      </c>
      <c r="P216" s="691">
        <f t="shared" si="96"/>
        <v>0</v>
      </c>
      <c r="Q216" s="691">
        <f t="shared" si="96"/>
        <v>0</v>
      </c>
      <c r="R216" s="691">
        <f t="shared" si="96"/>
        <v>0</v>
      </c>
      <c r="S216" s="691">
        <f t="shared" ref="S216:U217" si="97">S217</f>
        <v>0</v>
      </c>
      <c r="T216" s="691">
        <f t="shared" si="97"/>
        <v>0</v>
      </c>
      <c r="U216" s="691">
        <f t="shared" si="97"/>
        <v>0</v>
      </c>
    </row>
    <row r="217" spans="1:21" x14ac:dyDescent="0.25">
      <c r="A217" s="726">
        <v>3</v>
      </c>
      <c r="B217" s="726" t="s">
        <v>67</v>
      </c>
      <c r="C217" s="654">
        <f t="shared" si="96"/>
        <v>200000</v>
      </c>
      <c r="D217" s="654">
        <f t="shared" si="96"/>
        <v>0</v>
      </c>
      <c r="E217" s="654">
        <f t="shared" si="96"/>
        <v>0</v>
      </c>
      <c r="F217" s="654">
        <f t="shared" si="96"/>
        <v>0</v>
      </c>
      <c r="G217" s="654">
        <f t="shared" si="96"/>
        <v>0</v>
      </c>
      <c r="H217" s="654">
        <f t="shared" si="96"/>
        <v>0</v>
      </c>
      <c r="I217" s="654">
        <f t="shared" si="96"/>
        <v>0</v>
      </c>
      <c r="J217" s="654">
        <f t="shared" si="96"/>
        <v>0</v>
      </c>
      <c r="K217" s="654">
        <f t="shared" si="96"/>
        <v>50000</v>
      </c>
      <c r="L217" s="654">
        <f t="shared" si="96"/>
        <v>150000</v>
      </c>
      <c r="M217" s="654">
        <f t="shared" si="96"/>
        <v>0</v>
      </c>
      <c r="N217" s="654">
        <f t="shared" si="96"/>
        <v>0</v>
      </c>
      <c r="O217" s="654">
        <f t="shared" si="96"/>
        <v>0</v>
      </c>
      <c r="P217" s="654">
        <f t="shared" si="96"/>
        <v>0</v>
      </c>
      <c r="Q217" s="654">
        <f t="shared" si="96"/>
        <v>0</v>
      </c>
      <c r="R217" s="654">
        <f t="shared" si="96"/>
        <v>0</v>
      </c>
      <c r="S217" s="654">
        <f t="shared" si="97"/>
        <v>0</v>
      </c>
      <c r="T217" s="654">
        <f t="shared" si="97"/>
        <v>0</v>
      </c>
      <c r="U217" s="654">
        <f t="shared" si="97"/>
        <v>0</v>
      </c>
    </row>
    <row r="218" spans="1:21" x14ac:dyDescent="0.25">
      <c r="A218" s="726">
        <v>38</v>
      </c>
      <c r="B218" s="726" t="s">
        <v>115</v>
      </c>
      <c r="C218" s="654">
        <f>SUM(C219)</f>
        <v>200000</v>
      </c>
      <c r="D218" s="654">
        <f t="shared" ref="D218:U218" si="98">SUM(D219)</f>
        <v>0</v>
      </c>
      <c r="E218" s="654">
        <f t="shared" si="98"/>
        <v>0</v>
      </c>
      <c r="F218" s="654">
        <f t="shared" si="98"/>
        <v>0</v>
      </c>
      <c r="G218" s="654">
        <f t="shared" si="98"/>
        <v>0</v>
      </c>
      <c r="H218" s="654">
        <f t="shared" si="98"/>
        <v>0</v>
      </c>
      <c r="I218" s="654">
        <f t="shared" si="98"/>
        <v>0</v>
      </c>
      <c r="J218" s="654">
        <f t="shared" si="98"/>
        <v>0</v>
      </c>
      <c r="K218" s="654">
        <f t="shared" si="98"/>
        <v>50000</v>
      </c>
      <c r="L218" s="654">
        <f t="shared" si="98"/>
        <v>150000</v>
      </c>
      <c r="M218" s="654">
        <f t="shared" si="98"/>
        <v>0</v>
      </c>
      <c r="N218" s="654">
        <f t="shared" si="98"/>
        <v>0</v>
      </c>
      <c r="O218" s="654">
        <f t="shared" si="98"/>
        <v>0</v>
      </c>
      <c r="P218" s="654">
        <f t="shared" si="98"/>
        <v>0</v>
      </c>
      <c r="Q218" s="654">
        <f t="shared" si="98"/>
        <v>0</v>
      </c>
      <c r="R218" s="654">
        <f t="shared" si="98"/>
        <v>0</v>
      </c>
      <c r="S218" s="654">
        <f t="shared" si="98"/>
        <v>0</v>
      </c>
      <c r="T218" s="654">
        <f t="shared" si="98"/>
        <v>0</v>
      </c>
      <c r="U218" s="654">
        <f t="shared" si="98"/>
        <v>0</v>
      </c>
    </row>
    <row r="219" spans="1:21" ht="24" x14ac:dyDescent="0.25">
      <c r="A219" s="727">
        <v>386</v>
      </c>
      <c r="B219" s="727" t="s">
        <v>119</v>
      </c>
      <c r="C219" s="681">
        <v>200000</v>
      </c>
      <c r="D219" s="791"/>
      <c r="E219" s="736"/>
      <c r="F219" s="736"/>
      <c r="G219" s="736"/>
      <c r="H219" s="736"/>
      <c r="I219" s="736"/>
      <c r="J219" s="736"/>
      <c r="K219" s="736">
        <v>50000</v>
      </c>
      <c r="L219" s="736">
        <v>150000</v>
      </c>
      <c r="M219" s="736"/>
      <c r="N219" s="736"/>
      <c r="O219" s="736"/>
      <c r="P219" s="736"/>
      <c r="Q219" s="736"/>
      <c r="R219" s="736"/>
      <c r="S219" s="781"/>
      <c r="T219" s="781"/>
      <c r="U219" s="781"/>
    </row>
    <row r="220" spans="1:21" ht="15.75" thickBot="1" x14ac:dyDescent="0.3">
      <c r="A220" s="747"/>
      <c r="B220" s="723"/>
      <c r="C220" s="782"/>
      <c r="D220" s="736"/>
      <c r="E220" s="736"/>
      <c r="F220" s="736"/>
      <c r="G220" s="736"/>
      <c r="H220" s="736"/>
      <c r="I220" s="736"/>
      <c r="J220" s="736"/>
      <c r="K220" s="736"/>
      <c r="L220" s="736"/>
      <c r="M220" s="736"/>
      <c r="N220" s="736"/>
      <c r="O220" s="736"/>
      <c r="P220" s="736"/>
      <c r="Q220" s="736"/>
      <c r="R220" s="736"/>
      <c r="S220" s="781"/>
      <c r="T220" s="781"/>
      <c r="U220" s="781"/>
    </row>
    <row r="221" spans="1:21" ht="25.5" thickBot="1" x14ac:dyDescent="0.3">
      <c r="A221" s="783" t="s">
        <v>707</v>
      </c>
      <c r="B221" s="784" t="s">
        <v>708</v>
      </c>
      <c r="C221" s="769">
        <f>C223+C228</f>
        <v>300000</v>
      </c>
      <c r="D221" s="769">
        <f t="shared" ref="D221:U221" si="99">D223+D228</f>
        <v>235000</v>
      </c>
      <c r="E221" s="769">
        <f t="shared" si="99"/>
        <v>0</v>
      </c>
      <c r="F221" s="769">
        <f t="shared" si="99"/>
        <v>0</v>
      </c>
      <c r="G221" s="769">
        <f t="shared" si="99"/>
        <v>0</v>
      </c>
      <c r="H221" s="769">
        <f t="shared" si="99"/>
        <v>0</v>
      </c>
      <c r="I221" s="769">
        <f t="shared" si="99"/>
        <v>15000</v>
      </c>
      <c r="J221" s="769">
        <f t="shared" si="99"/>
        <v>0</v>
      </c>
      <c r="K221" s="769">
        <f t="shared" si="99"/>
        <v>0</v>
      </c>
      <c r="L221" s="769">
        <f t="shared" si="99"/>
        <v>0</v>
      </c>
      <c r="M221" s="769">
        <f t="shared" si="99"/>
        <v>0</v>
      </c>
      <c r="N221" s="769">
        <f t="shared" si="99"/>
        <v>0</v>
      </c>
      <c r="O221" s="769">
        <f t="shared" si="99"/>
        <v>50000</v>
      </c>
      <c r="P221" s="769">
        <f t="shared" si="99"/>
        <v>0</v>
      </c>
      <c r="Q221" s="769">
        <f t="shared" si="99"/>
        <v>0</v>
      </c>
      <c r="R221" s="769">
        <f t="shared" si="99"/>
        <v>0</v>
      </c>
      <c r="S221" s="785">
        <f t="shared" si="99"/>
        <v>0</v>
      </c>
      <c r="T221" s="785">
        <f t="shared" si="99"/>
        <v>0</v>
      </c>
      <c r="U221" s="785">
        <f t="shared" si="99"/>
        <v>0</v>
      </c>
    </row>
    <row r="222" spans="1:21" x14ac:dyDescent="0.25">
      <c r="A222" s="747"/>
      <c r="B222" s="723"/>
      <c r="C222" s="782"/>
      <c r="D222" s="736"/>
      <c r="E222" s="736"/>
      <c r="F222" s="736"/>
      <c r="G222" s="736"/>
      <c r="H222" s="736"/>
      <c r="I222" s="736"/>
      <c r="J222" s="736"/>
      <c r="K222" s="736"/>
      <c r="L222" s="736"/>
      <c r="M222" s="736"/>
      <c r="N222" s="736"/>
      <c r="O222" s="736"/>
      <c r="P222" s="736"/>
      <c r="Q222" s="736"/>
      <c r="R222" s="736"/>
      <c r="S222" s="781"/>
      <c r="T222" s="781"/>
      <c r="U222" s="781"/>
    </row>
    <row r="223" spans="1:21" ht="24.75" x14ac:dyDescent="0.25">
      <c r="A223" s="689" t="s">
        <v>709</v>
      </c>
      <c r="B223" s="711" t="s">
        <v>385</v>
      </c>
      <c r="C223" s="792">
        <f t="shared" ref="C223:R224" si="100">C224</f>
        <v>200000</v>
      </c>
      <c r="D223" s="792">
        <f t="shared" si="100"/>
        <v>135000</v>
      </c>
      <c r="E223" s="792">
        <f t="shared" si="100"/>
        <v>0</v>
      </c>
      <c r="F223" s="792">
        <f t="shared" si="100"/>
        <v>0</v>
      </c>
      <c r="G223" s="792">
        <f t="shared" si="100"/>
        <v>0</v>
      </c>
      <c r="H223" s="792">
        <f t="shared" si="100"/>
        <v>0</v>
      </c>
      <c r="I223" s="792">
        <f t="shared" si="100"/>
        <v>15000</v>
      </c>
      <c r="J223" s="792">
        <f t="shared" si="100"/>
        <v>0</v>
      </c>
      <c r="K223" s="792">
        <f t="shared" si="100"/>
        <v>0</v>
      </c>
      <c r="L223" s="792">
        <f t="shared" si="100"/>
        <v>0</v>
      </c>
      <c r="M223" s="792">
        <f t="shared" si="100"/>
        <v>0</v>
      </c>
      <c r="N223" s="792">
        <f t="shared" si="100"/>
        <v>0</v>
      </c>
      <c r="O223" s="792">
        <f t="shared" si="100"/>
        <v>50000</v>
      </c>
      <c r="P223" s="792">
        <f t="shared" si="100"/>
        <v>0</v>
      </c>
      <c r="Q223" s="792">
        <f t="shared" si="100"/>
        <v>0</v>
      </c>
      <c r="R223" s="792">
        <f t="shared" si="100"/>
        <v>0</v>
      </c>
      <c r="S223" s="792">
        <f t="shared" ref="S223:U224" si="101">S224</f>
        <v>0</v>
      </c>
      <c r="T223" s="792">
        <f t="shared" si="101"/>
        <v>0</v>
      </c>
      <c r="U223" s="792">
        <f t="shared" si="101"/>
        <v>0</v>
      </c>
    </row>
    <row r="224" spans="1:21" ht="24" x14ac:dyDescent="0.25">
      <c r="A224" s="793">
        <v>4</v>
      </c>
      <c r="B224" s="726" t="s">
        <v>107</v>
      </c>
      <c r="C224" s="794">
        <f t="shared" si="100"/>
        <v>200000</v>
      </c>
      <c r="D224" s="794">
        <f t="shared" si="100"/>
        <v>135000</v>
      </c>
      <c r="E224" s="794">
        <f t="shared" si="100"/>
        <v>0</v>
      </c>
      <c r="F224" s="794">
        <f t="shared" si="100"/>
        <v>0</v>
      </c>
      <c r="G224" s="794">
        <f t="shared" si="100"/>
        <v>0</v>
      </c>
      <c r="H224" s="794">
        <f t="shared" si="100"/>
        <v>0</v>
      </c>
      <c r="I224" s="794">
        <f t="shared" si="100"/>
        <v>15000</v>
      </c>
      <c r="J224" s="794">
        <f t="shared" si="100"/>
        <v>0</v>
      </c>
      <c r="K224" s="794">
        <f t="shared" si="100"/>
        <v>0</v>
      </c>
      <c r="L224" s="794">
        <f t="shared" si="100"/>
        <v>0</v>
      </c>
      <c r="M224" s="794">
        <f t="shared" si="100"/>
        <v>0</v>
      </c>
      <c r="N224" s="794">
        <f t="shared" si="100"/>
        <v>0</v>
      </c>
      <c r="O224" s="794">
        <f t="shared" si="100"/>
        <v>50000</v>
      </c>
      <c r="P224" s="794">
        <f t="shared" si="100"/>
        <v>0</v>
      </c>
      <c r="Q224" s="794">
        <f t="shared" si="100"/>
        <v>0</v>
      </c>
      <c r="R224" s="794">
        <f t="shared" si="100"/>
        <v>0</v>
      </c>
      <c r="S224" s="794">
        <f t="shared" si="101"/>
        <v>0</v>
      </c>
      <c r="T224" s="794">
        <f t="shared" si="101"/>
        <v>0</v>
      </c>
      <c r="U224" s="794">
        <f t="shared" si="101"/>
        <v>0</v>
      </c>
    </row>
    <row r="225" spans="1:21" ht="36" x14ac:dyDescent="0.25">
      <c r="A225" s="793">
        <v>42</v>
      </c>
      <c r="B225" s="726" t="s">
        <v>108</v>
      </c>
      <c r="C225" s="794">
        <f>SUM(C226)</f>
        <v>200000</v>
      </c>
      <c r="D225" s="794">
        <f t="shared" ref="D225:U225" si="102">SUM(D226)</f>
        <v>135000</v>
      </c>
      <c r="E225" s="794">
        <f t="shared" si="102"/>
        <v>0</v>
      </c>
      <c r="F225" s="794">
        <f t="shared" si="102"/>
        <v>0</v>
      </c>
      <c r="G225" s="794">
        <f t="shared" si="102"/>
        <v>0</v>
      </c>
      <c r="H225" s="794">
        <f t="shared" si="102"/>
        <v>0</v>
      </c>
      <c r="I225" s="794">
        <f t="shared" si="102"/>
        <v>15000</v>
      </c>
      <c r="J225" s="794">
        <f t="shared" si="102"/>
        <v>0</v>
      </c>
      <c r="K225" s="794">
        <f t="shared" si="102"/>
        <v>0</v>
      </c>
      <c r="L225" s="794">
        <f t="shared" si="102"/>
        <v>0</v>
      </c>
      <c r="M225" s="794">
        <f t="shared" si="102"/>
        <v>0</v>
      </c>
      <c r="N225" s="794">
        <f t="shared" si="102"/>
        <v>0</v>
      </c>
      <c r="O225" s="794">
        <f t="shared" si="102"/>
        <v>50000</v>
      </c>
      <c r="P225" s="794">
        <f t="shared" si="102"/>
        <v>0</v>
      </c>
      <c r="Q225" s="794">
        <f t="shared" si="102"/>
        <v>0</v>
      </c>
      <c r="R225" s="794">
        <f t="shared" si="102"/>
        <v>0</v>
      </c>
      <c r="S225" s="794">
        <f t="shared" si="102"/>
        <v>0</v>
      </c>
      <c r="T225" s="794">
        <f t="shared" si="102"/>
        <v>0</v>
      </c>
      <c r="U225" s="794">
        <f t="shared" si="102"/>
        <v>0</v>
      </c>
    </row>
    <row r="226" spans="1:21" ht="24" x14ac:dyDescent="0.25">
      <c r="A226" s="795">
        <v>426</v>
      </c>
      <c r="B226" s="727" t="s">
        <v>385</v>
      </c>
      <c r="C226" s="791">
        <v>200000</v>
      </c>
      <c r="D226" s="791">
        <v>135000</v>
      </c>
      <c r="E226" s="736"/>
      <c r="F226" s="736"/>
      <c r="G226" s="736"/>
      <c r="H226" s="736"/>
      <c r="I226" s="736">
        <v>15000</v>
      </c>
      <c r="J226" s="736"/>
      <c r="K226" s="736"/>
      <c r="L226" s="736"/>
      <c r="M226" s="736"/>
      <c r="N226" s="736"/>
      <c r="O226" s="736">
        <v>50000</v>
      </c>
      <c r="P226" s="736"/>
      <c r="Q226" s="736"/>
      <c r="R226" s="736"/>
      <c r="S226" s="781"/>
      <c r="T226" s="781"/>
      <c r="U226" s="781"/>
    </row>
    <row r="227" spans="1:21" x14ac:dyDescent="0.25">
      <c r="A227" s="747"/>
      <c r="B227" s="723"/>
      <c r="C227" s="782"/>
      <c r="D227" s="736"/>
      <c r="E227" s="736"/>
      <c r="F227" s="736"/>
      <c r="G227" s="736"/>
      <c r="H227" s="736"/>
      <c r="I227" s="736"/>
      <c r="J227" s="736"/>
      <c r="K227" s="736"/>
      <c r="L227" s="736"/>
      <c r="M227" s="736"/>
      <c r="N227" s="736"/>
      <c r="O227" s="736"/>
      <c r="P227" s="736"/>
      <c r="Q227" s="736"/>
      <c r="R227" s="736"/>
      <c r="S227" s="781"/>
      <c r="T227" s="781"/>
      <c r="U227" s="781"/>
    </row>
    <row r="228" spans="1:21" ht="24.75" x14ac:dyDescent="0.25">
      <c r="A228" s="689" t="s">
        <v>710</v>
      </c>
      <c r="B228" s="711" t="s">
        <v>711</v>
      </c>
      <c r="C228" s="691">
        <f t="shared" ref="C228:R229" si="103">C229</f>
        <v>100000</v>
      </c>
      <c r="D228" s="691">
        <f t="shared" si="103"/>
        <v>100000</v>
      </c>
      <c r="E228" s="691">
        <f t="shared" si="103"/>
        <v>0</v>
      </c>
      <c r="F228" s="691">
        <f t="shared" si="103"/>
        <v>0</v>
      </c>
      <c r="G228" s="691">
        <f t="shared" si="103"/>
        <v>0</v>
      </c>
      <c r="H228" s="691">
        <f t="shared" si="103"/>
        <v>0</v>
      </c>
      <c r="I228" s="691">
        <f t="shared" si="103"/>
        <v>0</v>
      </c>
      <c r="J228" s="691">
        <f t="shared" si="103"/>
        <v>0</v>
      </c>
      <c r="K228" s="691">
        <f t="shared" si="103"/>
        <v>0</v>
      </c>
      <c r="L228" s="691">
        <f t="shared" si="103"/>
        <v>0</v>
      </c>
      <c r="M228" s="691">
        <f t="shared" si="103"/>
        <v>0</v>
      </c>
      <c r="N228" s="691">
        <f t="shared" si="103"/>
        <v>0</v>
      </c>
      <c r="O228" s="691">
        <f t="shared" si="103"/>
        <v>0</v>
      </c>
      <c r="P228" s="691">
        <f t="shared" si="103"/>
        <v>0</v>
      </c>
      <c r="Q228" s="691">
        <f t="shared" si="103"/>
        <v>0</v>
      </c>
      <c r="R228" s="691">
        <f t="shared" si="103"/>
        <v>0</v>
      </c>
      <c r="S228" s="691">
        <f t="shared" ref="S228:U229" si="104">S229</f>
        <v>0</v>
      </c>
      <c r="T228" s="691">
        <f t="shared" si="104"/>
        <v>0</v>
      </c>
      <c r="U228" s="691">
        <f t="shared" si="104"/>
        <v>0</v>
      </c>
    </row>
    <row r="229" spans="1:21" ht="24" x14ac:dyDescent="0.25">
      <c r="A229" s="793">
        <v>4</v>
      </c>
      <c r="B229" s="726" t="s">
        <v>107</v>
      </c>
      <c r="C229" s="654">
        <f t="shared" si="103"/>
        <v>100000</v>
      </c>
      <c r="D229" s="654">
        <f t="shared" si="103"/>
        <v>100000</v>
      </c>
      <c r="E229" s="654">
        <f t="shared" si="103"/>
        <v>0</v>
      </c>
      <c r="F229" s="654">
        <f t="shared" si="103"/>
        <v>0</v>
      </c>
      <c r="G229" s="654">
        <f t="shared" si="103"/>
        <v>0</v>
      </c>
      <c r="H229" s="654">
        <f t="shared" si="103"/>
        <v>0</v>
      </c>
      <c r="I229" s="654">
        <f t="shared" si="103"/>
        <v>0</v>
      </c>
      <c r="J229" s="654">
        <f t="shared" si="103"/>
        <v>0</v>
      </c>
      <c r="K229" s="654">
        <f t="shared" si="103"/>
        <v>0</v>
      </c>
      <c r="L229" s="654">
        <f t="shared" si="103"/>
        <v>0</v>
      </c>
      <c r="M229" s="654">
        <f t="shared" si="103"/>
        <v>0</v>
      </c>
      <c r="N229" s="654">
        <f t="shared" si="103"/>
        <v>0</v>
      </c>
      <c r="O229" s="654">
        <f t="shared" si="103"/>
        <v>0</v>
      </c>
      <c r="P229" s="654">
        <f t="shared" si="103"/>
        <v>0</v>
      </c>
      <c r="Q229" s="654">
        <f t="shared" si="103"/>
        <v>0</v>
      </c>
      <c r="R229" s="654">
        <f t="shared" si="103"/>
        <v>0</v>
      </c>
      <c r="S229" s="654">
        <f t="shared" si="104"/>
        <v>0</v>
      </c>
      <c r="T229" s="654">
        <f t="shared" si="104"/>
        <v>0</v>
      </c>
      <c r="U229" s="654">
        <f t="shared" si="104"/>
        <v>0</v>
      </c>
    </row>
    <row r="230" spans="1:21" ht="36" x14ac:dyDescent="0.25">
      <c r="A230" s="793">
        <v>42</v>
      </c>
      <c r="B230" s="726" t="s">
        <v>146</v>
      </c>
      <c r="C230" s="654">
        <f>SUM(C231)</f>
        <v>100000</v>
      </c>
      <c r="D230" s="654">
        <f t="shared" ref="D230:U230" si="105">SUM(D231)</f>
        <v>100000</v>
      </c>
      <c r="E230" s="654">
        <f t="shared" si="105"/>
        <v>0</v>
      </c>
      <c r="F230" s="654">
        <f t="shared" si="105"/>
        <v>0</v>
      </c>
      <c r="G230" s="654">
        <f t="shared" si="105"/>
        <v>0</v>
      </c>
      <c r="H230" s="654">
        <f t="shared" si="105"/>
        <v>0</v>
      </c>
      <c r="I230" s="654">
        <f t="shared" si="105"/>
        <v>0</v>
      </c>
      <c r="J230" s="654">
        <f t="shared" si="105"/>
        <v>0</v>
      </c>
      <c r="K230" s="654">
        <f t="shared" si="105"/>
        <v>0</v>
      </c>
      <c r="L230" s="654">
        <f t="shared" si="105"/>
        <v>0</v>
      </c>
      <c r="M230" s="654">
        <f t="shared" si="105"/>
        <v>0</v>
      </c>
      <c r="N230" s="654">
        <f t="shared" si="105"/>
        <v>0</v>
      </c>
      <c r="O230" s="654">
        <f t="shared" si="105"/>
        <v>0</v>
      </c>
      <c r="P230" s="654">
        <f t="shared" si="105"/>
        <v>0</v>
      </c>
      <c r="Q230" s="654">
        <f t="shared" si="105"/>
        <v>0</v>
      </c>
      <c r="R230" s="654">
        <f t="shared" si="105"/>
        <v>0</v>
      </c>
      <c r="S230" s="654">
        <f t="shared" si="105"/>
        <v>0</v>
      </c>
      <c r="T230" s="654">
        <f t="shared" si="105"/>
        <v>0</v>
      </c>
      <c r="U230" s="654">
        <f t="shared" si="105"/>
        <v>0</v>
      </c>
    </row>
    <row r="231" spans="1:21" ht="24" x14ac:dyDescent="0.25">
      <c r="A231" s="795">
        <v>426</v>
      </c>
      <c r="B231" s="727" t="s">
        <v>638</v>
      </c>
      <c r="C231" s="681">
        <v>100000</v>
      </c>
      <c r="D231" s="681">
        <v>100000</v>
      </c>
      <c r="E231" s="736"/>
      <c r="F231" s="736"/>
      <c r="G231" s="736"/>
      <c r="H231" s="736"/>
      <c r="I231" s="736"/>
      <c r="J231" s="736"/>
      <c r="K231" s="736"/>
      <c r="L231" s="736"/>
      <c r="M231" s="736"/>
      <c r="N231" s="736"/>
      <c r="O231" s="736"/>
      <c r="P231" s="736"/>
      <c r="Q231" s="736"/>
      <c r="R231" s="736"/>
      <c r="S231" s="781"/>
      <c r="T231" s="781"/>
      <c r="U231" s="781"/>
    </row>
    <row r="232" spans="1:21" ht="15.75" thickBot="1" x14ac:dyDescent="0.3">
      <c r="A232" s="747"/>
      <c r="B232" s="723"/>
      <c r="C232" s="782"/>
      <c r="D232" s="736"/>
      <c r="E232" s="736"/>
      <c r="F232" s="736"/>
      <c r="G232" s="736"/>
      <c r="H232" s="736"/>
      <c r="I232" s="736"/>
      <c r="J232" s="736"/>
      <c r="K232" s="736"/>
      <c r="L232" s="736"/>
      <c r="M232" s="736"/>
      <c r="N232" s="736"/>
      <c r="O232" s="736"/>
      <c r="P232" s="736"/>
      <c r="Q232" s="736"/>
      <c r="R232" s="736"/>
      <c r="S232" s="781"/>
      <c r="T232" s="781"/>
      <c r="U232" s="781"/>
    </row>
    <row r="233" spans="1:21" ht="15.75" thickBot="1" x14ac:dyDescent="0.3">
      <c r="A233" s="783" t="s">
        <v>712</v>
      </c>
      <c r="B233" s="784" t="s">
        <v>713</v>
      </c>
      <c r="C233" s="769">
        <f>C235</f>
        <v>250000</v>
      </c>
      <c r="D233" s="769">
        <f t="shared" ref="D233:U233" si="106">D235</f>
        <v>250000</v>
      </c>
      <c r="E233" s="769">
        <f t="shared" si="106"/>
        <v>0</v>
      </c>
      <c r="F233" s="769">
        <f t="shared" si="106"/>
        <v>0</v>
      </c>
      <c r="G233" s="769">
        <f t="shared" si="106"/>
        <v>0</v>
      </c>
      <c r="H233" s="769">
        <f t="shared" si="106"/>
        <v>0</v>
      </c>
      <c r="I233" s="769">
        <f t="shared" si="106"/>
        <v>0</v>
      </c>
      <c r="J233" s="769">
        <f t="shared" si="106"/>
        <v>0</v>
      </c>
      <c r="K233" s="769">
        <f t="shared" si="106"/>
        <v>0</v>
      </c>
      <c r="L233" s="769">
        <f t="shared" si="106"/>
        <v>0</v>
      </c>
      <c r="M233" s="769">
        <f t="shared" si="106"/>
        <v>0</v>
      </c>
      <c r="N233" s="769">
        <f t="shared" si="106"/>
        <v>0</v>
      </c>
      <c r="O233" s="769">
        <f t="shared" si="106"/>
        <v>0</v>
      </c>
      <c r="P233" s="769">
        <f t="shared" si="106"/>
        <v>0</v>
      </c>
      <c r="Q233" s="769">
        <f t="shared" si="106"/>
        <v>0</v>
      </c>
      <c r="R233" s="769">
        <f t="shared" si="106"/>
        <v>0</v>
      </c>
      <c r="S233" s="785">
        <f t="shared" si="106"/>
        <v>0</v>
      </c>
      <c r="T233" s="785">
        <f t="shared" si="106"/>
        <v>0</v>
      </c>
      <c r="U233" s="785">
        <f t="shared" si="106"/>
        <v>0</v>
      </c>
    </row>
    <row r="234" spans="1:21" x14ac:dyDescent="0.25">
      <c r="A234" s="747"/>
      <c r="B234" s="723"/>
      <c r="C234" s="782"/>
      <c r="D234" s="736"/>
      <c r="E234" s="736"/>
      <c r="F234" s="736"/>
      <c r="G234" s="736"/>
      <c r="H234" s="736"/>
      <c r="I234" s="736"/>
      <c r="J234" s="736"/>
      <c r="K234" s="736"/>
      <c r="L234" s="736"/>
      <c r="M234" s="736"/>
      <c r="N234" s="736"/>
      <c r="O234" s="736"/>
      <c r="P234" s="736"/>
      <c r="Q234" s="736"/>
      <c r="R234" s="736"/>
      <c r="S234" s="781"/>
      <c r="T234" s="781"/>
      <c r="U234" s="781"/>
    </row>
    <row r="235" spans="1:21" x14ac:dyDescent="0.25">
      <c r="A235" s="689" t="s">
        <v>714</v>
      </c>
      <c r="B235" s="711" t="s">
        <v>715</v>
      </c>
      <c r="C235" s="792">
        <f t="shared" ref="C235:U236" si="107">C236</f>
        <v>250000</v>
      </c>
      <c r="D235" s="792">
        <f t="shared" si="107"/>
        <v>250000</v>
      </c>
      <c r="E235" s="792">
        <f t="shared" si="107"/>
        <v>0</v>
      </c>
      <c r="F235" s="792">
        <f t="shared" si="107"/>
        <v>0</v>
      </c>
      <c r="G235" s="792">
        <f t="shared" si="107"/>
        <v>0</v>
      </c>
      <c r="H235" s="792">
        <f t="shared" si="107"/>
        <v>0</v>
      </c>
      <c r="I235" s="792">
        <f t="shared" si="107"/>
        <v>0</v>
      </c>
      <c r="J235" s="792">
        <f t="shared" si="107"/>
        <v>0</v>
      </c>
      <c r="K235" s="792">
        <f t="shared" si="107"/>
        <v>0</v>
      </c>
      <c r="L235" s="792">
        <f t="shared" si="107"/>
        <v>0</v>
      </c>
      <c r="M235" s="792">
        <f t="shared" si="107"/>
        <v>0</v>
      </c>
      <c r="N235" s="792">
        <f t="shared" si="107"/>
        <v>0</v>
      </c>
      <c r="O235" s="792">
        <f t="shared" si="107"/>
        <v>0</v>
      </c>
      <c r="P235" s="792">
        <f t="shared" si="107"/>
        <v>0</v>
      </c>
      <c r="Q235" s="792">
        <f t="shared" si="107"/>
        <v>0</v>
      </c>
      <c r="R235" s="792">
        <f t="shared" si="107"/>
        <v>0</v>
      </c>
      <c r="S235" s="792">
        <f t="shared" si="107"/>
        <v>0</v>
      </c>
      <c r="T235" s="792">
        <f t="shared" si="107"/>
        <v>0</v>
      </c>
      <c r="U235" s="792">
        <f t="shared" si="107"/>
        <v>0</v>
      </c>
    </row>
    <row r="236" spans="1:21" x14ac:dyDescent="0.25">
      <c r="A236" s="726">
        <v>3</v>
      </c>
      <c r="B236" s="726" t="s">
        <v>67</v>
      </c>
      <c r="C236" s="794">
        <f>C237</f>
        <v>250000</v>
      </c>
      <c r="D236" s="794">
        <f t="shared" si="107"/>
        <v>250000</v>
      </c>
      <c r="E236" s="794">
        <f t="shared" si="107"/>
        <v>0</v>
      </c>
      <c r="F236" s="794">
        <f t="shared" si="107"/>
        <v>0</v>
      </c>
      <c r="G236" s="794">
        <f t="shared" si="107"/>
        <v>0</v>
      </c>
      <c r="H236" s="794">
        <f t="shared" si="107"/>
        <v>0</v>
      </c>
      <c r="I236" s="794">
        <f t="shared" si="107"/>
        <v>0</v>
      </c>
      <c r="J236" s="794">
        <f t="shared" si="107"/>
        <v>0</v>
      </c>
      <c r="K236" s="794">
        <f t="shared" si="107"/>
        <v>0</v>
      </c>
      <c r="L236" s="794">
        <f t="shared" si="107"/>
        <v>0</v>
      </c>
      <c r="M236" s="794">
        <f t="shared" si="107"/>
        <v>0</v>
      </c>
      <c r="N236" s="794">
        <f t="shared" si="107"/>
        <v>0</v>
      </c>
      <c r="O236" s="794">
        <f t="shared" si="107"/>
        <v>0</v>
      </c>
      <c r="P236" s="794">
        <f t="shared" si="107"/>
        <v>0</v>
      </c>
      <c r="Q236" s="794">
        <f t="shared" si="107"/>
        <v>0</v>
      </c>
      <c r="R236" s="794">
        <f t="shared" si="107"/>
        <v>0</v>
      </c>
      <c r="S236" s="794">
        <f t="shared" si="107"/>
        <v>0</v>
      </c>
      <c r="T236" s="794">
        <f t="shared" si="107"/>
        <v>0</v>
      </c>
      <c r="U236" s="794">
        <f t="shared" si="107"/>
        <v>0</v>
      </c>
    </row>
    <row r="237" spans="1:21" x14ac:dyDescent="0.25">
      <c r="A237" s="726">
        <v>32</v>
      </c>
      <c r="B237" s="726" t="s">
        <v>72</v>
      </c>
      <c r="C237" s="794">
        <f>SUM(C238:C239)</f>
        <v>250000</v>
      </c>
      <c r="D237" s="794">
        <f t="shared" ref="D237:U237" si="108">SUM(D238:D239)</f>
        <v>250000</v>
      </c>
      <c r="E237" s="794">
        <f t="shared" si="108"/>
        <v>0</v>
      </c>
      <c r="F237" s="794">
        <f t="shared" si="108"/>
        <v>0</v>
      </c>
      <c r="G237" s="794">
        <f t="shared" si="108"/>
        <v>0</v>
      </c>
      <c r="H237" s="794">
        <f t="shared" si="108"/>
        <v>0</v>
      </c>
      <c r="I237" s="794">
        <f t="shared" si="108"/>
        <v>0</v>
      </c>
      <c r="J237" s="794">
        <f t="shared" si="108"/>
        <v>0</v>
      </c>
      <c r="K237" s="794">
        <f t="shared" si="108"/>
        <v>0</v>
      </c>
      <c r="L237" s="794">
        <f t="shared" si="108"/>
        <v>0</v>
      </c>
      <c r="M237" s="794">
        <f t="shared" si="108"/>
        <v>0</v>
      </c>
      <c r="N237" s="794">
        <f t="shared" si="108"/>
        <v>0</v>
      </c>
      <c r="O237" s="794">
        <f t="shared" si="108"/>
        <v>0</v>
      </c>
      <c r="P237" s="794">
        <f t="shared" si="108"/>
        <v>0</v>
      </c>
      <c r="Q237" s="794">
        <f t="shared" si="108"/>
        <v>0</v>
      </c>
      <c r="R237" s="794">
        <f t="shared" si="108"/>
        <v>0</v>
      </c>
      <c r="S237" s="794">
        <f t="shared" si="108"/>
        <v>0</v>
      </c>
      <c r="T237" s="794">
        <f t="shared" si="108"/>
        <v>0</v>
      </c>
      <c r="U237" s="794">
        <f t="shared" si="108"/>
        <v>0</v>
      </c>
    </row>
    <row r="238" spans="1:21" x14ac:dyDescent="0.25">
      <c r="A238" s="727">
        <v>323</v>
      </c>
      <c r="B238" s="727" t="s">
        <v>151</v>
      </c>
      <c r="C238" s="791">
        <v>50000</v>
      </c>
      <c r="D238" s="791">
        <v>50000</v>
      </c>
      <c r="E238" s="736"/>
      <c r="F238" s="736"/>
      <c r="G238" s="736"/>
      <c r="H238" s="736"/>
      <c r="I238" s="736"/>
      <c r="J238" s="736"/>
      <c r="K238" s="736"/>
      <c r="L238" s="736"/>
      <c r="M238" s="736"/>
      <c r="N238" s="736"/>
      <c r="O238" s="736"/>
      <c r="P238" s="736"/>
      <c r="Q238" s="736"/>
      <c r="R238" s="736"/>
      <c r="S238" s="781"/>
      <c r="T238" s="781"/>
      <c r="U238" s="781"/>
    </row>
    <row r="239" spans="1:21" x14ac:dyDescent="0.25">
      <c r="A239" s="727">
        <v>323</v>
      </c>
      <c r="B239" s="727" t="s">
        <v>387</v>
      </c>
      <c r="C239" s="791">
        <v>200000</v>
      </c>
      <c r="D239" s="791">
        <v>200000</v>
      </c>
      <c r="E239" s="736"/>
      <c r="F239" s="736"/>
      <c r="G239" s="736"/>
      <c r="H239" s="736"/>
      <c r="I239" s="736"/>
      <c r="J239" s="736"/>
      <c r="K239" s="736"/>
      <c r="L239" s="736"/>
      <c r="M239" s="736"/>
      <c r="N239" s="736"/>
      <c r="O239" s="736"/>
      <c r="P239" s="736"/>
      <c r="Q239" s="736"/>
      <c r="R239" s="736"/>
      <c r="S239" s="781"/>
      <c r="T239" s="781"/>
      <c r="U239" s="781"/>
    </row>
    <row r="240" spans="1:21" ht="15.75" thickBot="1" x14ac:dyDescent="0.3">
      <c r="A240" s="747"/>
      <c r="B240" s="723"/>
      <c r="C240" s="782"/>
      <c r="D240" s="736"/>
      <c r="E240" s="736"/>
      <c r="F240" s="736"/>
      <c r="G240" s="736"/>
      <c r="H240" s="736"/>
      <c r="I240" s="736"/>
      <c r="J240" s="736"/>
      <c r="K240" s="736"/>
      <c r="L240" s="736"/>
      <c r="M240" s="736"/>
      <c r="N240" s="736"/>
      <c r="O240" s="736"/>
      <c r="P240" s="736"/>
      <c r="Q240" s="736"/>
      <c r="R240" s="736"/>
      <c r="S240" s="781"/>
      <c r="T240" s="781"/>
      <c r="U240" s="781"/>
    </row>
    <row r="241" spans="1:21" ht="15.75" thickBot="1" x14ac:dyDescent="0.3">
      <c r="A241" s="783" t="s">
        <v>716</v>
      </c>
      <c r="B241" s="784" t="s">
        <v>717</v>
      </c>
      <c r="C241" s="769">
        <f>C243+C248+C253</f>
        <v>320000</v>
      </c>
      <c r="D241" s="769">
        <f t="shared" ref="D241:U241" si="109">D243+D248+D253</f>
        <v>20000</v>
      </c>
      <c r="E241" s="769">
        <f t="shared" si="109"/>
        <v>0</v>
      </c>
      <c r="F241" s="769">
        <f t="shared" si="109"/>
        <v>0</v>
      </c>
      <c r="G241" s="769">
        <f t="shared" si="109"/>
        <v>0</v>
      </c>
      <c r="H241" s="769">
        <f t="shared" si="109"/>
        <v>0</v>
      </c>
      <c r="I241" s="769">
        <f t="shared" si="109"/>
        <v>0</v>
      </c>
      <c r="J241" s="769">
        <f t="shared" si="109"/>
        <v>0</v>
      </c>
      <c r="K241" s="769">
        <f t="shared" si="109"/>
        <v>0</v>
      </c>
      <c r="L241" s="769">
        <f t="shared" si="109"/>
        <v>0</v>
      </c>
      <c r="M241" s="769">
        <f t="shared" si="109"/>
        <v>0</v>
      </c>
      <c r="N241" s="769">
        <f t="shared" si="109"/>
        <v>0</v>
      </c>
      <c r="O241" s="769">
        <f t="shared" si="109"/>
        <v>0</v>
      </c>
      <c r="P241" s="769">
        <f t="shared" si="109"/>
        <v>200000</v>
      </c>
      <c r="Q241" s="769">
        <f t="shared" si="109"/>
        <v>0</v>
      </c>
      <c r="R241" s="769">
        <f t="shared" si="109"/>
        <v>100000</v>
      </c>
      <c r="S241" s="785">
        <f t="shared" si="109"/>
        <v>0</v>
      </c>
      <c r="T241" s="785">
        <f t="shared" si="109"/>
        <v>0</v>
      </c>
      <c r="U241" s="785">
        <f t="shared" si="109"/>
        <v>0</v>
      </c>
    </row>
    <row r="242" spans="1:21" x14ac:dyDescent="0.25">
      <c r="A242" s="747"/>
      <c r="B242" s="723"/>
      <c r="C242" s="782"/>
      <c r="D242" s="736"/>
      <c r="E242" s="736"/>
      <c r="F242" s="736"/>
      <c r="G242" s="736"/>
      <c r="H242" s="736"/>
      <c r="I242" s="736"/>
      <c r="J242" s="736"/>
      <c r="K242" s="736"/>
      <c r="L242" s="736"/>
      <c r="M242" s="736"/>
      <c r="N242" s="736"/>
      <c r="O242" s="736"/>
      <c r="P242" s="736"/>
      <c r="Q242" s="736"/>
      <c r="R242" s="736"/>
      <c r="S242" s="781"/>
      <c r="T242" s="781"/>
      <c r="U242" s="781"/>
    </row>
    <row r="243" spans="1:21" ht="24" x14ac:dyDescent="0.25">
      <c r="A243" s="689" t="s">
        <v>718</v>
      </c>
      <c r="B243" s="798" t="s">
        <v>719</v>
      </c>
      <c r="C243" s="792">
        <f t="shared" ref="C243:R244" si="110">C244</f>
        <v>200000</v>
      </c>
      <c r="D243" s="792">
        <f t="shared" si="110"/>
        <v>0</v>
      </c>
      <c r="E243" s="792">
        <f t="shared" si="110"/>
        <v>0</v>
      </c>
      <c r="F243" s="792">
        <f t="shared" si="110"/>
        <v>0</v>
      </c>
      <c r="G243" s="792">
        <f t="shared" si="110"/>
        <v>0</v>
      </c>
      <c r="H243" s="792">
        <f t="shared" si="110"/>
        <v>0</v>
      </c>
      <c r="I243" s="792">
        <f t="shared" si="110"/>
        <v>0</v>
      </c>
      <c r="J243" s="792">
        <f t="shared" si="110"/>
        <v>0</v>
      </c>
      <c r="K243" s="792">
        <f t="shared" si="110"/>
        <v>0</v>
      </c>
      <c r="L243" s="792">
        <f t="shared" si="110"/>
        <v>0</v>
      </c>
      <c r="M243" s="792">
        <f t="shared" si="110"/>
        <v>0</v>
      </c>
      <c r="N243" s="792">
        <f t="shared" si="110"/>
        <v>0</v>
      </c>
      <c r="O243" s="792">
        <f t="shared" si="110"/>
        <v>0</v>
      </c>
      <c r="P243" s="792">
        <f t="shared" si="110"/>
        <v>200000</v>
      </c>
      <c r="Q243" s="792">
        <f t="shared" si="110"/>
        <v>0</v>
      </c>
      <c r="R243" s="792">
        <f t="shared" si="110"/>
        <v>0</v>
      </c>
      <c r="S243" s="796">
        <f t="shared" ref="S243:U244" si="111">S244</f>
        <v>0</v>
      </c>
      <c r="T243" s="796">
        <f t="shared" si="111"/>
        <v>0</v>
      </c>
      <c r="U243" s="796">
        <f t="shared" si="111"/>
        <v>0</v>
      </c>
    </row>
    <row r="244" spans="1:21" x14ac:dyDescent="0.25">
      <c r="A244" s="726">
        <v>3</v>
      </c>
      <c r="B244" s="726" t="s">
        <v>67</v>
      </c>
      <c r="C244" s="794">
        <f t="shared" si="110"/>
        <v>200000</v>
      </c>
      <c r="D244" s="794">
        <f t="shared" si="110"/>
        <v>0</v>
      </c>
      <c r="E244" s="794">
        <f t="shared" si="110"/>
        <v>0</v>
      </c>
      <c r="F244" s="794">
        <f t="shared" si="110"/>
        <v>0</v>
      </c>
      <c r="G244" s="794">
        <f t="shared" si="110"/>
        <v>0</v>
      </c>
      <c r="H244" s="794">
        <f t="shared" si="110"/>
        <v>0</v>
      </c>
      <c r="I244" s="794">
        <f t="shared" si="110"/>
        <v>0</v>
      </c>
      <c r="J244" s="794">
        <f t="shared" si="110"/>
        <v>0</v>
      </c>
      <c r="K244" s="794">
        <f t="shared" si="110"/>
        <v>0</v>
      </c>
      <c r="L244" s="794">
        <f t="shared" si="110"/>
        <v>0</v>
      </c>
      <c r="M244" s="794">
        <f t="shared" si="110"/>
        <v>0</v>
      </c>
      <c r="N244" s="794">
        <f t="shared" si="110"/>
        <v>0</v>
      </c>
      <c r="O244" s="794">
        <f t="shared" si="110"/>
        <v>0</v>
      </c>
      <c r="P244" s="794">
        <f t="shared" si="110"/>
        <v>200000</v>
      </c>
      <c r="Q244" s="794">
        <f t="shared" si="110"/>
        <v>0</v>
      </c>
      <c r="R244" s="794">
        <f t="shared" si="110"/>
        <v>0</v>
      </c>
      <c r="S244" s="797">
        <f t="shared" si="111"/>
        <v>0</v>
      </c>
      <c r="T244" s="797">
        <f t="shared" si="111"/>
        <v>0</v>
      </c>
      <c r="U244" s="797">
        <f t="shared" si="111"/>
        <v>0</v>
      </c>
    </row>
    <row r="245" spans="1:21" x14ac:dyDescent="0.25">
      <c r="A245" s="726">
        <v>32</v>
      </c>
      <c r="B245" s="726" t="s">
        <v>72</v>
      </c>
      <c r="C245" s="794">
        <f>SUM(C246)</f>
        <v>200000</v>
      </c>
      <c r="D245" s="794">
        <f t="shared" ref="D245:U245" si="112">SUM(D246)</f>
        <v>0</v>
      </c>
      <c r="E245" s="794">
        <f t="shared" si="112"/>
        <v>0</v>
      </c>
      <c r="F245" s="794">
        <f t="shared" si="112"/>
        <v>0</v>
      </c>
      <c r="G245" s="794">
        <f t="shared" si="112"/>
        <v>0</v>
      </c>
      <c r="H245" s="794">
        <f t="shared" si="112"/>
        <v>0</v>
      </c>
      <c r="I245" s="794">
        <f t="shared" si="112"/>
        <v>0</v>
      </c>
      <c r="J245" s="794">
        <f t="shared" si="112"/>
        <v>0</v>
      </c>
      <c r="K245" s="794">
        <f t="shared" si="112"/>
        <v>0</v>
      </c>
      <c r="L245" s="794">
        <f t="shared" si="112"/>
        <v>0</v>
      </c>
      <c r="M245" s="794">
        <f t="shared" si="112"/>
        <v>0</v>
      </c>
      <c r="N245" s="794">
        <f t="shared" si="112"/>
        <v>0</v>
      </c>
      <c r="O245" s="794">
        <f t="shared" si="112"/>
        <v>0</v>
      </c>
      <c r="P245" s="794">
        <f t="shared" si="112"/>
        <v>200000</v>
      </c>
      <c r="Q245" s="794">
        <f t="shared" si="112"/>
        <v>0</v>
      </c>
      <c r="R245" s="794">
        <f t="shared" si="112"/>
        <v>0</v>
      </c>
      <c r="S245" s="797">
        <f t="shared" si="112"/>
        <v>0</v>
      </c>
      <c r="T245" s="797">
        <f t="shared" si="112"/>
        <v>0</v>
      </c>
      <c r="U245" s="797">
        <f t="shared" si="112"/>
        <v>0</v>
      </c>
    </row>
    <row r="246" spans="1:21" ht="24" x14ac:dyDescent="0.25">
      <c r="A246" s="727">
        <v>323</v>
      </c>
      <c r="B246" s="727" t="s">
        <v>536</v>
      </c>
      <c r="C246" s="791">
        <v>200000</v>
      </c>
      <c r="D246" s="791"/>
      <c r="E246" s="736"/>
      <c r="F246" s="736"/>
      <c r="G246" s="736"/>
      <c r="H246" s="736"/>
      <c r="I246" s="736"/>
      <c r="J246" s="736"/>
      <c r="K246" s="736"/>
      <c r="L246" s="736"/>
      <c r="M246" s="736"/>
      <c r="N246" s="736"/>
      <c r="O246" s="736"/>
      <c r="P246" s="736">
        <v>200000</v>
      </c>
      <c r="Q246" s="736"/>
      <c r="R246" s="736"/>
      <c r="S246" s="781"/>
      <c r="T246" s="781"/>
      <c r="U246" s="781"/>
    </row>
    <row r="247" spans="1:21" x14ac:dyDescent="0.25">
      <c r="A247" s="747"/>
      <c r="B247" s="723"/>
      <c r="C247" s="782"/>
      <c r="D247" s="736"/>
      <c r="E247" s="736"/>
      <c r="F247" s="736"/>
      <c r="G247" s="736"/>
      <c r="H247" s="736"/>
      <c r="I247" s="736"/>
      <c r="J247" s="736"/>
      <c r="K247" s="736"/>
      <c r="L247" s="736"/>
      <c r="M247" s="736"/>
      <c r="N247" s="736"/>
      <c r="O247" s="736"/>
      <c r="P247" s="736"/>
      <c r="Q247" s="736"/>
      <c r="R247" s="736"/>
      <c r="S247" s="781"/>
      <c r="T247" s="781"/>
      <c r="U247" s="781"/>
    </row>
    <row r="248" spans="1:21" x14ac:dyDescent="0.25">
      <c r="A248" s="689" t="s">
        <v>720</v>
      </c>
      <c r="B248" s="711" t="s">
        <v>830</v>
      </c>
      <c r="C248" s="792">
        <f t="shared" ref="C248:R249" si="113">C249</f>
        <v>100000</v>
      </c>
      <c r="D248" s="792">
        <f t="shared" si="113"/>
        <v>0</v>
      </c>
      <c r="E248" s="792">
        <f t="shared" si="113"/>
        <v>0</v>
      </c>
      <c r="F248" s="792">
        <f t="shared" si="113"/>
        <v>0</v>
      </c>
      <c r="G248" s="792">
        <f t="shared" si="113"/>
        <v>0</v>
      </c>
      <c r="H248" s="792">
        <f t="shared" si="113"/>
        <v>0</v>
      </c>
      <c r="I248" s="792">
        <f t="shared" si="113"/>
        <v>0</v>
      </c>
      <c r="J248" s="792">
        <f t="shared" si="113"/>
        <v>0</v>
      </c>
      <c r="K248" s="792">
        <f t="shared" si="113"/>
        <v>0</v>
      </c>
      <c r="L248" s="792">
        <f t="shared" si="113"/>
        <v>0</v>
      </c>
      <c r="M248" s="792">
        <f t="shared" si="113"/>
        <v>0</v>
      </c>
      <c r="N248" s="792">
        <f t="shared" si="113"/>
        <v>0</v>
      </c>
      <c r="O248" s="792">
        <f t="shared" si="113"/>
        <v>0</v>
      </c>
      <c r="P248" s="792">
        <f t="shared" si="113"/>
        <v>0</v>
      </c>
      <c r="Q248" s="792">
        <f t="shared" si="113"/>
        <v>0</v>
      </c>
      <c r="R248" s="792">
        <f t="shared" si="113"/>
        <v>100000</v>
      </c>
      <c r="S248" s="796">
        <f t="shared" ref="S248:U249" si="114">S249</f>
        <v>0</v>
      </c>
      <c r="T248" s="796">
        <f t="shared" si="114"/>
        <v>0</v>
      </c>
      <c r="U248" s="796">
        <f t="shared" si="114"/>
        <v>0</v>
      </c>
    </row>
    <row r="249" spans="1:21" x14ac:dyDescent="0.25">
      <c r="A249" s="726">
        <v>3</v>
      </c>
      <c r="B249" s="726" t="s">
        <v>67</v>
      </c>
      <c r="C249" s="794">
        <f t="shared" si="113"/>
        <v>100000</v>
      </c>
      <c r="D249" s="794">
        <f t="shared" si="113"/>
        <v>0</v>
      </c>
      <c r="E249" s="794">
        <f t="shared" si="113"/>
        <v>0</v>
      </c>
      <c r="F249" s="794">
        <f t="shared" si="113"/>
        <v>0</v>
      </c>
      <c r="G249" s="794">
        <f t="shared" si="113"/>
        <v>0</v>
      </c>
      <c r="H249" s="794">
        <f t="shared" si="113"/>
        <v>0</v>
      </c>
      <c r="I249" s="794">
        <f t="shared" si="113"/>
        <v>0</v>
      </c>
      <c r="J249" s="794">
        <f t="shared" si="113"/>
        <v>0</v>
      </c>
      <c r="K249" s="794">
        <f t="shared" si="113"/>
        <v>0</v>
      </c>
      <c r="L249" s="794">
        <f t="shared" si="113"/>
        <v>0</v>
      </c>
      <c r="M249" s="794">
        <f t="shared" si="113"/>
        <v>0</v>
      </c>
      <c r="N249" s="794">
        <f t="shared" si="113"/>
        <v>0</v>
      </c>
      <c r="O249" s="794">
        <f t="shared" si="113"/>
        <v>0</v>
      </c>
      <c r="P249" s="794">
        <f t="shared" si="113"/>
        <v>0</v>
      </c>
      <c r="Q249" s="794">
        <f t="shared" si="113"/>
        <v>0</v>
      </c>
      <c r="R249" s="794">
        <f t="shared" si="113"/>
        <v>100000</v>
      </c>
      <c r="S249" s="797">
        <f t="shared" si="114"/>
        <v>0</v>
      </c>
      <c r="T249" s="797">
        <f t="shared" si="114"/>
        <v>0</v>
      </c>
      <c r="U249" s="797">
        <f t="shared" si="114"/>
        <v>0</v>
      </c>
    </row>
    <row r="250" spans="1:21" x14ac:dyDescent="0.25">
      <c r="A250" s="726">
        <v>32</v>
      </c>
      <c r="B250" s="726" t="s">
        <v>72</v>
      </c>
      <c r="C250" s="794">
        <f>SUM(C251)</f>
        <v>100000</v>
      </c>
      <c r="D250" s="794">
        <f t="shared" ref="D250:U250" si="115">SUM(D251)</f>
        <v>0</v>
      </c>
      <c r="E250" s="794">
        <f t="shared" si="115"/>
        <v>0</v>
      </c>
      <c r="F250" s="794">
        <f t="shared" si="115"/>
        <v>0</v>
      </c>
      <c r="G250" s="794">
        <f t="shared" si="115"/>
        <v>0</v>
      </c>
      <c r="H250" s="794">
        <f t="shared" si="115"/>
        <v>0</v>
      </c>
      <c r="I250" s="794">
        <f t="shared" si="115"/>
        <v>0</v>
      </c>
      <c r="J250" s="794">
        <f t="shared" si="115"/>
        <v>0</v>
      </c>
      <c r="K250" s="794">
        <f t="shared" si="115"/>
        <v>0</v>
      </c>
      <c r="L250" s="794">
        <f t="shared" si="115"/>
        <v>0</v>
      </c>
      <c r="M250" s="794">
        <f t="shared" si="115"/>
        <v>0</v>
      </c>
      <c r="N250" s="794">
        <f t="shared" si="115"/>
        <v>0</v>
      </c>
      <c r="O250" s="794">
        <f t="shared" si="115"/>
        <v>0</v>
      </c>
      <c r="P250" s="794">
        <f t="shared" si="115"/>
        <v>0</v>
      </c>
      <c r="Q250" s="794">
        <f t="shared" si="115"/>
        <v>0</v>
      </c>
      <c r="R250" s="794">
        <f t="shared" si="115"/>
        <v>100000</v>
      </c>
      <c r="S250" s="797">
        <f t="shared" si="115"/>
        <v>0</v>
      </c>
      <c r="T250" s="797">
        <f t="shared" si="115"/>
        <v>0</v>
      </c>
      <c r="U250" s="797">
        <f t="shared" si="115"/>
        <v>0</v>
      </c>
    </row>
    <row r="251" spans="1:21" x14ac:dyDescent="0.25">
      <c r="A251" s="727">
        <v>323</v>
      </c>
      <c r="B251" s="727" t="s">
        <v>537</v>
      </c>
      <c r="C251" s="791">
        <v>100000</v>
      </c>
      <c r="D251" s="791"/>
      <c r="E251" s="736"/>
      <c r="F251" s="736"/>
      <c r="G251" s="736"/>
      <c r="H251" s="736"/>
      <c r="I251" s="736"/>
      <c r="J251" s="736"/>
      <c r="K251" s="736"/>
      <c r="L251" s="736"/>
      <c r="M251" s="736"/>
      <c r="N251" s="736"/>
      <c r="O251" s="736"/>
      <c r="P251" s="736"/>
      <c r="Q251" s="736"/>
      <c r="R251" s="736">
        <v>100000</v>
      </c>
      <c r="S251" s="781"/>
      <c r="T251" s="781"/>
      <c r="U251" s="781"/>
    </row>
    <row r="252" spans="1:21" x14ac:dyDescent="0.25">
      <c r="A252" s="747"/>
      <c r="B252" s="723"/>
      <c r="C252" s="782"/>
      <c r="D252" s="736"/>
      <c r="E252" s="736"/>
      <c r="F252" s="736"/>
      <c r="G252" s="736"/>
      <c r="H252" s="736"/>
      <c r="I252" s="736"/>
      <c r="J252" s="736"/>
      <c r="K252" s="736"/>
      <c r="L252" s="736"/>
      <c r="M252" s="736"/>
      <c r="N252" s="736"/>
      <c r="O252" s="736"/>
      <c r="P252" s="736"/>
      <c r="Q252" s="736"/>
      <c r="R252" s="736"/>
      <c r="S252" s="781"/>
      <c r="T252" s="781"/>
      <c r="U252" s="781"/>
    </row>
    <row r="253" spans="1:21" x14ac:dyDescent="0.25">
      <c r="A253" s="689" t="s">
        <v>721</v>
      </c>
      <c r="B253" s="711" t="s">
        <v>717</v>
      </c>
      <c r="C253" s="792">
        <f>C254</f>
        <v>20000</v>
      </c>
      <c r="D253" s="792">
        <f t="shared" ref="D253:U254" si="116">D254</f>
        <v>20000</v>
      </c>
      <c r="E253" s="792">
        <f t="shared" si="116"/>
        <v>0</v>
      </c>
      <c r="F253" s="792">
        <f t="shared" si="116"/>
        <v>0</v>
      </c>
      <c r="G253" s="792">
        <f t="shared" si="116"/>
        <v>0</v>
      </c>
      <c r="H253" s="792">
        <f t="shared" si="116"/>
        <v>0</v>
      </c>
      <c r="I253" s="792">
        <f t="shared" si="116"/>
        <v>0</v>
      </c>
      <c r="J253" s="792">
        <f t="shared" si="116"/>
        <v>0</v>
      </c>
      <c r="K253" s="792">
        <f t="shared" si="116"/>
        <v>0</v>
      </c>
      <c r="L253" s="792">
        <f t="shared" si="116"/>
        <v>0</v>
      </c>
      <c r="M253" s="792">
        <f t="shared" si="116"/>
        <v>0</v>
      </c>
      <c r="N253" s="792">
        <f t="shared" si="116"/>
        <v>0</v>
      </c>
      <c r="O253" s="792">
        <f t="shared" si="116"/>
        <v>0</v>
      </c>
      <c r="P253" s="792">
        <f t="shared" si="116"/>
        <v>0</v>
      </c>
      <c r="Q253" s="792">
        <f t="shared" si="116"/>
        <v>0</v>
      </c>
      <c r="R253" s="792">
        <f t="shared" si="116"/>
        <v>0</v>
      </c>
      <c r="S253" s="796">
        <f t="shared" si="116"/>
        <v>0</v>
      </c>
      <c r="T253" s="796">
        <f t="shared" si="116"/>
        <v>0</v>
      </c>
      <c r="U253" s="796">
        <f t="shared" si="116"/>
        <v>0</v>
      </c>
    </row>
    <row r="254" spans="1:21" x14ac:dyDescent="0.25">
      <c r="A254" s="726">
        <v>3</v>
      </c>
      <c r="B254" s="726" t="s">
        <v>67</v>
      </c>
      <c r="C254" s="794">
        <f>C255</f>
        <v>20000</v>
      </c>
      <c r="D254" s="794">
        <f t="shared" si="116"/>
        <v>20000</v>
      </c>
      <c r="E254" s="794">
        <f t="shared" si="116"/>
        <v>0</v>
      </c>
      <c r="F254" s="794">
        <f t="shared" si="116"/>
        <v>0</v>
      </c>
      <c r="G254" s="794">
        <f t="shared" si="116"/>
        <v>0</v>
      </c>
      <c r="H254" s="794">
        <f t="shared" si="116"/>
        <v>0</v>
      </c>
      <c r="I254" s="794">
        <f t="shared" si="116"/>
        <v>0</v>
      </c>
      <c r="J254" s="794">
        <f t="shared" si="116"/>
        <v>0</v>
      </c>
      <c r="K254" s="794">
        <f t="shared" si="116"/>
        <v>0</v>
      </c>
      <c r="L254" s="794">
        <f t="shared" si="116"/>
        <v>0</v>
      </c>
      <c r="M254" s="794">
        <f t="shared" si="116"/>
        <v>0</v>
      </c>
      <c r="N254" s="794">
        <f t="shared" si="116"/>
        <v>0</v>
      </c>
      <c r="O254" s="794">
        <f t="shared" si="116"/>
        <v>0</v>
      </c>
      <c r="P254" s="794">
        <f t="shared" si="116"/>
        <v>0</v>
      </c>
      <c r="Q254" s="794">
        <f t="shared" si="116"/>
        <v>0</v>
      </c>
      <c r="R254" s="794">
        <f t="shared" si="116"/>
        <v>0</v>
      </c>
      <c r="S254" s="797">
        <f t="shared" si="116"/>
        <v>0</v>
      </c>
      <c r="T254" s="797">
        <f t="shared" si="116"/>
        <v>0</v>
      </c>
      <c r="U254" s="797">
        <f t="shared" si="116"/>
        <v>0</v>
      </c>
    </row>
    <row r="255" spans="1:21" x14ac:dyDescent="0.25">
      <c r="A255" s="726">
        <v>32</v>
      </c>
      <c r="B255" s="726" t="s">
        <v>72</v>
      </c>
      <c r="C255" s="794">
        <f>SUM(C256)</f>
        <v>20000</v>
      </c>
      <c r="D255" s="794">
        <f t="shared" ref="D255:U255" si="117">SUM(D256)</f>
        <v>20000</v>
      </c>
      <c r="E255" s="794">
        <f t="shared" si="117"/>
        <v>0</v>
      </c>
      <c r="F255" s="794">
        <f t="shared" si="117"/>
        <v>0</v>
      </c>
      <c r="G255" s="794">
        <f t="shared" si="117"/>
        <v>0</v>
      </c>
      <c r="H255" s="794">
        <f t="shared" si="117"/>
        <v>0</v>
      </c>
      <c r="I255" s="794">
        <f t="shared" si="117"/>
        <v>0</v>
      </c>
      <c r="J255" s="794">
        <f t="shared" si="117"/>
        <v>0</v>
      </c>
      <c r="K255" s="794">
        <f t="shared" si="117"/>
        <v>0</v>
      </c>
      <c r="L255" s="794">
        <f t="shared" si="117"/>
        <v>0</v>
      </c>
      <c r="M255" s="794">
        <f t="shared" si="117"/>
        <v>0</v>
      </c>
      <c r="N255" s="794">
        <f t="shared" si="117"/>
        <v>0</v>
      </c>
      <c r="O255" s="794">
        <f t="shared" si="117"/>
        <v>0</v>
      </c>
      <c r="P255" s="794">
        <f t="shared" si="117"/>
        <v>0</v>
      </c>
      <c r="Q255" s="794">
        <f t="shared" si="117"/>
        <v>0</v>
      </c>
      <c r="R255" s="794">
        <f t="shared" si="117"/>
        <v>0</v>
      </c>
      <c r="S255" s="797">
        <f t="shared" si="117"/>
        <v>0</v>
      </c>
      <c r="T255" s="797">
        <f t="shared" si="117"/>
        <v>0</v>
      </c>
      <c r="U255" s="797">
        <f t="shared" si="117"/>
        <v>0</v>
      </c>
    </row>
    <row r="256" spans="1:21" x14ac:dyDescent="0.25">
      <c r="A256" s="727">
        <v>323</v>
      </c>
      <c r="B256" s="727" t="s">
        <v>831</v>
      </c>
      <c r="C256" s="791">
        <v>20000</v>
      </c>
      <c r="D256" s="791">
        <v>20000</v>
      </c>
      <c r="E256" s="736"/>
      <c r="F256" s="736"/>
      <c r="G256" s="736"/>
      <c r="H256" s="736"/>
      <c r="I256" s="736"/>
      <c r="J256" s="736"/>
      <c r="K256" s="736"/>
      <c r="L256" s="736"/>
      <c r="M256" s="736"/>
      <c r="N256" s="736"/>
      <c r="O256" s="736"/>
      <c r="P256" s="736"/>
      <c r="Q256" s="736"/>
      <c r="R256" s="736"/>
      <c r="S256" s="781"/>
      <c r="T256" s="781"/>
      <c r="U256" s="781"/>
    </row>
    <row r="257" spans="1:21" ht="15.75" thickBot="1" x14ac:dyDescent="0.3">
      <c r="A257" s="727"/>
      <c r="B257" s="727"/>
      <c r="C257" s="791"/>
      <c r="D257" s="791"/>
      <c r="E257" s="736"/>
      <c r="F257" s="736"/>
      <c r="G257" s="736"/>
      <c r="H257" s="736"/>
      <c r="I257" s="736"/>
      <c r="J257" s="736"/>
      <c r="K257" s="736"/>
      <c r="L257" s="736"/>
      <c r="M257" s="736"/>
      <c r="N257" s="736"/>
      <c r="O257" s="736"/>
      <c r="P257" s="736"/>
      <c r="Q257" s="736"/>
      <c r="R257" s="736"/>
      <c r="S257" s="781"/>
      <c r="T257" s="781"/>
      <c r="U257" s="781"/>
    </row>
    <row r="258" spans="1:21" ht="15.75" thickBot="1" x14ac:dyDescent="0.3">
      <c r="A258" s="816" t="s">
        <v>832</v>
      </c>
      <c r="B258" s="817" t="s">
        <v>833</v>
      </c>
      <c r="C258" s="818">
        <f>C260</f>
        <v>300000</v>
      </c>
      <c r="D258" s="818">
        <f t="shared" ref="D258:U258" si="118">D260</f>
        <v>0</v>
      </c>
      <c r="E258" s="818">
        <f t="shared" si="118"/>
        <v>0</v>
      </c>
      <c r="F258" s="818">
        <f t="shared" si="118"/>
        <v>0</v>
      </c>
      <c r="G258" s="818">
        <f t="shared" si="118"/>
        <v>0</v>
      </c>
      <c r="H258" s="818">
        <f t="shared" si="118"/>
        <v>0</v>
      </c>
      <c r="I258" s="818">
        <f t="shared" si="118"/>
        <v>0</v>
      </c>
      <c r="J258" s="818">
        <f t="shared" si="118"/>
        <v>50000</v>
      </c>
      <c r="K258" s="818">
        <f t="shared" si="118"/>
        <v>0</v>
      </c>
      <c r="L258" s="818">
        <f t="shared" si="118"/>
        <v>0</v>
      </c>
      <c r="M258" s="818">
        <f t="shared" si="118"/>
        <v>0</v>
      </c>
      <c r="N258" s="818">
        <f t="shared" si="118"/>
        <v>0</v>
      </c>
      <c r="O258" s="818">
        <f t="shared" si="118"/>
        <v>0</v>
      </c>
      <c r="P258" s="818">
        <f t="shared" si="118"/>
        <v>0</v>
      </c>
      <c r="Q258" s="818">
        <f t="shared" si="118"/>
        <v>0</v>
      </c>
      <c r="R258" s="818">
        <f t="shared" si="118"/>
        <v>250000</v>
      </c>
      <c r="S258" s="818">
        <f t="shared" si="118"/>
        <v>0</v>
      </c>
      <c r="T258" s="818">
        <f t="shared" si="118"/>
        <v>0</v>
      </c>
      <c r="U258" s="818">
        <f t="shared" si="118"/>
        <v>0</v>
      </c>
    </row>
    <row r="259" spans="1:21" x14ac:dyDescent="0.25">
      <c r="A259" s="815"/>
      <c r="B259" s="815"/>
      <c r="C259" s="792"/>
      <c r="D259" s="792"/>
      <c r="E259" s="792"/>
      <c r="F259" s="792"/>
      <c r="G259" s="792"/>
      <c r="H259" s="792"/>
      <c r="I259" s="792"/>
      <c r="J259" s="792"/>
      <c r="K259" s="792"/>
      <c r="L259" s="792"/>
      <c r="M259" s="792"/>
      <c r="N259" s="792"/>
      <c r="O259" s="792"/>
      <c r="P259" s="792"/>
      <c r="Q259" s="792"/>
      <c r="R259" s="792"/>
      <c r="S259" s="792"/>
      <c r="T259" s="792"/>
      <c r="U259" s="792"/>
    </row>
    <row r="260" spans="1:21" x14ac:dyDescent="0.25">
      <c r="A260" s="815" t="s">
        <v>834</v>
      </c>
      <c r="B260" s="815" t="s">
        <v>835</v>
      </c>
      <c r="C260" s="792">
        <f>C261</f>
        <v>300000</v>
      </c>
      <c r="D260" s="792">
        <f t="shared" ref="D260:U261" si="119">D261</f>
        <v>0</v>
      </c>
      <c r="E260" s="792">
        <f t="shared" si="119"/>
        <v>0</v>
      </c>
      <c r="F260" s="792">
        <f t="shared" si="119"/>
        <v>0</v>
      </c>
      <c r="G260" s="792">
        <f t="shared" si="119"/>
        <v>0</v>
      </c>
      <c r="H260" s="792">
        <f t="shared" si="119"/>
        <v>0</v>
      </c>
      <c r="I260" s="792">
        <f t="shared" si="119"/>
        <v>0</v>
      </c>
      <c r="J260" s="792">
        <f t="shared" si="119"/>
        <v>50000</v>
      </c>
      <c r="K260" s="792">
        <f t="shared" si="119"/>
        <v>0</v>
      </c>
      <c r="L260" s="792">
        <f t="shared" si="119"/>
        <v>0</v>
      </c>
      <c r="M260" s="792">
        <f t="shared" si="119"/>
        <v>0</v>
      </c>
      <c r="N260" s="792">
        <f t="shared" si="119"/>
        <v>0</v>
      </c>
      <c r="O260" s="792">
        <f t="shared" si="119"/>
        <v>0</v>
      </c>
      <c r="P260" s="792">
        <f t="shared" si="119"/>
        <v>0</v>
      </c>
      <c r="Q260" s="792">
        <f t="shared" si="119"/>
        <v>0</v>
      </c>
      <c r="R260" s="792">
        <f t="shared" si="119"/>
        <v>250000</v>
      </c>
      <c r="S260" s="792">
        <f t="shared" si="119"/>
        <v>0</v>
      </c>
      <c r="T260" s="792">
        <f t="shared" si="119"/>
        <v>0</v>
      </c>
      <c r="U260" s="792">
        <f t="shared" si="119"/>
        <v>0</v>
      </c>
    </row>
    <row r="261" spans="1:21" x14ac:dyDescent="0.25">
      <c r="A261" s="726">
        <v>3</v>
      </c>
      <c r="B261" s="726" t="s">
        <v>67</v>
      </c>
      <c r="C261" s="794">
        <f>C262</f>
        <v>300000</v>
      </c>
      <c r="D261" s="794">
        <f t="shared" si="119"/>
        <v>0</v>
      </c>
      <c r="E261" s="794">
        <f t="shared" si="119"/>
        <v>0</v>
      </c>
      <c r="F261" s="794">
        <f t="shared" si="119"/>
        <v>0</v>
      </c>
      <c r="G261" s="794">
        <f t="shared" si="119"/>
        <v>0</v>
      </c>
      <c r="H261" s="794">
        <f t="shared" si="119"/>
        <v>0</v>
      </c>
      <c r="I261" s="794">
        <f t="shared" si="119"/>
        <v>0</v>
      </c>
      <c r="J261" s="794">
        <f t="shared" si="119"/>
        <v>50000</v>
      </c>
      <c r="K261" s="794">
        <f t="shared" si="119"/>
        <v>0</v>
      </c>
      <c r="L261" s="794">
        <f t="shared" si="119"/>
        <v>0</v>
      </c>
      <c r="M261" s="794">
        <f t="shared" si="119"/>
        <v>0</v>
      </c>
      <c r="N261" s="794">
        <f t="shared" si="119"/>
        <v>0</v>
      </c>
      <c r="O261" s="794">
        <f t="shared" si="119"/>
        <v>0</v>
      </c>
      <c r="P261" s="794">
        <f t="shared" si="119"/>
        <v>0</v>
      </c>
      <c r="Q261" s="794">
        <f t="shared" si="119"/>
        <v>0</v>
      </c>
      <c r="R261" s="794">
        <f t="shared" si="119"/>
        <v>250000</v>
      </c>
      <c r="S261" s="794">
        <f t="shared" si="119"/>
        <v>0</v>
      </c>
      <c r="T261" s="794">
        <f t="shared" si="119"/>
        <v>0</v>
      </c>
      <c r="U261" s="794">
        <f t="shared" si="119"/>
        <v>0</v>
      </c>
    </row>
    <row r="262" spans="1:21" x14ac:dyDescent="0.25">
      <c r="A262" s="726">
        <v>32</v>
      </c>
      <c r="B262" s="726" t="s">
        <v>72</v>
      </c>
      <c r="C262" s="794">
        <f>SUM(C263)</f>
        <v>300000</v>
      </c>
      <c r="D262" s="794">
        <f t="shared" ref="D262:U262" si="120">SUM(D263)</f>
        <v>0</v>
      </c>
      <c r="E262" s="794">
        <f t="shared" si="120"/>
        <v>0</v>
      </c>
      <c r="F262" s="794">
        <f t="shared" si="120"/>
        <v>0</v>
      </c>
      <c r="G262" s="794">
        <f t="shared" si="120"/>
        <v>0</v>
      </c>
      <c r="H262" s="794">
        <f t="shared" si="120"/>
        <v>0</v>
      </c>
      <c r="I262" s="794">
        <f t="shared" si="120"/>
        <v>0</v>
      </c>
      <c r="J262" s="794">
        <f t="shared" si="120"/>
        <v>50000</v>
      </c>
      <c r="K262" s="794">
        <f t="shared" si="120"/>
        <v>0</v>
      </c>
      <c r="L262" s="794">
        <f t="shared" si="120"/>
        <v>0</v>
      </c>
      <c r="M262" s="794">
        <f t="shared" si="120"/>
        <v>0</v>
      </c>
      <c r="N262" s="794">
        <f t="shared" si="120"/>
        <v>0</v>
      </c>
      <c r="O262" s="794">
        <f t="shared" si="120"/>
        <v>0</v>
      </c>
      <c r="P262" s="794">
        <f t="shared" si="120"/>
        <v>0</v>
      </c>
      <c r="Q262" s="794">
        <f t="shared" si="120"/>
        <v>0</v>
      </c>
      <c r="R262" s="794">
        <f t="shared" si="120"/>
        <v>250000</v>
      </c>
      <c r="S262" s="794">
        <f t="shared" si="120"/>
        <v>0</v>
      </c>
      <c r="T262" s="794">
        <f t="shared" si="120"/>
        <v>0</v>
      </c>
      <c r="U262" s="794">
        <f t="shared" si="120"/>
        <v>0</v>
      </c>
    </row>
    <row r="263" spans="1:21" x14ac:dyDescent="0.25">
      <c r="A263" s="819">
        <v>323</v>
      </c>
      <c r="B263" s="723" t="s">
        <v>537</v>
      </c>
      <c r="C263" s="820">
        <v>300000</v>
      </c>
      <c r="D263" s="736"/>
      <c r="E263" s="736"/>
      <c r="F263" s="736"/>
      <c r="G263" s="736"/>
      <c r="H263" s="736"/>
      <c r="I263" s="736"/>
      <c r="J263" s="736">
        <v>50000</v>
      </c>
      <c r="K263" s="736"/>
      <c r="L263" s="736"/>
      <c r="M263" s="736"/>
      <c r="N263" s="736"/>
      <c r="O263" s="736"/>
      <c r="P263" s="736"/>
      <c r="Q263" s="736"/>
      <c r="R263" s="736">
        <v>250000</v>
      </c>
      <c r="S263" s="781"/>
      <c r="T263" s="781"/>
      <c r="U263" s="781"/>
    </row>
    <row r="264" spans="1:21" ht="15.75" thickBot="1" x14ac:dyDescent="0.3">
      <c r="A264" s="819"/>
      <c r="B264" s="723"/>
      <c r="C264" s="820"/>
      <c r="D264" s="736"/>
      <c r="E264" s="736"/>
      <c r="F264" s="736"/>
      <c r="G264" s="736"/>
      <c r="H264" s="736"/>
      <c r="I264" s="736"/>
      <c r="J264" s="736"/>
      <c r="K264" s="736"/>
      <c r="L264" s="736"/>
      <c r="M264" s="736"/>
      <c r="N264" s="736"/>
      <c r="O264" s="736"/>
      <c r="P264" s="736"/>
      <c r="Q264" s="736"/>
      <c r="R264" s="736"/>
      <c r="S264" s="781"/>
      <c r="T264" s="781"/>
      <c r="U264" s="781"/>
    </row>
    <row r="265" spans="1:21" ht="15.75" thickBot="1" x14ac:dyDescent="0.3">
      <c r="A265" s="783" t="s">
        <v>722</v>
      </c>
      <c r="B265" s="784" t="s">
        <v>723</v>
      </c>
      <c r="C265" s="769">
        <f>C267+C272</f>
        <v>900000</v>
      </c>
      <c r="D265" s="769">
        <f t="shared" ref="D265:U265" si="121">D267+D272</f>
        <v>300000</v>
      </c>
      <c r="E265" s="769">
        <f t="shared" si="121"/>
        <v>0</v>
      </c>
      <c r="F265" s="769">
        <f t="shared" si="121"/>
        <v>0</v>
      </c>
      <c r="G265" s="769">
        <f t="shared" si="121"/>
        <v>0</v>
      </c>
      <c r="H265" s="769">
        <f t="shared" si="121"/>
        <v>0</v>
      </c>
      <c r="I265" s="769">
        <f t="shared" si="121"/>
        <v>0</v>
      </c>
      <c r="J265" s="769">
        <f t="shared" si="121"/>
        <v>0</v>
      </c>
      <c r="K265" s="769">
        <f t="shared" si="121"/>
        <v>0</v>
      </c>
      <c r="L265" s="769">
        <f t="shared" si="121"/>
        <v>0</v>
      </c>
      <c r="M265" s="769">
        <f t="shared" si="121"/>
        <v>0</v>
      </c>
      <c r="N265" s="769">
        <f t="shared" si="121"/>
        <v>0</v>
      </c>
      <c r="O265" s="769">
        <f t="shared" si="121"/>
        <v>0</v>
      </c>
      <c r="P265" s="769">
        <f t="shared" si="121"/>
        <v>0</v>
      </c>
      <c r="Q265" s="769">
        <f t="shared" si="121"/>
        <v>0</v>
      </c>
      <c r="R265" s="769">
        <f t="shared" si="121"/>
        <v>600000</v>
      </c>
      <c r="S265" s="769">
        <f t="shared" si="121"/>
        <v>0</v>
      </c>
      <c r="T265" s="769">
        <f t="shared" si="121"/>
        <v>0</v>
      </c>
      <c r="U265" s="769">
        <f t="shared" si="121"/>
        <v>0</v>
      </c>
    </row>
    <row r="266" spans="1:21" x14ac:dyDescent="0.25">
      <c r="A266" s="747"/>
      <c r="B266" s="723"/>
      <c r="C266" s="782"/>
      <c r="D266" s="736"/>
      <c r="E266" s="736"/>
      <c r="F266" s="736"/>
      <c r="G266" s="736"/>
      <c r="H266" s="736"/>
      <c r="I266" s="736"/>
      <c r="J266" s="736"/>
      <c r="K266" s="736"/>
      <c r="L266" s="736"/>
      <c r="M266" s="736"/>
      <c r="N266" s="736"/>
      <c r="O266" s="736"/>
      <c r="P266" s="736"/>
      <c r="Q266" s="736"/>
      <c r="R266" s="736"/>
      <c r="S266" s="781"/>
      <c r="T266" s="781"/>
      <c r="U266" s="781"/>
    </row>
    <row r="267" spans="1:21" x14ac:dyDescent="0.25">
      <c r="A267" s="689" t="s">
        <v>724</v>
      </c>
      <c r="B267" s="711" t="s">
        <v>723</v>
      </c>
      <c r="C267" s="691">
        <f>C268</f>
        <v>200000</v>
      </c>
      <c r="D267" s="691">
        <f t="shared" ref="D267:U267" si="122">D268</f>
        <v>200000</v>
      </c>
      <c r="E267" s="691">
        <f t="shared" si="122"/>
        <v>0</v>
      </c>
      <c r="F267" s="691">
        <f t="shared" si="122"/>
        <v>0</v>
      </c>
      <c r="G267" s="691">
        <f t="shared" si="122"/>
        <v>0</v>
      </c>
      <c r="H267" s="691">
        <f t="shared" si="122"/>
        <v>0</v>
      </c>
      <c r="I267" s="691">
        <f t="shared" si="122"/>
        <v>0</v>
      </c>
      <c r="J267" s="691">
        <f t="shared" si="122"/>
        <v>0</v>
      </c>
      <c r="K267" s="691">
        <f t="shared" si="122"/>
        <v>0</v>
      </c>
      <c r="L267" s="691">
        <f t="shared" si="122"/>
        <v>0</v>
      </c>
      <c r="M267" s="691">
        <f t="shared" si="122"/>
        <v>0</v>
      </c>
      <c r="N267" s="691">
        <f t="shared" si="122"/>
        <v>0</v>
      </c>
      <c r="O267" s="691">
        <f t="shared" si="122"/>
        <v>0</v>
      </c>
      <c r="P267" s="691">
        <f t="shared" si="122"/>
        <v>0</v>
      </c>
      <c r="Q267" s="691">
        <f t="shared" si="122"/>
        <v>0</v>
      </c>
      <c r="R267" s="691">
        <f t="shared" si="122"/>
        <v>0</v>
      </c>
      <c r="S267" s="691">
        <f t="shared" si="122"/>
        <v>0</v>
      </c>
      <c r="T267" s="691">
        <f t="shared" si="122"/>
        <v>0</v>
      </c>
      <c r="U267" s="691">
        <f t="shared" si="122"/>
        <v>0</v>
      </c>
    </row>
    <row r="268" spans="1:21" x14ac:dyDescent="0.25">
      <c r="A268" s="679">
        <v>3</v>
      </c>
      <c r="B268" s="679" t="s">
        <v>67</v>
      </c>
      <c r="C268" s="654">
        <f>C269</f>
        <v>200000</v>
      </c>
      <c r="D268" s="654">
        <f t="shared" ref="D268:U268" si="123">D269</f>
        <v>200000</v>
      </c>
      <c r="E268" s="654">
        <f t="shared" si="123"/>
        <v>0</v>
      </c>
      <c r="F268" s="654">
        <f t="shared" si="123"/>
        <v>0</v>
      </c>
      <c r="G268" s="654">
        <f t="shared" si="123"/>
        <v>0</v>
      </c>
      <c r="H268" s="654">
        <f t="shared" si="123"/>
        <v>0</v>
      </c>
      <c r="I268" s="654">
        <f t="shared" si="123"/>
        <v>0</v>
      </c>
      <c r="J268" s="654">
        <f t="shared" si="123"/>
        <v>0</v>
      </c>
      <c r="K268" s="654">
        <f t="shared" si="123"/>
        <v>0</v>
      </c>
      <c r="L268" s="654">
        <f t="shared" si="123"/>
        <v>0</v>
      </c>
      <c r="M268" s="654">
        <f t="shared" si="123"/>
        <v>0</v>
      </c>
      <c r="N268" s="654">
        <f t="shared" si="123"/>
        <v>0</v>
      </c>
      <c r="O268" s="654">
        <f t="shared" si="123"/>
        <v>0</v>
      </c>
      <c r="P268" s="654">
        <f t="shared" si="123"/>
        <v>0</v>
      </c>
      <c r="Q268" s="654">
        <f t="shared" si="123"/>
        <v>0</v>
      </c>
      <c r="R268" s="654">
        <f t="shared" si="123"/>
        <v>0</v>
      </c>
      <c r="S268" s="654">
        <f t="shared" si="123"/>
        <v>0</v>
      </c>
      <c r="T268" s="654">
        <f t="shared" si="123"/>
        <v>0</v>
      </c>
      <c r="U268" s="654">
        <f t="shared" si="123"/>
        <v>0</v>
      </c>
    </row>
    <row r="269" spans="1:21" x14ac:dyDescent="0.25">
      <c r="A269" s="679">
        <v>38</v>
      </c>
      <c r="B269" s="679" t="s">
        <v>149</v>
      </c>
      <c r="C269" s="654">
        <f>SUM(C270)</f>
        <v>200000</v>
      </c>
      <c r="D269" s="654">
        <f t="shared" ref="D269:U269" si="124">SUM(D270)</f>
        <v>200000</v>
      </c>
      <c r="E269" s="654">
        <f t="shared" si="124"/>
        <v>0</v>
      </c>
      <c r="F269" s="654">
        <f t="shared" si="124"/>
        <v>0</v>
      </c>
      <c r="G269" s="654">
        <f t="shared" si="124"/>
        <v>0</v>
      </c>
      <c r="H269" s="654">
        <f t="shared" si="124"/>
        <v>0</v>
      </c>
      <c r="I269" s="654">
        <f t="shared" si="124"/>
        <v>0</v>
      </c>
      <c r="J269" s="654">
        <f t="shared" si="124"/>
        <v>0</v>
      </c>
      <c r="K269" s="654">
        <f t="shared" si="124"/>
        <v>0</v>
      </c>
      <c r="L269" s="654">
        <f t="shared" si="124"/>
        <v>0</v>
      </c>
      <c r="M269" s="654">
        <f t="shared" si="124"/>
        <v>0</v>
      </c>
      <c r="N269" s="654">
        <f t="shared" si="124"/>
        <v>0</v>
      </c>
      <c r="O269" s="654">
        <f t="shared" si="124"/>
        <v>0</v>
      </c>
      <c r="P269" s="654">
        <f t="shared" si="124"/>
        <v>0</v>
      </c>
      <c r="Q269" s="654">
        <f t="shared" si="124"/>
        <v>0</v>
      </c>
      <c r="R269" s="654">
        <f t="shared" si="124"/>
        <v>0</v>
      </c>
      <c r="S269" s="654">
        <f t="shared" si="124"/>
        <v>0</v>
      </c>
      <c r="T269" s="654">
        <f t="shared" si="124"/>
        <v>0</v>
      </c>
      <c r="U269" s="654">
        <f t="shared" si="124"/>
        <v>0</v>
      </c>
    </row>
    <row r="270" spans="1:21" x14ac:dyDescent="0.25">
      <c r="A270" s="661">
        <v>381</v>
      </c>
      <c r="B270" s="661" t="s">
        <v>399</v>
      </c>
      <c r="C270" s="681">
        <v>200000</v>
      </c>
      <c r="D270" s="681">
        <v>200000</v>
      </c>
      <c r="E270" s="736"/>
      <c r="F270" s="736"/>
      <c r="G270" s="736"/>
      <c r="H270" s="736"/>
      <c r="I270" s="736"/>
      <c r="J270" s="736"/>
      <c r="K270" s="736"/>
      <c r="L270" s="736"/>
      <c r="M270" s="736"/>
      <c r="N270" s="736"/>
      <c r="O270" s="736"/>
      <c r="P270" s="736"/>
      <c r="Q270" s="736"/>
      <c r="R270" s="736"/>
      <c r="S270" s="781"/>
      <c r="T270" s="781"/>
      <c r="U270" s="781"/>
    </row>
    <row r="271" spans="1:21" x14ac:dyDescent="0.25">
      <c r="A271" s="661"/>
      <c r="B271" s="661"/>
      <c r="C271" s="681"/>
      <c r="D271" s="681"/>
      <c r="E271" s="736"/>
      <c r="F271" s="736"/>
      <c r="G271" s="736"/>
      <c r="H271" s="736"/>
      <c r="I271" s="736"/>
      <c r="J271" s="736"/>
      <c r="K271" s="736"/>
      <c r="L271" s="736"/>
      <c r="M271" s="736"/>
      <c r="N271" s="736"/>
      <c r="O271" s="736"/>
      <c r="P271" s="736"/>
      <c r="Q271" s="736"/>
      <c r="R271" s="736"/>
      <c r="S271" s="781"/>
      <c r="T271" s="781"/>
      <c r="U271" s="781"/>
    </row>
    <row r="272" spans="1:21" ht="24" x14ac:dyDescent="0.25">
      <c r="A272" s="821" t="s">
        <v>836</v>
      </c>
      <c r="B272" s="821" t="s">
        <v>615</v>
      </c>
      <c r="C272" s="822">
        <f>C274</f>
        <v>700000</v>
      </c>
      <c r="D272" s="822">
        <f t="shared" ref="D272:U272" si="125">D274</f>
        <v>100000</v>
      </c>
      <c r="E272" s="822">
        <f t="shared" si="125"/>
        <v>0</v>
      </c>
      <c r="F272" s="822">
        <f t="shared" si="125"/>
        <v>0</v>
      </c>
      <c r="G272" s="822">
        <f t="shared" si="125"/>
        <v>0</v>
      </c>
      <c r="H272" s="822">
        <f t="shared" si="125"/>
        <v>0</v>
      </c>
      <c r="I272" s="822">
        <f t="shared" si="125"/>
        <v>0</v>
      </c>
      <c r="J272" s="822">
        <f t="shared" si="125"/>
        <v>0</v>
      </c>
      <c r="K272" s="822">
        <f t="shared" si="125"/>
        <v>0</v>
      </c>
      <c r="L272" s="822">
        <f t="shared" si="125"/>
        <v>0</v>
      </c>
      <c r="M272" s="822">
        <f t="shared" si="125"/>
        <v>0</v>
      </c>
      <c r="N272" s="822">
        <f t="shared" si="125"/>
        <v>0</v>
      </c>
      <c r="O272" s="822">
        <f t="shared" si="125"/>
        <v>0</v>
      </c>
      <c r="P272" s="822">
        <f t="shared" si="125"/>
        <v>0</v>
      </c>
      <c r="Q272" s="822">
        <f t="shared" si="125"/>
        <v>0</v>
      </c>
      <c r="R272" s="822">
        <f t="shared" si="125"/>
        <v>600000</v>
      </c>
      <c r="S272" s="822">
        <f t="shared" si="125"/>
        <v>0</v>
      </c>
      <c r="T272" s="822">
        <f t="shared" si="125"/>
        <v>0</v>
      </c>
      <c r="U272" s="822">
        <f t="shared" si="125"/>
        <v>0</v>
      </c>
    </row>
    <row r="273" spans="1:21" x14ac:dyDescent="0.25">
      <c r="A273" s="661"/>
      <c r="B273" s="661"/>
      <c r="C273" s="681"/>
      <c r="D273" s="681"/>
      <c r="E273" s="681"/>
      <c r="F273" s="681"/>
      <c r="G273" s="681"/>
      <c r="H273" s="681"/>
      <c r="I273" s="681"/>
      <c r="J273" s="681"/>
      <c r="K273" s="681"/>
      <c r="L273" s="681"/>
      <c r="M273" s="681"/>
      <c r="N273" s="681"/>
      <c r="O273" s="681"/>
      <c r="P273" s="681"/>
      <c r="Q273" s="681"/>
      <c r="R273" s="681"/>
      <c r="S273" s="681"/>
      <c r="T273" s="681"/>
      <c r="U273" s="681"/>
    </row>
    <row r="274" spans="1:21" ht="24" x14ac:dyDescent="0.25">
      <c r="A274" s="679">
        <v>4</v>
      </c>
      <c r="B274" s="679" t="s">
        <v>107</v>
      </c>
      <c r="C274" s="654">
        <f>C275+C277</f>
        <v>700000</v>
      </c>
      <c r="D274" s="654">
        <f t="shared" ref="D274:U274" si="126">D275+D277</f>
        <v>100000</v>
      </c>
      <c r="E274" s="654">
        <f t="shared" si="126"/>
        <v>0</v>
      </c>
      <c r="F274" s="654">
        <f t="shared" si="126"/>
        <v>0</v>
      </c>
      <c r="G274" s="654">
        <f t="shared" si="126"/>
        <v>0</v>
      </c>
      <c r="H274" s="654">
        <f t="shared" si="126"/>
        <v>0</v>
      </c>
      <c r="I274" s="654">
        <f t="shared" si="126"/>
        <v>0</v>
      </c>
      <c r="J274" s="654">
        <f t="shared" si="126"/>
        <v>0</v>
      </c>
      <c r="K274" s="654">
        <f t="shared" si="126"/>
        <v>0</v>
      </c>
      <c r="L274" s="654">
        <f t="shared" si="126"/>
        <v>0</v>
      </c>
      <c r="M274" s="654">
        <f t="shared" si="126"/>
        <v>0</v>
      </c>
      <c r="N274" s="654">
        <f t="shared" si="126"/>
        <v>0</v>
      </c>
      <c r="O274" s="654">
        <f t="shared" si="126"/>
        <v>0</v>
      </c>
      <c r="P274" s="654">
        <f t="shared" si="126"/>
        <v>0</v>
      </c>
      <c r="Q274" s="654">
        <f t="shared" si="126"/>
        <v>0</v>
      </c>
      <c r="R274" s="654">
        <f t="shared" si="126"/>
        <v>600000</v>
      </c>
      <c r="S274" s="654">
        <f t="shared" si="126"/>
        <v>0</v>
      </c>
      <c r="T274" s="654">
        <f t="shared" si="126"/>
        <v>0</v>
      </c>
      <c r="U274" s="654">
        <f t="shared" si="126"/>
        <v>0</v>
      </c>
    </row>
    <row r="275" spans="1:21" x14ac:dyDescent="0.25">
      <c r="A275" s="679">
        <v>41</v>
      </c>
      <c r="B275" s="679" t="s">
        <v>259</v>
      </c>
      <c r="C275" s="654">
        <f>SUM(C276)</f>
        <v>500000</v>
      </c>
      <c r="D275" s="654">
        <f t="shared" ref="D275:U275" si="127">SUM(D276)</f>
        <v>100000</v>
      </c>
      <c r="E275" s="654">
        <f t="shared" si="127"/>
        <v>0</v>
      </c>
      <c r="F275" s="654">
        <f t="shared" si="127"/>
        <v>0</v>
      </c>
      <c r="G275" s="654">
        <f t="shared" si="127"/>
        <v>0</v>
      </c>
      <c r="H275" s="654">
        <f t="shared" si="127"/>
        <v>0</v>
      </c>
      <c r="I275" s="654">
        <f t="shared" si="127"/>
        <v>0</v>
      </c>
      <c r="J275" s="654">
        <f t="shared" si="127"/>
        <v>0</v>
      </c>
      <c r="K275" s="654">
        <f t="shared" si="127"/>
        <v>0</v>
      </c>
      <c r="L275" s="654">
        <f t="shared" si="127"/>
        <v>0</v>
      </c>
      <c r="M275" s="654">
        <f t="shared" si="127"/>
        <v>0</v>
      </c>
      <c r="N275" s="654">
        <f t="shared" si="127"/>
        <v>0</v>
      </c>
      <c r="O275" s="654">
        <f t="shared" si="127"/>
        <v>0</v>
      </c>
      <c r="P275" s="654">
        <f t="shared" si="127"/>
        <v>0</v>
      </c>
      <c r="Q275" s="654">
        <f t="shared" si="127"/>
        <v>0</v>
      </c>
      <c r="R275" s="654">
        <f t="shared" si="127"/>
        <v>400000</v>
      </c>
      <c r="S275" s="654">
        <f t="shared" si="127"/>
        <v>0</v>
      </c>
      <c r="T275" s="654">
        <f t="shared" si="127"/>
        <v>0</v>
      </c>
      <c r="U275" s="654">
        <f t="shared" si="127"/>
        <v>0</v>
      </c>
    </row>
    <row r="276" spans="1:21" x14ac:dyDescent="0.25">
      <c r="A276" s="661">
        <v>411</v>
      </c>
      <c r="B276" s="661" t="s">
        <v>259</v>
      </c>
      <c r="C276" s="681">
        <v>500000</v>
      </c>
      <c r="D276" s="681">
        <v>100000</v>
      </c>
      <c r="E276" s="681"/>
      <c r="F276" s="681"/>
      <c r="G276" s="681"/>
      <c r="H276" s="681"/>
      <c r="I276" s="681"/>
      <c r="J276" s="681"/>
      <c r="K276" s="681"/>
      <c r="L276" s="681"/>
      <c r="M276" s="681"/>
      <c r="N276" s="681"/>
      <c r="O276" s="681"/>
      <c r="P276" s="681"/>
      <c r="Q276" s="681"/>
      <c r="R276" s="681">
        <v>400000</v>
      </c>
      <c r="S276" s="681"/>
      <c r="T276" s="681"/>
      <c r="U276" s="681"/>
    </row>
    <row r="277" spans="1:21" ht="36" x14ac:dyDescent="0.25">
      <c r="A277" s="679">
        <v>42</v>
      </c>
      <c r="B277" s="679" t="s">
        <v>108</v>
      </c>
      <c r="C277" s="654">
        <f>SUM(C278)</f>
        <v>200000</v>
      </c>
      <c r="D277" s="654">
        <f t="shared" ref="D277:U277" si="128">SUM(D278)</f>
        <v>0</v>
      </c>
      <c r="E277" s="654">
        <f t="shared" si="128"/>
        <v>0</v>
      </c>
      <c r="F277" s="654">
        <f t="shared" si="128"/>
        <v>0</v>
      </c>
      <c r="G277" s="654">
        <f t="shared" si="128"/>
        <v>0</v>
      </c>
      <c r="H277" s="654">
        <f t="shared" si="128"/>
        <v>0</v>
      </c>
      <c r="I277" s="654">
        <f t="shared" si="128"/>
        <v>0</v>
      </c>
      <c r="J277" s="654">
        <f t="shared" si="128"/>
        <v>0</v>
      </c>
      <c r="K277" s="654">
        <f t="shared" si="128"/>
        <v>0</v>
      </c>
      <c r="L277" s="654">
        <f t="shared" si="128"/>
        <v>0</v>
      </c>
      <c r="M277" s="654">
        <f t="shared" si="128"/>
        <v>0</v>
      </c>
      <c r="N277" s="654">
        <f t="shared" si="128"/>
        <v>0</v>
      </c>
      <c r="O277" s="654">
        <f t="shared" si="128"/>
        <v>0</v>
      </c>
      <c r="P277" s="654">
        <f t="shared" si="128"/>
        <v>0</v>
      </c>
      <c r="Q277" s="654">
        <f t="shared" si="128"/>
        <v>0</v>
      </c>
      <c r="R277" s="654">
        <f t="shared" si="128"/>
        <v>200000</v>
      </c>
      <c r="S277" s="654">
        <f t="shared" si="128"/>
        <v>0</v>
      </c>
      <c r="T277" s="654">
        <f t="shared" si="128"/>
        <v>0</v>
      </c>
      <c r="U277" s="654">
        <f t="shared" si="128"/>
        <v>0</v>
      </c>
    </row>
    <row r="278" spans="1:21" x14ac:dyDescent="0.25">
      <c r="A278" s="661">
        <v>421</v>
      </c>
      <c r="B278" s="661" t="s">
        <v>615</v>
      </c>
      <c r="C278" s="681">
        <v>200000</v>
      </c>
      <c r="D278" s="681"/>
      <c r="E278" s="736"/>
      <c r="F278" s="736"/>
      <c r="G278" s="736"/>
      <c r="H278" s="736"/>
      <c r="I278" s="736"/>
      <c r="J278" s="736"/>
      <c r="K278" s="736"/>
      <c r="L278" s="736"/>
      <c r="M278" s="736"/>
      <c r="N278" s="736"/>
      <c r="O278" s="736"/>
      <c r="P278" s="736"/>
      <c r="Q278" s="736"/>
      <c r="R278" s="736">
        <v>200000</v>
      </c>
      <c r="S278" s="781"/>
      <c r="T278" s="781"/>
      <c r="U278" s="781"/>
    </row>
    <row r="279" spans="1:21" ht="15.75" thickBot="1" x14ac:dyDescent="0.3">
      <c r="A279" s="747"/>
      <c r="B279" s="723"/>
      <c r="C279" s="782"/>
      <c r="D279" s="736"/>
      <c r="E279" s="736"/>
      <c r="F279" s="736"/>
      <c r="G279" s="736"/>
      <c r="H279" s="736"/>
      <c r="I279" s="736"/>
      <c r="J279" s="736"/>
      <c r="K279" s="736"/>
      <c r="L279" s="736"/>
      <c r="M279" s="736"/>
      <c r="N279" s="736"/>
      <c r="O279" s="736"/>
      <c r="P279" s="736"/>
      <c r="Q279" s="736"/>
      <c r="R279" s="736"/>
      <c r="S279" s="781"/>
      <c r="T279" s="781"/>
      <c r="U279" s="781"/>
    </row>
    <row r="280" spans="1:21" ht="15.75" thickBot="1" x14ac:dyDescent="0.3">
      <c r="A280" s="783" t="s">
        <v>725</v>
      </c>
      <c r="B280" s="784" t="s">
        <v>726</v>
      </c>
      <c r="C280" s="769">
        <f>C282</f>
        <v>45000</v>
      </c>
      <c r="D280" s="769">
        <f t="shared" ref="D280:U280" si="129">D282</f>
        <v>45000</v>
      </c>
      <c r="E280" s="769">
        <f t="shared" si="129"/>
        <v>0</v>
      </c>
      <c r="F280" s="769">
        <f t="shared" si="129"/>
        <v>0</v>
      </c>
      <c r="G280" s="769">
        <f t="shared" si="129"/>
        <v>0</v>
      </c>
      <c r="H280" s="769">
        <f t="shared" si="129"/>
        <v>0</v>
      </c>
      <c r="I280" s="769">
        <f t="shared" si="129"/>
        <v>0</v>
      </c>
      <c r="J280" s="769">
        <f t="shared" si="129"/>
        <v>0</v>
      </c>
      <c r="K280" s="769">
        <f t="shared" si="129"/>
        <v>0</v>
      </c>
      <c r="L280" s="769">
        <f t="shared" si="129"/>
        <v>0</v>
      </c>
      <c r="M280" s="769">
        <f t="shared" si="129"/>
        <v>0</v>
      </c>
      <c r="N280" s="769">
        <f t="shared" si="129"/>
        <v>0</v>
      </c>
      <c r="O280" s="769">
        <f t="shared" si="129"/>
        <v>0</v>
      </c>
      <c r="P280" s="769">
        <f t="shared" si="129"/>
        <v>0</v>
      </c>
      <c r="Q280" s="769">
        <f t="shared" si="129"/>
        <v>0</v>
      </c>
      <c r="R280" s="769">
        <f t="shared" si="129"/>
        <v>0</v>
      </c>
      <c r="S280" s="785">
        <f t="shared" si="129"/>
        <v>0</v>
      </c>
      <c r="T280" s="785">
        <f t="shared" si="129"/>
        <v>0</v>
      </c>
      <c r="U280" s="785">
        <f t="shared" si="129"/>
        <v>0</v>
      </c>
    </row>
    <row r="281" spans="1:21" x14ac:dyDescent="0.25">
      <c r="A281" s="747"/>
      <c r="B281" s="723"/>
      <c r="C281" s="782"/>
      <c r="D281" s="736"/>
      <c r="E281" s="736"/>
      <c r="F281" s="736"/>
      <c r="G281" s="736"/>
      <c r="H281" s="736"/>
      <c r="I281" s="736"/>
      <c r="J281" s="736"/>
      <c r="K281" s="736"/>
      <c r="L281" s="736"/>
      <c r="M281" s="736"/>
      <c r="N281" s="736"/>
      <c r="O281" s="736"/>
      <c r="P281" s="736"/>
      <c r="Q281" s="736"/>
      <c r="R281" s="736"/>
      <c r="S281" s="781"/>
      <c r="T281" s="781"/>
      <c r="U281" s="781"/>
    </row>
    <row r="282" spans="1:21" x14ac:dyDescent="0.25">
      <c r="A282" s="689" t="s">
        <v>727</v>
      </c>
      <c r="B282" s="711" t="s">
        <v>726</v>
      </c>
      <c r="C282" s="799">
        <f t="shared" ref="C282:R282" si="130">C283</f>
        <v>45000</v>
      </c>
      <c r="D282" s="799">
        <f t="shared" si="130"/>
        <v>45000</v>
      </c>
      <c r="E282" s="799">
        <f t="shared" si="130"/>
        <v>0</v>
      </c>
      <c r="F282" s="799">
        <f t="shared" si="130"/>
        <v>0</v>
      </c>
      <c r="G282" s="799">
        <f t="shared" si="130"/>
        <v>0</v>
      </c>
      <c r="H282" s="799">
        <f t="shared" si="130"/>
        <v>0</v>
      </c>
      <c r="I282" s="799">
        <f t="shared" si="130"/>
        <v>0</v>
      </c>
      <c r="J282" s="799">
        <f t="shared" si="130"/>
        <v>0</v>
      </c>
      <c r="K282" s="799">
        <f t="shared" si="130"/>
        <v>0</v>
      </c>
      <c r="L282" s="799">
        <f t="shared" si="130"/>
        <v>0</v>
      </c>
      <c r="M282" s="799">
        <f t="shared" si="130"/>
        <v>0</v>
      </c>
      <c r="N282" s="799">
        <f t="shared" si="130"/>
        <v>0</v>
      </c>
      <c r="O282" s="799">
        <f t="shared" si="130"/>
        <v>0</v>
      </c>
      <c r="P282" s="799">
        <f t="shared" si="130"/>
        <v>0</v>
      </c>
      <c r="Q282" s="799">
        <f t="shared" si="130"/>
        <v>0</v>
      </c>
      <c r="R282" s="799">
        <f t="shared" si="130"/>
        <v>0</v>
      </c>
      <c r="S282" s="800">
        <f>S283</f>
        <v>0</v>
      </c>
      <c r="T282" s="800">
        <f>T283</f>
        <v>0</v>
      </c>
      <c r="U282" s="800">
        <f>U283</f>
        <v>0</v>
      </c>
    </row>
    <row r="283" spans="1:21" x14ac:dyDescent="0.25">
      <c r="A283" s="679">
        <v>3</v>
      </c>
      <c r="B283" s="679" t="s">
        <v>67</v>
      </c>
      <c r="C283" s="778">
        <f>C284+C286</f>
        <v>45000</v>
      </c>
      <c r="D283" s="778">
        <f t="shared" ref="D283:U283" si="131">D284+D286</f>
        <v>45000</v>
      </c>
      <c r="E283" s="778">
        <f t="shared" si="131"/>
        <v>0</v>
      </c>
      <c r="F283" s="778">
        <f t="shared" si="131"/>
        <v>0</v>
      </c>
      <c r="G283" s="778">
        <f t="shared" si="131"/>
        <v>0</v>
      </c>
      <c r="H283" s="778">
        <f t="shared" si="131"/>
        <v>0</v>
      </c>
      <c r="I283" s="778">
        <f t="shared" si="131"/>
        <v>0</v>
      </c>
      <c r="J283" s="778">
        <f t="shared" si="131"/>
        <v>0</v>
      </c>
      <c r="K283" s="778">
        <f t="shared" si="131"/>
        <v>0</v>
      </c>
      <c r="L283" s="778">
        <f t="shared" si="131"/>
        <v>0</v>
      </c>
      <c r="M283" s="778">
        <f t="shared" si="131"/>
        <v>0</v>
      </c>
      <c r="N283" s="778">
        <f t="shared" si="131"/>
        <v>0</v>
      </c>
      <c r="O283" s="778">
        <f t="shared" si="131"/>
        <v>0</v>
      </c>
      <c r="P283" s="778">
        <f t="shared" si="131"/>
        <v>0</v>
      </c>
      <c r="Q283" s="778">
        <f t="shared" si="131"/>
        <v>0</v>
      </c>
      <c r="R283" s="778">
        <f t="shared" si="131"/>
        <v>0</v>
      </c>
      <c r="S283" s="801">
        <f t="shared" si="131"/>
        <v>0</v>
      </c>
      <c r="T283" s="801">
        <f t="shared" si="131"/>
        <v>0</v>
      </c>
      <c r="U283" s="801">
        <f t="shared" si="131"/>
        <v>0</v>
      </c>
    </row>
    <row r="284" spans="1:21" x14ac:dyDescent="0.25">
      <c r="A284" s="679">
        <v>32</v>
      </c>
      <c r="B284" s="679" t="s">
        <v>72</v>
      </c>
      <c r="C284" s="778">
        <f>SUM(C285)</f>
        <v>25000</v>
      </c>
      <c r="D284" s="778">
        <f t="shared" ref="D284:U284" si="132">SUM(D285)</f>
        <v>25000</v>
      </c>
      <c r="E284" s="778">
        <f t="shared" si="132"/>
        <v>0</v>
      </c>
      <c r="F284" s="778">
        <f t="shared" si="132"/>
        <v>0</v>
      </c>
      <c r="G284" s="778">
        <f t="shared" si="132"/>
        <v>0</v>
      </c>
      <c r="H284" s="778">
        <f t="shared" si="132"/>
        <v>0</v>
      </c>
      <c r="I284" s="778">
        <f t="shared" si="132"/>
        <v>0</v>
      </c>
      <c r="J284" s="778">
        <f t="shared" si="132"/>
        <v>0</v>
      </c>
      <c r="K284" s="778">
        <f t="shared" si="132"/>
        <v>0</v>
      </c>
      <c r="L284" s="778">
        <f t="shared" si="132"/>
        <v>0</v>
      </c>
      <c r="M284" s="778">
        <f t="shared" si="132"/>
        <v>0</v>
      </c>
      <c r="N284" s="778">
        <f t="shared" si="132"/>
        <v>0</v>
      </c>
      <c r="O284" s="778">
        <f t="shared" si="132"/>
        <v>0</v>
      </c>
      <c r="P284" s="778">
        <f t="shared" si="132"/>
        <v>0</v>
      </c>
      <c r="Q284" s="778">
        <f t="shared" si="132"/>
        <v>0</v>
      </c>
      <c r="R284" s="778">
        <f t="shared" si="132"/>
        <v>0</v>
      </c>
      <c r="S284" s="801">
        <f t="shared" si="132"/>
        <v>0</v>
      </c>
      <c r="T284" s="801">
        <f t="shared" si="132"/>
        <v>0</v>
      </c>
      <c r="U284" s="801">
        <f t="shared" si="132"/>
        <v>0</v>
      </c>
    </row>
    <row r="285" spans="1:21" ht="24" x14ac:dyDescent="0.25">
      <c r="A285" s="661">
        <v>322</v>
      </c>
      <c r="B285" s="661" t="s">
        <v>633</v>
      </c>
      <c r="C285" s="681">
        <v>25000</v>
      </c>
      <c r="D285" s="681">
        <v>25000</v>
      </c>
      <c r="E285" s="736"/>
      <c r="F285" s="736"/>
      <c r="G285" s="736"/>
      <c r="H285" s="736"/>
      <c r="I285" s="736"/>
      <c r="J285" s="736"/>
      <c r="K285" s="736"/>
      <c r="L285" s="736"/>
      <c r="M285" s="736"/>
      <c r="N285" s="736"/>
      <c r="O285" s="736"/>
      <c r="P285" s="736"/>
      <c r="Q285" s="736"/>
      <c r="R285" s="736"/>
      <c r="S285" s="781"/>
      <c r="T285" s="781"/>
      <c r="U285" s="781"/>
    </row>
    <row r="286" spans="1:21" x14ac:dyDescent="0.25">
      <c r="A286" s="679">
        <v>38</v>
      </c>
      <c r="B286" s="679" t="s">
        <v>115</v>
      </c>
      <c r="C286" s="778">
        <f>SUM(C287)</f>
        <v>20000</v>
      </c>
      <c r="D286" s="778">
        <f t="shared" ref="D286:U286" si="133">SUM(D287)</f>
        <v>20000</v>
      </c>
      <c r="E286" s="778">
        <f t="shared" si="133"/>
        <v>0</v>
      </c>
      <c r="F286" s="778">
        <f t="shared" si="133"/>
        <v>0</v>
      </c>
      <c r="G286" s="778">
        <f t="shared" si="133"/>
        <v>0</v>
      </c>
      <c r="H286" s="778">
        <f t="shared" si="133"/>
        <v>0</v>
      </c>
      <c r="I286" s="778">
        <f t="shared" si="133"/>
        <v>0</v>
      </c>
      <c r="J286" s="778">
        <f t="shared" si="133"/>
        <v>0</v>
      </c>
      <c r="K286" s="778">
        <f t="shared" si="133"/>
        <v>0</v>
      </c>
      <c r="L286" s="778">
        <f t="shared" si="133"/>
        <v>0</v>
      </c>
      <c r="M286" s="778">
        <f t="shared" si="133"/>
        <v>0</v>
      </c>
      <c r="N286" s="778">
        <f t="shared" si="133"/>
        <v>0</v>
      </c>
      <c r="O286" s="778">
        <f t="shared" si="133"/>
        <v>0</v>
      </c>
      <c r="P286" s="778">
        <f t="shared" si="133"/>
        <v>0</v>
      </c>
      <c r="Q286" s="778">
        <f t="shared" si="133"/>
        <v>0</v>
      </c>
      <c r="R286" s="778">
        <f t="shared" si="133"/>
        <v>0</v>
      </c>
      <c r="S286" s="801">
        <f t="shared" si="133"/>
        <v>0</v>
      </c>
      <c r="T286" s="801">
        <f t="shared" si="133"/>
        <v>0</v>
      </c>
      <c r="U286" s="801">
        <f t="shared" si="133"/>
        <v>0</v>
      </c>
    </row>
    <row r="287" spans="1:21" ht="24" x14ac:dyDescent="0.25">
      <c r="A287" s="661">
        <v>381</v>
      </c>
      <c r="B287" s="661" t="s">
        <v>160</v>
      </c>
      <c r="C287" s="681">
        <v>20000</v>
      </c>
      <c r="D287" s="681">
        <v>20000</v>
      </c>
      <c r="E287" s="736"/>
      <c r="F287" s="736"/>
      <c r="G287" s="736"/>
      <c r="H287" s="736"/>
      <c r="I287" s="736"/>
      <c r="J287" s="736"/>
      <c r="K287" s="736"/>
      <c r="L287" s="736"/>
      <c r="M287" s="736"/>
      <c r="N287" s="736"/>
      <c r="O287" s="736"/>
      <c r="P287" s="736"/>
      <c r="Q287" s="736"/>
      <c r="R287" s="736"/>
      <c r="S287" s="781"/>
      <c r="T287" s="781"/>
      <c r="U287" s="781"/>
    </row>
    <row r="288" spans="1:21" ht="15.75" thickBot="1" x14ac:dyDescent="0.3">
      <c r="A288" s="747"/>
      <c r="B288" s="723"/>
      <c r="C288" s="782"/>
      <c r="D288" s="736"/>
      <c r="E288" s="736"/>
      <c r="F288" s="736"/>
      <c r="G288" s="736"/>
      <c r="H288" s="736"/>
      <c r="I288" s="736"/>
      <c r="J288" s="736"/>
      <c r="K288" s="736"/>
      <c r="L288" s="736"/>
      <c r="M288" s="736"/>
      <c r="N288" s="736"/>
      <c r="O288" s="736"/>
      <c r="P288" s="736"/>
      <c r="Q288" s="736"/>
      <c r="R288" s="736"/>
      <c r="S288" s="781"/>
      <c r="T288" s="781"/>
      <c r="U288" s="781"/>
    </row>
    <row r="289" spans="1:21" ht="15.75" thickBot="1" x14ac:dyDescent="0.3">
      <c r="A289" s="783" t="s">
        <v>728</v>
      </c>
      <c r="B289" s="784" t="s">
        <v>729</v>
      </c>
      <c r="C289" s="769">
        <f>C291+C297+C302</f>
        <v>262000</v>
      </c>
      <c r="D289" s="769">
        <f t="shared" ref="D289:U289" si="134">D291+D297+D302</f>
        <v>262000</v>
      </c>
      <c r="E289" s="769">
        <f t="shared" si="134"/>
        <v>0</v>
      </c>
      <c r="F289" s="769">
        <f t="shared" si="134"/>
        <v>0</v>
      </c>
      <c r="G289" s="769">
        <f t="shared" si="134"/>
        <v>0</v>
      </c>
      <c r="H289" s="769">
        <f t="shared" si="134"/>
        <v>0</v>
      </c>
      <c r="I289" s="769">
        <f t="shared" si="134"/>
        <v>0</v>
      </c>
      <c r="J289" s="769">
        <f t="shared" si="134"/>
        <v>0</v>
      </c>
      <c r="K289" s="769">
        <f t="shared" si="134"/>
        <v>0</v>
      </c>
      <c r="L289" s="769">
        <f t="shared" si="134"/>
        <v>0</v>
      </c>
      <c r="M289" s="769">
        <f t="shared" si="134"/>
        <v>0</v>
      </c>
      <c r="N289" s="769">
        <f t="shared" si="134"/>
        <v>0</v>
      </c>
      <c r="O289" s="769">
        <f t="shared" si="134"/>
        <v>0</v>
      </c>
      <c r="P289" s="769">
        <f t="shared" si="134"/>
        <v>0</v>
      </c>
      <c r="Q289" s="769">
        <f t="shared" si="134"/>
        <v>0</v>
      </c>
      <c r="R289" s="769">
        <f t="shared" si="134"/>
        <v>0</v>
      </c>
      <c r="S289" s="785">
        <f t="shared" si="134"/>
        <v>0</v>
      </c>
      <c r="T289" s="785">
        <f t="shared" si="134"/>
        <v>0</v>
      </c>
      <c r="U289" s="785">
        <f t="shared" si="134"/>
        <v>0</v>
      </c>
    </row>
    <row r="290" spans="1:21" x14ac:dyDescent="0.25">
      <c r="A290" s="747"/>
      <c r="B290" s="723"/>
      <c r="C290" s="782"/>
      <c r="D290" s="736"/>
      <c r="E290" s="736"/>
      <c r="F290" s="736"/>
      <c r="G290" s="736"/>
      <c r="H290" s="736"/>
      <c r="I290" s="736"/>
      <c r="J290" s="736"/>
      <c r="K290" s="736"/>
      <c r="L290" s="736"/>
      <c r="M290" s="736"/>
      <c r="N290" s="736"/>
      <c r="O290" s="736"/>
      <c r="P290" s="736"/>
      <c r="Q290" s="736"/>
      <c r="R290" s="736"/>
      <c r="S290" s="781"/>
      <c r="T290" s="781"/>
      <c r="U290" s="781"/>
    </row>
    <row r="291" spans="1:21" x14ac:dyDescent="0.25">
      <c r="A291" s="689" t="s">
        <v>730</v>
      </c>
      <c r="B291" s="711" t="s">
        <v>731</v>
      </c>
      <c r="C291" s="691">
        <f t="shared" ref="C291:R292" si="135">C292</f>
        <v>212000</v>
      </c>
      <c r="D291" s="691">
        <f t="shared" si="135"/>
        <v>212000</v>
      </c>
      <c r="E291" s="691">
        <f t="shared" si="135"/>
        <v>0</v>
      </c>
      <c r="F291" s="691">
        <f t="shared" si="135"/>
        <v>0</v>
      </c>
      <c r="G291" s="691">
        <f t="shared" si="135"/>
        <v>0</v>
      </c>
      <c r="H291" s="691">
        <f t="shared" si="135"/>
        <v>0</v>
      </c>
      <c r="I291" s="691">
        <f t="shared" si="135"/>
        <v>0</v>
      </c>
      <c r="J291" s="691">
        <f t="shared" si="135"/>
        <v>0</v>
      </c>
      <c r="K291" s="691">
        <f t="shared" si="135"/>
        <v>0</v>
      </c>
      <c r="L291" s="691">
        <f t="shared" si="135"/>
        <v>0</v>
      </c>
      <c r="M291" s="691">
        <f t="shared" si="135"/>
        <v>0</v>
      </c>
      <c r="N291" s="691">
        <f t="shared" si="135"/>
        <v>0</v>
      </c>
      <c r="O291" s="691">
        <f t="shared" si="135"/>
        <v>0</v>
      </c>
      <c r="P291" s="691">
        <f t="shared" si="135"/>
        <v>0</v>
      </c>
      <c r="Q291" s="691">
        <f t="shared" si="135"/>
        <v>0</v>
      </c>
      <c r="R291" s="691">
        <f t="shared" si="135"/>
        <v>0</v>
      </c>
      <c r="S291" s="691">
        <f t="shared" ref="S291:U292" si="136">S292</f>
        <v>0</v>
      </c>
      <c r="T291" s="691">
        <f t="shared" si="136"/>
        <v>0</v>
      </c>
      <c r="U291" s="691">
        <f t="shared" si="136"/>
        <v>0</v>
      </c>
    </row>
    <row r="292" spans="1:21" x14ac:dyDescent="0.25">
      <c r="A292" s="679">
        <v>3</v>
      </c>
      <c r="B292" s="679" t="s">
        <v>67</v>
      </c>
      <c r="C292" s="654">
        <f t="shared" si="135"/>
        <v>212000</v>
      </c>
      <c r="D292" s="654">
        <f t="shared" si="135"/>
        <v>212000</v>
      </c>
      <c r="E292" s="654">
        <f t="shared" si="135"/>
        <v>0</v>
      </c>
      <c r="F292" s="654">
        <f t="shared" si="135"/>
        <v>0</v>
      </c>
      <c r="G292" s="654">
        <f t="shared" si="135"/>
        <v>0</v>
      </c>
      <c r="H292" s="654">
        <f t="shared" si="135"/>
        <v>0</v>
      </c>
      <c r="I292" s="654">
        <f t="shared" si="135"/>
        <v>0</v>
      </c>
      <c r="J292" s="654">
        <f t="shared" si="135"/>
        <v>0</v>
      </c>
      <c r="K292" s="654">
        <f t="shared" si="135"/>
        <v>0</v>
      </c>
      <c r="L292" s="654">
        <f t="shared" si="135"/>
        <v>0</v>
      </c>
      <c r="M292" s="654">
        <f t="shared" si="135"/>
        <v>0</v>
      </c>
      <c r="N292" s="654">
        <f t="shared" si="135"/>
        <v>0</v>
      </c>
      <c r="O292" s="654">
        <f t="shared" si="135"/>
        <v>0</v>
      </c>
      <c r="P292" s="654">
        <f t="shared" si="135"/>
        <v>0</v>
      </c>
      <c r="Q292" s="654">
        <f t="shared" si="135"/>
        <v>0</v>
      </c>
      <c r="R292" s="654">
        <f t="shared" si="135"/>
        <v>0</v>
      </c>
      <c r="S292" s="654">
        <f t="shared" si="136"/>
        <v>0</v>
      </c>
      <c r="T292" s="654">
        <f t="shared" si="136"/>
        <v>0</v>
      </c>
      <c r="U292" s="654">
        <f t="shared" si="136"/>
        <v>0</v>
      </c>
    </row>
    <row r="293" spans="1:21" ht="24" x14ac:dyDescent="0.25">
      <c r="A293" s="679">
        <v>37</v>
      </c>
      <c r="B293" s="679" t="s">
        <v>93</v>
      </c>
      <c r="C293" s="654">
        <f>SUM(C294:C295)</f>
        <v>212000</v>
      </c>
      <c r="D293" s="654">
        <f t="shared" ref="D293:U293" si="137">SUM(D294:D295)</f>
        <v>212000</v>
      </c>
      <c r="E293" s="654">
        <f t="shared" si="137"/>
        <v>0</v>
      </c>
      <c r="F293" s="654">
        <f t="shared" si="137"/>
        <v>0</v>
      </c>
      <c r="G293" s="654">
        <f t="shared" si="137"/>
        <v>0</v>
      </c>
      <c r="H293" s="654">
        <f t="shared" si="137"/>
        <v>0</v>
      </c>
      <c r="I293" s="654">
        <f t="shared" si="137"/>
        <v>0</v>
      </c>
      <c r="J293" s="654">
        <f t="shared" si="137"/>
        <v>0</v>
      </c>
      <c r="K293" s="654">
        <f t="shared" si="137"/>
        <v>0</v>
      </c>
      <c r="L293" s="654">
        <f t="shared" si="137"/>
        <v>0</v>
      </c>
      <c r="M293" s="654">
        <f t="shared" si="137"/>
        <v>0</v>
      </c>
      <c r="N293" s="654">
        <f t="shared" si="137"/>
        <v>0</v>
      </c>
      <c r="O293" s="654">
        <f t="shared" si="137"/>
        <v>0</v>
      </c>
      <c r="P293" s="654">
        <f t="shared" si="137"/>
        <v>0</v>
      </c>
      <c r="Q293" s="654">
        <f t="shared" si="137"/>
        <v>0</v>
      </c>
      <c r="R293" s="654">
        <f t="shared" si="137"/>
        <v>0</v>
      </c>
      <c r="S293" s="654">
        <f t="shared" si="137"/>
        <v>0</v>
      </c>
      <c r="T293" s="654">
        <f t="shared" si="137"/>
        <v>0</v>
      </c>
      <c r="U293" s="654">
        <f t="shared" si="137"/>
        <v>0</v>
      </c>
    </row>
    <row r="294" spans="1:21" x14ac:dyDescent="0.25">
      <c r="A294" s="661">
        <v>372</v>
      </c>
      <c r="B294" s="661" t="s">
        <v>95</v>
      </c>
      <c r="C294" s="681">
        <v>140000</v>
      </c>
      <c r="D294" s="681">
        <v>140000</v>
      </c>
      <c r="E294" s="736"/>
      <c r="F294" s="736"/>
      <c r="G294" s="736"/>
      <c r="H294" s="736"/>
      <c r="I294" s="736"/>
      <c r="J294" s="736"/>
      <c r="K294" s="736"/>
      <c r="L294" s="736"/>
      <c r="M294" s="736"/>
      <c r="N294" s="736"/>
      <c r="O294" s="736"/>
      <c r="P294" s="736"/>
      <c r="Q294" s="736"/>
      <c r="R294" s="736"/>
      <c r="S294" s="781"/>
      <c r="T294" s="781"/>
      <c r="U294" s="781"/>
    </row>
    <row r="295" spans="1:21" x14ac:dyDescent="0.25">
      <c r="A295" s="661">
        <v>372</v>
      </c>
      <c r="B295" s="661" t="s">
        <v>94</v>
      </c>
      <c r="C295" s="681">
        <v>72000</v>
      </c>
      <c r="D295" s="681">
        <v>72000</v>
      </c>
      <c r="E295" s="736"/>
      <c r="F295" s="736"/>
      <c r="G295" s="736"/>
      <c r="H295" s="736"/>
      <c r="I295" s="736"/>
      <c r="J295" s="736"/>
      <c r="K295" s="736"/>
      <c r="L295" s="736"/>
      <c r="M295" s="736"/>
      <c r="N295" s="736"/>
      <c r="O295" s="736"/>
      <c r="P295" s="736"/>
      <c r="Q295" s="736"/>
      <c r="R295" s="736"/>
      <c r="S295" s="781"/>
      <c r="T295" s="781"/>
      <c r="U295" s="781"/>
    </row>
    <row r="296" spans="1:21" x14ac:dyDescent="0.25">
      <c r="A296" s="747"/>
      <c r="B296" s="723"/>
      <c r="C296" s="782"/>
      <c r="D296" s="736"/>
      <c r="E296" s="736"/>
      <c r="F296" s="736"/>
      <c r="G296" s="736"/>
      <c r="H296" s="736"/>
      <c r="I296" s="736"/>
      <c r="J296" s="736"/>
      <c r="K296" s="736"/>
      <c r="L296" s="736"/>
      <c r="M296" s="736"/>
      <c r="N296" s="736"/>
      <c r="O296" s="736"/>
      <c r="P296" s="736"/>
      <c r="Q296" s="736"/>
      <c r="R296" s="736"/>
      <c r="S296" s="781"/>
      <c r="T296" s="781"/>
      <c r="U296" s="781"/>
    </row>
    <row r="297" spans="1:21" ht="24.75" x14ac:dyDescent="0.25">
      <c r="A297" s="689" t="s">
        <v>732</v>
      </c>
      <c r="B297" s="711" t="s">
        <v>733</v>
      </c>
      <c r="C297" s="691">
        <f t="shared" ref="C297:R298" si="138">C298</f>
        <v>30000</v>
      </c>
      <c r="D297" s="691">
        <f t="shared" si="138"/>
        <v>30000</v>
      </c>
      <c r="E297" s="691">
        <f t="shared" si="138"/>
        <v>0</v>
      </c>
      <c r="F297" s="691">
        <f t="shared" si="138"/>
        <v>0</v>
      </c>
      <c r="G297" s="691">
        <f t="shared" si="138"/>
        <v>0</v>
      </c>
      <c r="H297" s="691">
        <f t="shared" si="138"/>
        <v>0</v>
      </c>
      <c r="I297" s="691">
        <f t="shared" si="138"/>
        <v>0</v>
      </c>
      <c r="J297" s="691">
        <f t="shared" si="138"/>
        <v>0</v>
      </c>
      <c r="K297" s="691">
        <f t="shared" si="138"/>
        <v>0</v>
      </c>
      <c r="L297" s="691">
        <f t="shared" si="138"/>
        <v>0</v>
      </c>
      <c r="M297" s="691">
        <f t="shared" si="138"/>
        <v>0</v>
      </c>
      <c r="N297" s="691">
        <f t="shared" si="138"/>
        <v>0</v>
      </c>
      <c r="O297" s="691">
        <f t="shared" si="138"/>
        <v>0</v>
      </c>
      <c r="P297" s="691">
        <f t="shared" si="138"/>
        <v>0</v>
      </c>
      <c r="Q297" s="691">
        <f t="shared" si="138"/>
        <v>0</v>
      </c>
      <c r="R297" s="691">
        <f t="shared" si="138"/>
        <v>0</v>
      </c>
      <c r="S297" s="691">
        <f t="shared" ref="S297:U298" si="139">S298</f>
        <v>0</v>
      </c>
      <c r="T297" s="691">
        <f t="shared" si="139"/>
        <v>0</v>
      </c>
      <c r="U297" s="691">
        <f t="shared" si="139"/>
        <v>0</v>
      </c>
    </row>
    <row r="298" spans="1:21" x14ac:dyDescent="0.25">
      <c r="A298" s="679">
        <v>3</v>
      </c>
      <c r="B298" s="661" t="s">
        <v>166</v>
      </c>
      <c r="C298" s="654">
        <f t="shared" si="138"/>
        <v>30000</v>
      </c>
      <c r="D298" s="654">
        <f t="shared" si="138"/>
        <v>30000</v>
      </c>
      <c r="E298" s="654">
        <f t="shared" si="138"/>
        <v>0</v>
      </c>
      <c r="F298" s="654">
        <f t="shared" si="138"/>
        <v>0</v>
      </c>
      <c r="G298" s="654">
        <f t="shared" si="138"/>
        <v>0</v>
      </c>
      <c r="H298" s="654">
        <f t="shared" si="138"/>
        <v>0</v>
      </c>
      <c r="I298" s="654">
        <f t="shared" si="138"/>
        <v>0</v>
      </c>
      <c r="J298" s="654">
        <f t="shared" si="138"/>
        <v>0</v>
      </c>
      <c r="K298" s="654">
        <f t="shared" si="138"/>
        <v>0</v>
      </c>
      <c r="L298" s="654">
        <f t="shared" si="138"/>
        <v>0</v>
      </c>
      <c r="M298" s="654">
        <f t="shared" si="138"/>
        <v>0</v>
      </c>
      <c r="N298" s="654">
        <f t="shared" si="138"/>
        <v>0</v>
      </c>
      <c r="O298" s="654">
        <f t="shared" si="138"/>
        <v>0</v>
      </c>
      <c r="P298" s="654">
        <f t="shared" si="138"/>
        <v>0</v>
      </c>
      <c r="Q298" s="654">
        <f t="shared" si="138"/>
        <v>0</v>
      </c>
      <c r="R298" s="654">
        <f t="shared" si="138"/>
        <v>0</v>
      </c>
      <c r="S298" s="654">
        <f t="shared" si="139"/>
        <v>0</v>
      </c>
      <c r="T298" s="654">
        <f t="shared" si="139"/>
        <v>0</v>
      </c>
      <c r="U298" s="654">
        <f t="shared" si="139"/>
        <v>0</v>
      </c>
    </row>
    <row r="299" spans="1:21" ht="24" x14ac:dyDescent="0.25">
      <c r="A299" s="679">
        <v>37</v>
      </c>
      <c r="B299" s="679" t="s">
        <v>150</v>
      </c>
      <c r="C299" s="654">
        <f>SUM(C300)</f>
        <v>30000</v>
      </c>
      <c r="D299" s="654">
        <f t="shared" ref="D299:U299" si="140">SUM(D300)</f>
        <v>30000</v>
      </c>
      <c r="E299" s="654">
        <f t="shared" si="140"/>
        <v>0</v>
      </c>
      <c r="F299" s="654">
        <f t="shared" si="140"/>
        <v>0</v>
      </c>
      <c r="G299" s="654">
        <f t="shared" si="140"/>
        <v>0</v>
      </c>
      <c r="H299" s="654">
        <f t="shared" si="140"/>
        <v>0</v>
      </c>
      <c r="I299" s="654">
        <f t="shared" si="140"/>
        <v>0</v>
      </c>
      <c r="J299" s="654">
        <f t="shared" si="140"/>
        <v>0</v>
      </c>
      <c r="K299" s="654">
        <f t="shared" si="140"/>
        <v>0</v>
      </c>
      <c r="L299" s="654">
        <f t="shared" si="140"/>
        <v>0</v>
      </c>
      <c r="M299" s="654">
        <f t="shared" si="140"/>
        <v>0</v>
      </c>
      <c r="N299" s="654">
        <f t="shared" si="140"/>
        <v>0</v>
      </c>
      <c r="O299" s="654">
        <f t="shared" si="140"/>
        <v>0</v>
      </c>
      <c r="P299" s="654">
        <f t="shared" si="140"/>
        <v>0</v>
      </c>
      <c r="Q299" s="654">
        <f t="shared" si="140"/>
        <v>0</v>
      </c>
      <c r="R299" s="654">
        <f t="shared" si="140"/>
        <v>0</v>
      </c>
      <c r="S299" s="654">
        <f t="shared" si="140"/>
        <v>0</v>
      </c>
      <c r="T299" s="654">
        <f t="shared" si="140"/>
        <v>0</v>
      </c>
      <c r="U299" s="654">
        <f t="shared" si="140"/>
        <v>0</v>
      </c>
    </row>
    <row r="300" spans="1:21" ht="24" x14ac:dyDescent="0.25">
      <c r="A300" s="661">
        <v>372</v>
      </c>
      <c r="B300" s="661" t="s">
        <v>841</v>
      </c>
      <c r="C300" s="681">
        <v>30000</v>
      </c>
      <c r="D300" s="681">
        <v>30000</v>
      </c>
      <c r="E300" s="736"/>
      <c r="F300" s="736"/>
      <c r="G300" s="736"/>
      <c r="H300" s="736"/>
      <c r="I300" s="736"/>
      <c r="J300" s="736"/>
      <c r="K300" s="736"/>
      <c r="L300" s="736"/>
      <c r="M300" s="736"/>
      <c r="N300" s="736"/>
      <c r="O300" s="736"/>
      <c r="P300" s="736"/>
      <c r="Q300" s="736"/>
      <c r="R300" s="736"/>
      <c r="S300" s="781"/>
      <c r="T300" s="781"/>
      <c r="U300" s="781"/>
    </row>
    <row r="301" spans="1:21" x14ac:dyDescent="0.25">
      <c r="A301" s="747"/>
      <c r="B301" s="723"/>
      <c r="C301" s="782"/>
      <c r="D301" s="736"/>
      <c r="E301" s="736"/>
      <c r="F301" s="736"/>
      <c r="G301" s="736"/>
      <c r="H301" s="736"/>
      <c r="I301" s="736"/>
      <c r="J301" s="736"/>
      <c r="K301" s="736"/>
      <c r="L301" s="736"/>
      <c r="M301" s="736"/>
      <c r="N301" s="736"/>
      <c r="O301" s="736"/>
      <c r="P301" s="736"/>
      <c r="Q301" s="736"/>
      <c r="R301" s="736"/>
      <c r="S301" s="781"/>
      <c r="T301" s="781"/>
      <c r="U301" s="781"/>
    </row>
    <row r="302" spans="1:21" x14ac:dyDescent="0.25">
      <c r="A302" s="689" t="s">
        <v>734</v>
      </c>
      <c r="B302" s="711" t="s">
        <v>735</v>
      </c>
      <c r="C302" s="691">
        <f t="shared" ref="C302:R303" si="141">C303</f>
        <v>20000</v>
      </c>
      <c r="D302" s="691">
        <f t="shared" si="141"/>
        <v>20000</v>
      </c>
      <c r="E302" s="691">
        <f t="shared" si="141"/>
        <v>0</v>
      </c>
      <c r="F302" s="691">
        <f t="shared" si="141"/>
        <v>0</v>
      </c>
      <c r="G302" s="691">
        <f t="shared" si="141"/>
        <v>0</v>
      </c>
      <c r="H302" s="691">
        <f t="shared" si="141"/>
        <v>0</v>
      </c>
      <c r="I302" s="691">
        <f t="shared" si="141"/>
        <v>0</v>
      </c>
      <c r="J302" s="691">
        <f t="shared" si="141"/>
        <v>0</v>
      </c>
      <c r="K302" s="691">
        <f t="shared" si="141"/>
        <v>0</v>
      </c>
      <c r="L302" s="691">
        <f t="shared" si="141"/>
        <v>0</v>
      </c>
      <c r="M302" s="691">
        <f t="shared" si="141"/>
        <v>0</v>
      </c>
      <c r="N302" s="691">
        <f t="shared" si="141"/>
        <v>0</v>
      </c>
      <c r="O302" s="691">
        <f t="shared" si="141"/>
        <v>0</v>
      </c>
      <c r="P302" s="691">
        <f t="shared" si="141"/>
        <v>0</v>
      </c>
      <c r="Q302" s="691">
        <f t="shared" si="141"/>
        <v>0</v>
      </c>
      <c r="R302" s="691">
        <f t="shared" si="141"/>
        <v>0</v>
      </c>
      <c r="S302" s="691">
        <f t="shared" ref="S302:U303" si="142">S303</f>
        <v>0</v>
      </c>
      <c r="T302" s="691">
        <f t="shared" si="142"/>
        <v>0</v>
      </c>
      <c r="U302" s="691">
        <f t="shared" si="142"/>
        <v>0</v>
      </c>
    </row>
    <row r="303" spans="1:21" x14ac:dyDescent="0.25">
      <c r="A303" s="679">
        <v>3</v>
      </c>
      <c r="B303" s="679" t="s">
        <v>67</v>
      </c>
      <c r="C303" s="654">
        <f t="shared" si="141"/>
        <v>20000</v>
      </c>
      <c r="D303" s="654">
        <f t="shared" si="141"/>
        <v>20000</v>
      </c>
      <c r="E303" s="654">
        <f t="shared" si="141"/>
        <v>0</v>
      </c>
      <c r="F303" s="654">
        <f t="shared" si="141"/>
        <v>0</v>
      </c>
      <c r="G303" s="654">
        <f t="shared" si="141"/>
        <v>0</v>
      </c>
      <c r="H303" s="654">
        <f t="shared" si="141"/>
        <v>0</v>
      </c>
      <c r="I303" s="654">
        <f t="shared" si="141"/>
        <v>0</v>
      </c>
      <c r="J303" s="654">
        <f t="shared" si="141"/>
        <v>0</v>
      </c>
      <c r="K303" s="654">
        <f t="shared" si="141"/>
        <v>0</v>
      </c>
      <c r="L303" s="654">
        <f t="shared" si="141"/>
        <v>0</v>
      </c>
      <c r="M303" s="654">
        <f t="shared" si="141"/>
        <v>0</v>
      </c>
      <c r="N303" s="654">
        <f t="shared" si="141"/>
        <v>0</v>
      </c>
      <c r="O303" s="654">
        <f t="shared" si="141"/>
        <v>0</v>
      </c>
      <c r="P303" s="654">
        <f t="shared" si="141"/>
        <v>0</v>
      </c>
      <c r="Q303" s="654">
        <f t="shared" si="141"/>
        <v>0</v>
      </c>
      <c r="R303" s="654">
        <f t="shared" si="141"/>
        <v>0</v>
      </c>
      <c r="S303" s="654">
        <f t="shared" si="142"/>
        <v>0</v>
      </c>
      <c r="T303" s="654">
        <f t="shared" si="142"/>
        <v>0</v>
      </c>
      <c r="U303" s="654">
        <f t="shared" si="142"/>
        <v>0</v>
      </c>
    </row>
    <row r="304" spans="1:21" x14ac:dyDescent="0.25">
      <c r="A304" s="679">
        <v>38</v>
      </c>
      <c r="B304" s="679" t="s">
        <v>115</v>
      </c>
      <c r="C304" s="654">
        <f>SUM(C305)</f>
        <v>20000</v>
      </c>
      <c r="D304" s="654">
        <f t="shared" ref="D304:U304" si="143">SUM(D305)</f>
        <v>20000</v>
      </c>
      <c r="E304" s="654">
        <f t="shared" si="143"/>
        <v>0</v>
      </c>
      <c r="F304" s="654">
        <f t="shared" si="143"/>
        <v>0</v>
      </c>
      <c r="G304" s="654">
        <f t="shared" si="143"/>
        <v>0</v>
      </c>
      <c r="H304" s="654">
        <f t="shared" si="143"/>
        <v>0</v>
      </c>
      <c r="I304" s="654">
        <f t="shared" si="143"/>
        <v>0</v>
      </c>
      <c r="J304" s="654">
        <f t="shared" si="143"/>
        <v>0</v>
      </c>
      <c r="K304" s="654">
        <f t="shared" si="143"/>
        <v>0</v>
      </c>
      <c r="L304" s="654">
        <f t="shared" si="143"/>
        <v>0</v>
      </c>
      <c r="M304" s="654">
        <f t="shared" si="143"/>
        <v>0</v>
      </c>
      <c r="N304" s="654">
        <f t="shared" si="143"/>
        <v>0</v>
      </c>
      <c r="O304" s="654">
        <f t="shared" si="143"/>
        <v>0</v>
      </c>
      <c r="P304" s="654">
        <f t="shared" si="143"/>
        <v>0</v>
      </c>
      <c r="Q304" s="654">
        <f t="shared" si="143"/>
        <v>0</v>
      </c>
      <c r="R304" s="654">
        <f t="shared" si="143"/>
        <v>0</v>
      </c>
      <c r="S304" s="654">
        <f t="shared" si="143"/>
        <v>0</v>
      </c>
      <c r="T304" s="654">
        <f t="shared" si="143"/>
        <v>0</v>
      </c>
      <c r="U304" s="654">
        <f t="shared" si="143"/>
        <v>0</v>
      </c>
    </row>
    <row r="305" spans="1:21" x14ac:dyDescent="0.25">
      <c r="A305" s="661">
        <v>381</v>
      </c>
      <c r="B305" s="661" t="s">
        <v>115</v>
      </c>
      <c r="C305" s="681">
        <v>20000</v>
      </c>
      <c r="D305" s="681">
        <v>20000</v>
      </c>
      <c r="E305" s="736"/>
      <c r="F305" s="736"/>
      <c r="G305" s="736"/>
      <c r="H305" s="736"/>
      <c r="I305" s="736"/>
      <c r="J305" s="736"/>
      <c r="K305" s="736"/>
      <c r="L305" s="736"/>
      <c r="M305" s="736"/>
      <c r="N305" s="736"/>
      <c r="O305" s="736"/>
      <c r="P305" s="736"/>
      <c r="Q305" s="736"/>
      <c r="R305" s="736"/>
      <c r="S305" s="781"/>
      <c r="T305" s="781"/>
      <c r="U305" s="781"/>
    </row>
    <row r="306" spans="1:21" ht="15.75" thickBot="1" x14ac:dyDescent="0.3">
      <c r="A306" s="747"/>
      <c r="B306" s="723"/>
      <c r="C306" s="782"/>
      <c r="D306" s="736"/>
      <c r="E306" s="736"/>
      <c r="F306" s="736"/>
      <c r="G306" s="736"/>
      <c r="H306" s="736"/>
      <c r="I306" s="736"/>
      <c r="J306" s="736"/>
      <c r="K306" s="736"/>
      <c r="L306" s="736"/>
      <c r="M306" s="736"/>
      <c r="N306" s="736"/>
      <c r="O306" s="736"/>
      <c r="P306" s="736"/>
      <c r="Q306" s="736"/>
      <c r="R306" s="736"/>
      <c r="S306" s="781"/>
      <c r="T306" s="781"/>
      <c r="U306" s="781"/>
    </row>
    <row r="307" spans="1:21" ht="15.75" thickBot="1" x14ac:dyDescent="0.3">
      <c r="A307" s="783" t="s">
        <v>736</v>
      </c>
      <c r="B307" s="784" t="s">
        <v>737</v>
      </c>
      <c r="C307" s="769">
        <f>C309</f>
        <v>120000</v>
      </c>
      <c r="D307" s="769">
        <f t="shared" ref="D307:U307" si="144">D309</f>
        <v>120000</v>
      </c>
      <c r="E307" s="769">
        <f t="shared" si="144"/>
        <v>0</v>
      </c>
      <c r="F307" s="769">
        <f t="shared" si="144"/>
        <v>0</v>
      </c>
      <c r="G307" s="769">
        <f t="shared" si="144"/>
        <v>0</v>
      </c>
      <c r="H307" s="769">
        <f t="shared" si="144"/>
        <v>0</v>
      </c>
      <c r="I307" s="769">
        <f t="shared" si="144"/>
        <v>0</v>
      </c>
      <c r="J307" s="769">
        <f t="shared" si="144"/>
        <v>0</v>
      </c>
      <c r="K307" s="769">
        <f t="shared" si="144"/>
        <v>0</v>
      </c>
      <c r="L307" s="769">
        <f t="shared" si="144"/>
        <v>0</v>
      </c>
      <c r="M307" s="769">
        <f t="shared" si="144"/>
        <v>0</v>
      </c>
      <c r="N307" s="769">
        <f t="shared" si="144"/>
        <v>0</v>
      </c>
      <c r="O307" s="769">
        <f t="shared" si="144"/>
        <v>0</v>
      </c>
      <c r="P307" s="769">
        <f t="shared" si="144"/>
        <v>0</v>
      </c>
      <c r="Q307" s="769">
        <f t="shared" si="144"/>
        <v>0</v>
      </c>
      <c r="R307" s="769">
        <f t="shared" si="144"/>
        <v>0</v>
      </c>
      <c r="S307" s="785">
        <f t="shared" si="144"/>
        <v>0</v>
      </c>
      <c r="T307" s="785">
        <f t="shared" si="144"/>
        <v>0</v>
      </c>
      <c r="U307" s="785">
        <f t="shared" si="144"/>
        <v>0</v>
      </c>
    </row>
    <row r="308" spans="1:21" x14ac:dyDescent="0.25">
      <c r="A308" s="747"/>
      <c r="B308" s="723"/>
      <c r="C308" s="782"/>
      <c r="D308" s="736"/>
      <c r="E308" s="736"/>
      <c r="F308" s="736"/>
      <c r="G308" s="736"/>
      <c r="H308" s="736"/>
      <c r="I308" s="736"/>
      <c r="J308" s="736"/>
      <c r="K308" s="736"/>
      <c r="L308" s="736"/>
      <c r="M308" s="736"/>
      <c r="N308" s="736"/>
      <c r="O308" s="736"/>
      <c r="P308" s="736"/>
      <c r="Q308" s="736"/>
      <c r="R308" s="736"/>
      <c r="S308" s="781"/>
      <c r="T308" s="781"/>
      <c r="U308" s="781"/>
    </row>
    <row r="309" spans="1:21" x14ac:dyDescent="0.25">
      <c r="A309" s="689" t="s">
        <v>738</v>
      </c>
      <c r="B309" s="711" t="s">
        <v>739</v>
      </c>
      <c r="C309" s="691">
        <f t="shared" ref="C309:R310" si="145">C310</f>
        <v>120000</v>
      </c>
      <c r="D309" s="691">
        <f t="shared" si="145"/>
        <v>120000</v>
      </c>
      <c r="E309" s="691">
        <f t="shared" si="145"/>
        <v>0</v>
      </c>
      <c r="F309" s="691">
        <f t="shared" si="145"/>
        <v>0</v>
      </c>
      <c r="G309" s="691">
        <f t="shared" si="145"/>
        <v>0</v>
      </c>
      <c r="H309" s="691">
        <f t="shared" si="145"/>
        <v>0</v>
      </c>
      <c r="I309" s="691">
        <f t="shared" si="145"/>
        <v>0</v>
      </c>
      <c r="J309" s="691">
        <f t="shared" si="145"/>
        <v>0</v>
      </c>
      <c r="K309" s="691">
        <f t="shared" si="145"/>
        <v>0</v>
      </c>
      <c r="L309" s="691">
        <f t="shared" si="145"/>
        <v>0</v>
      </c>
      <c r="M309" s="691">
        <f t="shared" si="145"/>
        <v>0</v>
      </c>
      <c r="N309" s="691">
        <f t="shared" si="145"/>
        <v>0</v>
      </c>
      <c r="O309" s="691">
        <f t="shared" si="145"/>
        <v>0</v>
      </c>
      <c r="P309" s="691">
        <f t="shared" si="145"/>
        <v>0</v>
      </c>
      <c r="Q309" s="691">
        <f t="shared" si="145"/>
        <v>0</v>
      </c>
      <c r="R309" s="691">
        <f t="shared" si="145"/>
        <v>0</v>
      </c>
      <c r="S309" s="691">
        <f t="shared" ref="S309:U310" si="146">S310</f>
        <v>0</v>
      </c>
      <c r="T309" s="691">
        <f t="shared" si="146"/>
        <v>0</v>
      </c>
      <c r="U309" s="691">
        <f t="shared" si="146"/>
        <v>0</v>
      </c>
    </row>
    <row r="310" spans="1:21" x14ac:dyDescent="0.25">
      <c r="A310" s="679">
        <v>3</v>
      </c>
      <c r="B310" s="679" t="s">
        <v>67</v>
      </c>
      <c r="C310" s="654">
        <f t="shared" si="145"/>
        <v>120000</v>
      </c>
      <c r="D310" s="654">
        <f t="shared" si="145"/>
        <v>120000</v>
      </c>
      <c r="E310" s="654">
        <f t="shared" si="145"/>
        <v>0</v>
      </c>
      <c r="F310" s="654">
        <f t="shared" si="145"/>
        <v>0</v>
      </c>
      <c r="G310" s="654">
        <f t="shared" si="145"/>
        <v>0</v>
      </c>
      <c r="H310" s="654">
        <f t="shared" si="145"/>
        <v>0</v>
      </c>
      <c r="I310" s="654">
        <f t="shared" si="145"/>
        <v>0</v>
      </c>
      <c r="J310" s="654">
        <f t="shared" si="145"/>
        <v>0</v>
      </c>
      <c r="K310" s="654">
        <f t="shared" si="145"/>
        <v>0</v>
      </c>
      <c r="L310" s="654">
        <f t="shared" si="145"/>
        <v>0</v>
      </c>
      <c r="M310" s="654">
        <f t="shared" si="145"/>
        <v>0</v>
      </c>
      <c r="N310" s="654">
        <f t="shared" si="145"/>
        <v>0</v>
      </c>
      <c r="O310" s="654">
        <f t="shared" si="145"/>
        <v>0</v>
      </c>
      <c r="P310" s="654">
        <f t="shared" si="145"/>
        <v>0</v>
      </c>
      <c r="Q310" s="654">
        <f t="shared" si="145"/>
        <v>0</v>
      </c>
      <c r="R310" s="654">
        <f t="shared" si="145"/>
        <v>0</v>
      </c>
      <c r="S310" s="654">
        <f t="shared" si="146"/>
        <v>0</v>
      </c>
      <c r="T310" s="654">
        <f t="shared" si="146"/>
        <v>0</v>
      </c>
      <c r="U310" s="654">
        <f t="shared" si="146"/>
        <v>0</v>
      </c>
    </row>
    <row r="311" spans="1:21" x14ac:dyDescent="0.25">
      <c r="A311" s="679">
        <v>38</v>
      </c>
      <c r="B311" s="679" t="s">
        <v>115</v>
      </c>
      <c r="C311" s="654">
        <f>SUM(C312)</f>
        <v>120000</v>
      </c>
      <c r="D311" s="654">
        <f t="shared" ref="D311:U311" si="147">SUM(D312)</f>
        <v>120000</v>
      </c>
      <c r="E311" s="654">
        <f t="shared" si="147"/>
        <v>0</v>
      </c>
      <c r="F311" s="654">
        <f t="shared" si="147"/>
        <v>0</v>
      </c>
      <c r="G311" s="654">
        <f t="shared" si="147"/>
        <v>0</v>
      </c>
      <c r="H311" s="654">
        <f t="shared" si="147"/>
        <v>0</v>
      </c>
      <c r="I311" s="654">
        <f t="shared" si="147"/>
        <v>0</v>
      </c>
      <c r="J311" s="654">
        <f t="shared" si="147"/>
        <v>0</v>
      </c>
      <c r="K311" s="654">
        <f t="shared" si="147"/>
        <v>0</v>
      </c>
      <c r="L311" s="654">
        <f t="shared" si="147"/>
        <v>0</v>
      </c>
      <c r="M311" s="654">
        <f t="shared" si="147"/>
        <v>0</v>
      </c>
      <c r="N311" s="654">
        <f t="shared" si="147"/>
        <v>0</v>
      </c>
      <c r="O311" s="654">
        <f t="shared" si="147"/>
        <v>0</v>
      </c>
      <c r="P311" s="654">
        <f t="shared" si="147"/>
        <v>0</v>
      </c>
      <c r="Q311" s="654">
        <f t="shared" si="147"/>
        <v>0</v>
      </c>
      <c r="R311" s="654">
        <f t="shared" si="147"/>
        <v>0</v>
      </c>
      <c r="S311" s="654">
        <f t="shared" si="147"/>
        <v>0</v>
      </c>
      <c r="T311" s="654">
        <f t="shared" si="147"/>
        <v>0</v>
      </c>
      <c r="U311" s="654">
        <f t="shared" si="147"/>
        <v>0</v>
      </c>
    </row>
    <row r="312" spans="1:21" x14ac:dyDescent="0.25">
      <c r="A312" s="661">
        <v>381</v>
      </c>
      <c r="B312" s="661" t="s">
        <v>380</v>
      </c>
      <c r="C312" s="681">
        <v>120000</v>
      </c>
      <c r="D312" s="681">
        <v>120000</v>
      </c>
      <c r="E312" s="736"/>
      <c r="F312" s="736"/>
      <c r="G312" s="736"/>
      <c r="H312" s="736"/>
      <c r="I312" s="736"/>
      <c r="J312" s="736"/>
      <c r="K312" s="736"/>
      <c r="L312" s="736"/>
      <c r="M312" s="736"/>
      <c r="N312" s="736"/>
      <c r="O312" s="736"/>
      <c r="P312" s="736"/>
      <c r="Q312" s="736"/>
      <c r="R312" s="736"/>
      <c r="S312" s="781"/>
      <c r="T312" s="781"/>
      <c r="U312" s="781"/>
    </row>
    <row r="313" spans="1:21" ht="15.75" thickBot="1" x14ac:dyDescent="0.3">
      <c r="A313" s="747"/>
      <c r="B313" s="723"/>
      <c r="C313" s="782"/>
      <c r="D313" s="736"/>
      <c r="E313" s="736"/>
      <c r="F313" s="736"/>
      <c r="G313" s="736"/>
      <c r="H313" s="736"/>
      <c r="I313" s="736"/>
      <c r="J313" s="736"/>
      <c r="K313" s="736"/>
      <c r="L313" s="736"/>
      <c r="M313" s="736"/>
      <c r="N313" s="736"/>
      <c r="O313" s="736"/>
      <c r="P313" s="736"/>
      <c r="Q313" s="736"/>
      <c r="R313" s="736"/>
      <c r="S313" s="781"/>
      <c r="T313" s="781"/>
      <c r="U313" s="781"/>
    </row>
    <row r="314" spans="1:21" ht="15.75" thickBot="1" x14ac:dyDescent="0.3">
      <c r="A314" s="783" t="s">
        <v>740</v>
      </c>
      <c r="B314" s="784" t="s">
        <v>741</v>
      </c>
      <c r="C314" s="769">
        <f>C316+C321+C326+C332</f>
        <v>779000</v>
      </c>
      <c r="D314" s="769">
        <f t="shared" ref="D314:U314" si="148">D316+D321+D326+D332</f>
        <v>776000</v>
      </c>
      <c r="E314" s="769">
        <f t="shared" si="148"/>
        <v>0</v>
      </c>
      <c r="F314" s="769">
        <f t="shared" si="148"/>
        <v>0</v>
      </c>
      <c r="G314" s="769">
        <f t="shared" si="148"/>
        <v>0</v>
      </c>
      <c r="H314" s="769">
        <f t="shared" si="148"/>
        <v>0</v>
      </c>
      <c r="I314" s="769">
        <f t="shared" si="148"/>
        <v>0</v>
      </c>
      <c r="J314" s="769">
        <f t="shared" si="148"/>
        <v>0</v>
      </c>
      <c r="K314" s="769">
        <f t="shared" si="148"/>
        <v>0</v>
      </c>
      <c r="L314" s="769">
        <f t="shared" si="148"/>
        <v>0</v>
      </c>
      <c r="M314" s="769">
        <f t="shared" si="148"/>
        <v>0</v>
      </c>
      <c r="N314" s="769">
        <f t="shared" si="148"/>
        <v>3000</v>
      </c>
      <c r="O314" s="769">
        <f t="shared" si="148"/>
        <v>0</v>
      </c>
      <c r="P314" s="769">
        <f t="shared" si="148"/>
        <v>0</v>
      </c>
      <c r="Q314" s="769">
        <f t="shared" si="148"/>
        <v>0</v>
      </c>
      <c r="R314" s="769">
        <f t="shared" si="148"/>
        <v>0</v>
      </c>
      <c r="S314" s="785">
        <f t="shared" si="148"/>
        <v>0</v>
      </c>
      <c r="T314" s="785">
        <f t="shared" si="148"/>
        <v>0</v>
      </c>
      <c r="U314" s="785">
        <f t="shared" si="148"/>
        <v>0</v>
      </c>
    </row>
    <row r="315" spans="1:21" x14ac:dyDescent="0.25">
      <c r="A315" s="747"/>
      <c r="B315" s="723"/>
      <c r="C315" s="782"/>
      <c r="D315" s="736"/>
      <c r="E315" s="736"/>
      <c r="F315" s="736"/>
      <c r="G315" s="736"/>
      <c r="H315" s="736"/>
      <c r="I315" s="736"/>
      <c r="J315" s="736"/>
      <c r="K315" s="736"/>
      <c r="L315" s="736"/>
      <c r="M315" s="736"/>
      <c r="N315" s="736"/>
      <c r="O315" s="736"/>
      <c r="P315" s="736"/>
      <c r="Q315" s="736"/>
      <c r="R315" s="736"/>
      <c r="S315" s="781"/>
      <c r="T315" s="781"/>
      <c r="U315" s="781"/>
    </row>
    <row r="316" spans="1:21" x14ac:dyDescent="0.25">
      <c r="A316" s="689" t="s">
        <v>742</v>
      </c>
      <c r="B316" s="711" t="s">
        <v>96</v>
      </c>
      <c r="C316" s="691">
        <f t="shared" ref="C316:R317" si="149">C317</f>
        <v>10000</v>
      </c>
      <c r="D316" s="691">
        <f t="shared" si="149"/>
        <v>10000</v>
      </c>
      <c r="E316" s="691">
        <f t="shared" si="149"/>
        <v>0</v>
      </c>
      <c r="F316" s="691">
        <f t="shared" si="149"/>
        <v>0</v>
      </c>
      <c r="G316" s="691">
        <f t="shared" si="149"/>
        <v>0</v>
      </c>
      <c r="H316" s="691">
        <f t="shared" si="149"/>
        <v>0</v>
      </c>
      <c r="I316" s="691">
        <f t="shared" si="149"/>
        <v>0</v>
      </c>
      <c r="J316" s="691">
        <f t="shared" si="149"/>
        <v>0</v>
      </c>
      <c r="K316" s="691">
        <f t="shared" si="149"/>
        <v>0</v>
      </c>
      <c r="L316" s="691">
        <f t="shared" si="149"/>
        <v>0</v>
      </c>
      <c r="M316" s="691">
        <f t="shared" si="149"/>
        <v>0</v>
      </c>
      <c r="N316" s="691">
        <f t="shared" si="149"/>
        <v>0</v>
      </c>
      <c r="O316" s="691">
        <f t="shared" si="149"/>
        <v>0</v>
      </c>
      <c r="P316" s="691">
        <f t="shared" si="149"/>
        <v>0</v>
      </c>
      <c r="Q316" s="691">
        <f t="shared" si="149"/>
        <v>0</v>
      </c>
      <c r="R316" s="691">
        <f t="shared" si="149"/>
        <v>0</v>
      </c>
      <c r="S316" s="691">
        <f t="shared" ref="S316:U317" si="150">S317</f>
        <v>0</v>
      </c>
      <c r="T316" s="691">
        <f t="shared" si="150"/>
        <v>0</v>
      </c>
      <c r="U316" s="691">
        <f t="shared" si="150"/>
        <v>0</v>
      </c>
    </row>
    <row r="317" spans="1:21" x14ac:dyDescent="0.25">
      <c r="A317" s="679">
        <v>3</v>
      </c>
      <c r="B317" s="679" t="s">
        <v>67</v>
      </c>
      <c r="C317" s="654">
        <f t="shared" si="149"/>
        <v>10000</v>
      </c>
      <c r="D317" s="654">
        <f t="shared" si="149"/>
        <v>10000</v>
      </c>
      <c r="E317" s="654">
        <f t="shared" si="149"/>
        <v>0</v>
      </c>
      <c r="F317" s="654">
        <f t="shared" si="149"/>
        <v>0</v>
      </c>
      <c r="G317" s="654">
        <f t="shared" si="149"/>
        <v>0</v>
      </c>
      <c r="H317" s="654">
        <f t="shared" si="149"/>
        <v>0</v>
      </c>
      <c r="I317" s="654">
        <f t="shared" si="149"/>
        <v>0</v>
      </c>
      <c r="J317" s="654">
        <f t="shared" si="149"/>
        <v>0</v>
      </c>
      <c r="K317" s="654">
        <f t="shared" si="149"/>
        <v>0</v>
      </c>
      <c r="L317" s="654">
        <f t="shared" si="149"/>
        <v>0</v>
      </c>
      <c r="M317" s="654">
        <f t="shared" si="149"/>
        <v>0</v>
      </c>
      <c r="N317" s="654">
        <f t="shared" si="149"/>
        <v>0</v>
      </c>
      <c r="O317" s="654">
        <f t="shared" si="149"/>
        <v>0</v>
      </c>
      <c r="P317" s="654">
        <f t="shared" si="149"/>
        <v>0</v>
      </c>
      <c r="Q317" s="654">
        <f t="shared" si="149"/>
        <v>0</v>
      </c>
      <c r="R317" s="654">
        <f t="shared" si="149"/>
        <v>0</v>
      </c>
      <c r="S317" s="654">
        <f t="shared" si="150"/>
        <v>0</v>
      </c>
      <c r="T317" s="654">
        <f t="shared" si="150"/>
        <v>0</v>
      </c>
      <c r="U317" s="654">
        <f t="shared" si="150"/>
        <v>0</v>
      </c>
    </row>
    <row r="318" spans="1:21" ht="24" x14ac:dyDescent="0.25">
      <c r="A318" s="679">
        <v>37</v>
      </c>
      <c r="B318" s="679" t="s">
        <v>93</v>
      </c>
      <c r="C318" s="654">
        <f>SUM(C319)</f>
        <v>10000</v>
      </c>
      <c r="D318" s="654">
        <f t="shared" ref="D318:U318" si="151">SUM(D319)</f>
        <v>10000</v>
      </c>
      <c r="E318" s="654">
        <f t="shared" si="151"/>
        <v>0</v>
      </c>
      <c r="F318" s="654">
        <f t="shared" si="151"/>
        <v>0</v>
      </c>
      <c r="G318" s="654">
        <f t="shared" si="151"/>
        <v>0</v>
      </c>
      <c r="H318" s="654">
        <f t="shared" si="151"/>
        <v>0</v>
      </c>
      <c r="I318" s="654">
        <f t="shared" si="151"/>
        <v>0</v>
      </c>
      <c r="J318" s="654">
        <f t="shared" si="151"/>
        <v>0</v>
      </c>
      <c r="K318" s="654">
        <f t="shared" si="151"/>
        <v>0</v>
      </c>
      <c r="L318" s="654">
        <f t="shared" si="151"/>
        <v>0</v>
      </c>
      <c r="M318" s="654">
        <f t="shared" si="151"/>
        <v>0</v>
      </c>
      <c r="N318" s="654">
        <f t="shared" si="151"/>
        <v>0</v>
      </c>
      <c r="O318" s="654">
        <f t="shared" si="151"/>
        <v>0</v>
      </c>
      <c r="P318" s="654">
        <f t="shared" si="151"/>
        <v>0</v>
      </c>
      <c r="Q318" s="654">
        <f t="shared" si="151"/>
        <v>0</v>
      </c>
      <c r="R318" s="654">
        <f t="shared" si="151"/>
        <v>0</v>
      </c>
      <c r="S318" s="654">
        <f t="shared" si="151"/>
        <v>0</v>
      </c>
      <c r="T318" s="654">
        <f t="shared" si="151"/>
        <v>0</v>
      </c>
      <c r="U318" s="654">
        <f t="shared" si="151"/>
        <v>0</v>
      </c>
    </row>
    <row r="319" spans="1:21" x14ac:dyDescent="0.25">
      <c r="A319" s="661">
        <v>372</v>
      </c>
      <c r="B319" s="661" t="s">
        <v>96</v>
      </c>
      <c r="C319" s="681">
        <v>10000</v>
      </c>
      <c r="D319" s="681">
        <v>10000</v>
      </c>
      <c r="E319" s="736"/>
      <c r="F319" s="736"/>
      <c r="G319" s="736"/>
      <c r="H319" s="736"/>
      <c r="I319" s="736"/>
      <c r="J319" s="736"/>
      <c r="K319" s="736"/>
      <c r="L319" s="736"/>
      <c r="M319" s="736"/>
      <c r="N319" s="736"/>
      <c r="O319" s="736"/>
      <c r="P319" s="736"/>
      <c r="Q319" s="736"/>
      <c r="R319" s="736"/>
      <c r="S319" s="781"/>
      <c r="T319" s="781"/>
      <c r="U319" s="781"/>
    </row>
    <row r="320" spans="1:21" x14ac:dyDescent="0.25">
      <c r="A320" s="747"/>
      <c r="B320" s="723"/>
      <c r="C320" s="782"/>
      <c r="D320" s="736"/>
      <c r="E320" s="736"/>
      <c r="F320" s="736"/>
      <c r="G320" s="736"/>
      <c r="H320" s="736"/>
      <c r="I320" s="736"/>
      <c r="J320" s="736"/>
      <c r="K320" s="736"/>
      <c r="L320" s="736"/>
      <c r="M320" s="736"/>
      <c r="N320" s="736"/>
      <c r="O320" s="736"/>
      <c r="P320" s="736"/>
      <c r="Q320" s="736"/>
      <c r="R320" s="736"/>
      <c r="S320" s="781"/>
      <c r="T320" s="781"/>
      <c r="U320" s="781"/>
    </row>
    <row r="321" spans="1:21" ht="24.75" x14ac:dyDescent="0.25">
      <c r="A321" s="689" t="s">
        <v>743</v>
      </c>
      <c r="B321" s="711" t="s">
        <v>744</v>
      </c>
      <c r="C321" s="691">
        <f t="shared" ref="C321:R322" si="152">C322</f>
        <v>3000</v>
      </c>
      <c r="D321" s="691">
        <f t="shared" si="152"/>
        <v>0</v>
      </c>
      <c r="E321" s="691">
        <f t="shared" si="152"/>
        <v>0</v>
      </c>
      <c r="F321" s="691">
        <f t="shared" si="152"/>
        <v>0</v>
      </c>
      <c r="G321" s="691">
        <f t="shared" si="152"/>
        <v>0</v>
      </c>
      <c r="H321" s="691">
        <f t="shared" si="152"/>
        <v>0</v>
      </c>
      <c r="I321" s="691">
        <f t="shared" si="152"/>
        <v>0</v>
      </c>
      <c r="J321" s="691">
        <f t="shared" si="152"/>
        <v>0</v>
      </c>
      <c r="K321" s="691">
        <f t="shared" si="152"/>
        <v>0</v>
      </c>
      <c r="L321" s="691">
        <f t="shared" si="152"/>
        <v>0</v>
      </c>
      <c r="M321" s="691">
        <f t="shared" si="152"/>
        <v>0</v>
      </c>
      <c r="N321" s="691">
        <f t="shared" si="152"/>
        <v>3000</v>
      </c>
      <c r="O321" s="691">
        <f t="shared" si="152"/>
        <v>0</v>
      </c>
      <c r="P321" s="691">
        <f t="shared" si="152"/>
        <v>0</v>
      </c>
      <c r="Q321" s="691">
        <f t="shared" si="152"/>
        <v>0</v>
      </c>
      <c r="R321" s="691">
        <f t="shared" si="152"/>
        <v>0</v>
      </c>
      <c r="S321" s="691">
        <f t="shared" ref="S321:U322" si="153">S322</f>
        <v>0</v>
      </c>
      <c r="T321" s="691">
        <f t="shared" si="153"/>
        <v>0</v>
      </c>
      <c r="U321" s="691">
        <f t="shared" si="153"/>
        <v>0</v>
      </c>
    </row>
    <row r="322" spans="1:21" x14ac:dyDescent="0.25">
      <c r="A322" s="679">
        <v>3</v>
      </c>
      <c r="B322" s="661" t="s">
        <v>166</v>
      </c>
      <c r="C322" s="654">
        <f t="shared" si="152"/>
        <v>3000</v>
      </c>
      <c r="D322" s="654">
        <f t="shared" si="152"/>
        <v>0</v>
      </c>
      <c r="E322" s="654">
        <f t="shared" si="152"/>
        <v>0</v>
      </c>
      <c r="F322" s="654">
        <f t="shared" si="152"/>
        <v>0</v>
      </c>
      <c r="G322" s="654">
        <f t="shared" si="152"/>
        <v>0</v>
      </c>
      <c r="H322" s="654">
        <f t="shared" si="152"/>
        <v>0</v>
      </c>
      <c r="I322" s="654">
        <f t="shared" si="152"/>
        <v>0</v>
      </c>
      <c r="J322" s="654">
        <f t="shared" si="152"/>
        <v>0</v>
      </c>
      <c r="K322" s="654">
        <f t="shared" si="152"/>
        <v>0</v>
      </c>
      <c r="L322" s="654">
        <f t="shared" si="152"/>
        <v>0</v>
      </c>
      <c r="M322" s="654">
        <f t="shared" si="152"/>
        <v>0</v>
      </c>
      <c r="N322" s="654">
        <f t="shared" si="152"/>
        <v>3000</v>
      </c>
      <c r="O322" s="654">
        <f t="shared" si="152"/>
        <v>0</v>
      </c>
      <c r="P322" s="654">
        <f t="shared" si="152"/>
        <v>0</v>
      </c>
      <c r="Q322" s="654">
        <f t="shared" si="152"/>
        <v>0</v>
      </c>
      <c r="R322" s="654">
        <f t="shared" si="152"/>
        <v>0</v>
      </c>
      <c r="S322" s="654">
        <f t="shared" si="153"/>
        <v>0</v>
      </c>
      <c r="T322" s="654">
        <f t="shared" si="153"/>
        <v>0</v>
      </c>
      <c r="U322" s="654">
        <f t="shared" si="153"/>
        <v>0</v>
      </c>
    </row>
    <row r="323" spans="1:21" ht="24" x14ac:dyDescent="0.25">
      <c r="A323" s="679">
        <v>37</v>
      </c>
      <c r="B323" s="679" t="s">
        <v>93</v>
      </c>
      <c r="C323" s="654">
        <f>SUM(C324)</f>
        <v>3000</v>
      </c>
      <c r="D323" s="654">
        <f t="shared" ref="D323:U323" si="154">SUM(D324)</f>
        <v>0</v>
      </c>
      <c r="E323" s="654">
        <f t="shared" si="154"/>
        <v>0</v>
      </c>
      <c r="F323" s="654">
        <f t="shared" si="154"/>
        <v>0</v>
      </c>
      <c r="G323" s="654">
        <f t="shared" si="154"/>
        <v>0</v>
      </c>
      <c r="H323" s="654">
        <f t="shared" si="154"/>
        <v>0</v>
      </c>
      <c r="I323" s="654">
        <f t="shared" si="154"/>
        <v>0</v>
      </c>
      <c r="J323" s="654">
        <f t="shared" si="154"/>
        <v>0</v>
      </c>
      <c r="K323" s="654">
        <f t="shared" si="154"/>
        <v>0</v>
      </c>
      <c r="L323" s="654">
        <f t="shared" si="154"/>
        <v>0</v>
      </c>
      <c r="M323" s="654">
        <f t="shared" si="154"/>
        <v>0</v>
      </c>
      <c r="N323" s="654">
        <f t="shared" si="154"/>
        <v>3000</v>
      </c>
      <c r="O323" s="654">
        <f t="shared" si="154"/>
        <v>0</v>
      </c>
      <c r="P323" s="654">
        <f t="shared" si="154"/>
        <v>0</v>
      </c>
      <c r="Q323" s="654">
        <f t="shared" si="154"/>
        <v>0</v>
      </c>
      <c r="R323" s="654">
        <f t="shared" si="154"/>
        <v>0</v>
      </c>
      <c r="S323" s="654">
        <f t="shared" si="154"/>
        <v>0</v>
      </c>
      <c r="T323" s="654">
        <f t="shared" si="154"/>
        <v>0</v>
      </c>
      <c r="U323" s="654">
        <f t="shared" si="154"/>
        <v>0</v>
      </c>
    </row>
    <row r="324" spans="1:21" x14ac:dyDescent="0.25">
      <c r="A324" s="661">
        <v>372</v>
      </c>
      <c r="B324" s="661" t="s">
        <v>114</v>
      </c>
      <c r="C324" s="681">
        <v>3000</v>
      </c>
      <c r="D324" s="681"/>
      <c r="E324" s="736"/>
      <c r="F324" s="736"/>
      <c r="G324" s="736"/>
      <c r="H324" s="736"/>
      <c r="I324" s="736"/>
      <c r="J324" s="736"/>
      <c r="K324" s="736"/>
      <c r="L324" s="736"/>
      <c r="M324" s="736"/>
      <c r="N324" s="736">
        <v>3000</v>
      </c>
      <c r="O324" s="736"/>
      <c r="P324" s="736"/>
      <c r="Q324" s="736"/>
      <c r="R324" s="736"/>
      <c r="S324" s="781"/>
      <c r="T324" s="781"/>
      <c r="U324" s="781"/>
    </row>
    <row r="325" spans="1:21" x14ac:dyDescent="0.25">
      <c r="A325" s="747"/>
      <c r="B325" s="723"/>
      <c r="C325" s="782"/>
      <c r="D325" s="736"/>
      <c r="E325" s="736"/>
      <c r="F325" s="736"/>
      <c r="G325" s="736"/>
      <c r="H325" s="736"/>
      <c r="I325" s="736"/>
      <c r="J325" s="736"/>
      <c r="K325" s="736"/>
      <c r="L325" s="736"/>
      <c r="M325" s="736"/>
      <c r="N325" s="736"/>
      <c r="O325" s="736"/>
      <c r="P325" s="736"/>
      <c r="Q325" s="736"/>
      <c r="R325" s="736"/>
      <c r="S325" s="781"/>
      <c r="T325" s="781"/>
      <c r="U325" s="781"/>
    </row>
    <row r="326" spans="1:21" x14ac:dyDescent="0.25">
      <c r="A326" s="689" t="s">
        <v>745</v>
      </c>
      <c r="B326" s="711" t="s">
        <v>746</v>
      </c>
      <c r="C326" s="691">
        <f t="shared" ref="C326:R327" si="155">C327</f>
        <v>440000</v>
      </c>
      <c r="D326" s="691">
        <f t="shared" si="155"/>
        <v>440000</v>
      </c>
      <c r="E326" s="691">
        <f t="shared" si="155"/>
        <v>0</v>
      </c>
      <c r="F326" s="691">
        <f t="shared" si="155"/>
        <v>0</v>
      </c>
      <c r="G326" s="691">
        <f t="shared" si="155"/>
        <v>0</v>
      </c>
      <c r="H326" s="691">
        <f t="shared" si="155"/>
        <v>0</v>
      </c>
      <c r="I326" s="691">
        <f t="shared" si="155"/>
        <v>0</v>
      </c>
      <c r="J326" s="691">
        <f t="shared" si="155"/>
        <v>0</v>
      </c>
      <c r="K326" s="691">
        <f t="shared" si="155"/>
        <v>0</v>
      </c>
      <c r="L326" s="691">
        <f t="shared" si="155"/>
        <v>0</v>
      </c>
      <c r="M326" s="691">
        <f t="shared" si="155"/>
        <v>0</v>
      </c>
      <c r="N326" s="691">
        <f t="shared" si="155"/>
        <v>0</v>
      </c>
      <c r="O326" s="691">
        <f t="shared" si="155"/>
        <v>0</v>
      </c>
      <c r="P326" s="691">
        <f t="shared" si="155"/>
        <v>0</v>
      </c>
      <c r="Q326" s="691">
        <f t="shared" si="155"/>
        <v>0</v>
      </c>
      <c r="R326" s="691">
        <f t="shared" si="155"/>
        <v>0</v>
      </c>
      <c r="S326" s="691">
        <f t="shared" ref="S326:U327" si="156">S327</f>
        <v>0</v>
      </c>
      <c r="T326" s="691">
        <f t="shared" si="156"/>
        <v>0</v>
      </c>
      <c r="U326" s="691">
        <f t="shared" si="156"/>
        <v>0</v>
      </c>
    </row>
    <row r="327" spans="1:21" x14ac:dyDescent="0.25">
      <c r="A327" s="679">
        <v>3</v>
      </c>
      <c r="B327" s="679" t="s">
        <v>67</v>
      </c>
      <c r="C327" s="654">
        <f t="shared" si="155"/>
        <v>440000</v>
      </c>
      <c r="D327" s="654">
        <f t="shared" si="155"/>
        <v>440000</v>
      </c>
      <c r="E327" s="654">
        <f t="shared" si="155"/>
        <v>0</v>
      </c>
      <c r="F327" s="654">
        <f t="shared" si="155"/>
        <v>0</v>
      </c>
      <c r="G327" s="654">
        <f t="shared" si="155"/>
        <v>0</v>
      </c>
      <c r="H327" s="654">
        <f t="shared" si="155"/>
        <v>0</v>
      </c>
      <c r="I327" s="654">
        <f t="shared" si="155"/>
        <v>0</v>
      </c>
      <c r="J327" s="654">
        <f t="shared" si="155"/>
        <v>0</v>
      </c>
      <c r="K327" s="654">
        <f t="shared" si="155"/>
        <v>0</v>
      </c>
      <c r="L327" s="654">
        <f t="shared" si="155"/>
        <v>0</v>
      </c>
      <c r="M327" s="654">
        <f t="shared" si="155"/>
        <v>0</v>
      </c>
      <c r="N327" s="654">
        <f t="shared" si="155"/>
        <v>0</v>
      </c>
      <c r="O327" s="654">
        <f t="shared" si="155"/>
        <v>0</v>
      </c>
      <c r="P327" s="654">
        <f t="shared" si="155"/>
        <v>0</v>
      </c>
      <c r="Q327" s="654">
        <f t="shared" si="155"/>
        <v>0</v>
      </c>
      <c r="R327" s="654">
        <f t="shared" si="155"/>
        <v>0</v>
      </c>
      <c r="S327" s="654">
        <f t="shared" si="156"/>
        <v>0</v>
      </c>
      <c r="T327" s="654">
        <f t="shared" si="156"/>
        <v>0</v>
      </c>
      <c r="U327" s="654">
        <f t="shared" si="156"/>
        <v>0</v>
      </c>
    </row>
    <row r="328" spans="1:21" ht="24" x14ac:dyDescent="0.25">
      <c r="A328" s="679">
        <v>37</v>
      </c>
      <c r="B328" s="679" t="s">
        <v>93</v>
      </c>
      <c r="C328" s="654">
        <f>SUM(C329:C330)</f>
        <v>440000</v>
      </c>
      <c r="D328" s="654">
        <f t="shared" ref="D328:U328" si="157">SUM(D329:D330)</f>
        <v>440000</v>
      </c>
      <c r="E328" s="654">
        <f t="shared" si="157"/>
        <v>0</v>
      </c>
      <c r="F328" s="654">
        <f t="shared" si="157"/>
        <v>0</v>
      </c>
      <c r="G328" s="654">
        <f t="shared" si="157"/>
        <v>0</v>
      </c>
      <c r="H328" s="654">
        <f t="shared" si="157"/>
        <v>0</v>
      </c>
      <c r="I328" s="654">
        <f t="shared" si="157"/>
        <v>0</v>
      </c>
      <c r="J328" s="654">
        <f t="shared" si="157"/>
        <v>0</v>
      </c>
      <c r="K328" s="654">
        <f t="shared" si="157"/>
        <v>0</v>
      </c>
      <c r="L328" s="654">
        <f t="shared" si="157"/>
        <v>0</v>
      </c>
      <c r="M328" s="654">
        <f t="shared" si="157"/>
        <v>0</v>
      </c>
      <c r="N328" s="654">
        <f t="shared" si="157"/>
        <v>0</v>
      </c>
      <c r="O328" s="654">
        <f t="shared" si="157"/>
        <v>0</v>
      </c>
      <c r="P328" s="654">
        <f t="shared" si="157"/>
        <v>0</v>
      </c>
      <c r="Q328" s="654">
        <f t="shared" si="157"/>
        <v>0</v>
      </c>
      <c r="R328" s="654">
        <f t="shared" si="157"/>
        <v>0</v>
      </c>
      <c r="S328" s="654">
        <f t="shared" si="157"/>
        <v>0</v>
      </c>
      <c r="T328" s="654">
        <f t="shared" si="157"/>
        <v>0</v>
      </c>
      <c r="U328" s="654">
        <f t="shared" si="157"/>
        <v>0</v>
      </c>
    </row>
    <row r="329" spans="1:21" x14ac:dyDescent="0.25">
      <c r="A329" s="661">
        <v>372</v>
      </c>
      <c r="B329" s="661" t="s">
        <v>97</v>
      </c>
      <c r="C329" s="681">
        <v>400000</v>
      </c>
      <c r="D329" s="681">
        <v>400000</v>
      </c>
      <c r="E329" s="736"/>
      <c r="F329" s="736"/>
      <c r="G329" s="736"/>
      <c r="H329" s="736"/>
      <c r="I329" s="736"/>
      <c r="J329" s="736"/>
      <c r="K329" s="736"/>
      <c r="L329" s="736"/>
      <c r="M329" s="736"/>
      <c r="N329" s="736"/>
      <c r="O329" s="736"/>
      <c r="P329" s="736"/>
      <c r="Q329" s="736"/>
      <c r="R329" s="736"/>
      <c r="S329" s="781"/>
      <c r="T329" s="781"/>
      <c r="U329" s="781"/>
    </row>
    <row r="330" spans="1:21" ht="24" x14ac:dyDescent="0.25">
      <c r="A330" s="661">
        <v>372</v>
      </c>
      <c r="B330" s="661" t="s">
        <v>98</v>
      </c>
      <c r="C330" s="681">
        <v>40000</v>
      </c>
      <c r="D330" s="681">
        <v>40000</v>
      </c>
      <c r="E330" s="736"/>
      <c r="F330" s="736"/>
      <c r="G330" s="736"/>
      <c r="H330" s="736"/>
      <c r="I330" s="736"/>
      <c r="J330" s="736"/>
      <c r="K330" s="736"/>
      <c r="L330" s="736"/>
      <c r="M330" s="736"/>
      <c r="N330" s="736"/>
      <c r="O330" s="736"/>
      <c r="P330" s="736"/>
      <c r="Q330" s="736"/>
      <c r="R330" s="736"/>
      <c r="S330" s="781"/>
      <c r="T330" s="781"/>
      <c r="U330" s="781"/>
    </row>
    <row r="331" spans="1:21" x14ac:dyDescent="0.25">
      <c r="A331" s="747"/>
      <c r="B331" s="723"/>
      <c r="C331" s="782"/>
      <c r="D331" s="736"/>
      <c r="E331" s="736"/>
      <c r="F331" s="736"/>
      <c r="G331" s="736"/>
      <c r="H331" s="736"/>
      <c r="I331" s="736"/>
      <c r="J331" s="736"/>
      <c r="K331" s="736"/>
      <c r="L331" s="736"/>
      <c r="M331" s="736"/>
      <c r="N331" s="736"/>
      <c r="O331" s="736"/>
      <c r="P331" s="736"/>
      <c r="Q331" s="736"/>
      <c r="R331" s="736"/>
      <c r="S331" s="781"/>
      <c r="T331" s="781"/>
      <c r="U331" s="781"/>
    </row>
    <row r="332" spans="1:21" x14ac:dyDescent="0.25">
      <c r="A332" s="689" t="s">
        <v>747</v>
      </c>
      <c r="B332" s="711" t="s">
        <v>100</v>
      </c>
      <c r="C332" s="691">
        <f>C333</f>
        <v>326000</v>
      </c>
      <c r="D332" s="691">
        <f t="shared" ref="D332:U332" si="158">D333</f>
        <v>326000</v>
      </c>
      <c r="E332" s="691">
        <f t="shared" si="158"/>
        <v>0</v>
      </c>
      <c r="F332" s="691">
        <f t="shared" si="158"/>
        <v>0</v>
      </c>
      <c r="G332" s="691">
        <f t="shared" si="158"/>
        <v>0</v>
      </c>
      <c r="H332" s="691">
        <f t="shared" si="158"/>
        <v>0</v>
      </c>
      <c r="I332" s="691">
        <f t="shared" si="158"/>
        <v>0</v>
      </c>
      <c r="J332" s="691">
        <f t="shared" si="158"/>
        <v>0</v>
      </c>
      <c r="K332" s="691">
        <f t="shared" si="158"/>
        <v>0</v>
      </c>
      <c r="L332" s="691">
        <f t="shared" si="158"/>
        <v>0</v>
      </c>
      <c r="M332" s="691">
        <f t="shared" si="158"/>
        <v>0</v>
      </c>
      <c r="N332" s="691">
        <f t="shared" si="158"/>
        <v>0</v>
      </c>
      <c r="O332" s="691">
        <f t="shared" si="158"/>
        <v>0</v>
      </c>
      <c r="P332" s="691">
        <f t="shared" si="158"/>
        <v>0</v>
      </c>
      <c r="Q332" s="691">
        <f t="shared" si="158"/>
        <v>0</v>
      </c>
      <c r="R332" s="691">
        <f t="shared" si="158"/>
        <v>0</v>
      </c>
      <c r="S332" s="691">
        <f t="shared" si="158"/>
        <v>0</v>
      </c>
      <c r="T332" s="691">
        <f t="shared" si="158"/>
        <v>0</v>
      </c>
      <c r="U332" s="691">
        <f t="shared" si="158"/>
        <v>0</v>
      </c>
    </row>
    <row r="333" spans="1:21" x14ac:dyDescent="0.25">
      <c r="A333" s="679">
        <v>3</v>
      </c>
      <c r="B333" s="679" t="s">
        <v>67</v>
      </c>
      <c r="C333" s="654">
        <f>C334+C339</f>
        <v>326000</v>
      </c>
      <c r="D333" s="654">
        <f t="shared" ref="D333:U333" si="159">D334+D339</f>
        <v>326000</v>
      </c>
      <c r="E333" s="654">
        <f t="shared" si="159"/>
        <v>0</v>
      </c>
      <c r="F333" s="654">
        <f t="shared" si="159"/>
        <v>0</v>
      </c>
      <c r="G333" s="654">
        <f t="shared" si="159"/>
        <v>0</v>
      </c>
      <c r="H333" s="654">
        <f t="shared" si="159"/>
        <v>0</v>
      </c>
      <c r="I333" s="654">
        <f t="shared" si="159"/>
        <v>0</v>
      </c>
      <c r="J333" s="654">
        <f t="shared" si="159"/>
        <v>0</v>
      </c>
      <c r="K333" s="654">
        <f t="shared" si="159"/>
        <v>0</v>
      </c>
      <c r="L333" s="654">
        <f t="shared" si="159"/>
        <v>0</v>
      </c>
      <c r="M333" s="654">
        <f t="shared" si="159"/>
        <v>0</v>
      </c>
      <c r="N333" s="654">
        <f t="shared" si="159"/>
        <v>0</v>
      </c>
      <c r="O333" s="654">
        <f t="shared" si="159"/>
        <v>0</v>
      </c>
      <c r="P333" s="654">
        <f t="shared" si="159"/>
        <v>0</v>
      </c>
      <c r="Q333" s="654">
        <f t="shared" si="159"/>
        <v>0</v>
      </c>
      <c r="R333" s="654">
        <f t="shared" si="159"/>
        <v>0</v>
      </c>
      <c r="S333" s="654">
        <f t="shared" si="159"/>
        <v>0</v>
      </c>
      <c r="T333" s="654">
        <f t="shared" si="159"/>
        <v>0</v>
      </c>
      <c r="U333" s="654">
        <f t="shared" si="159"/>
        <v>0</v>
      </c>
    </row>
    <row r="334" spans="1:21" ht="24" x14ac:dyDescent="0.25">
      <c r="A334" s="679">
        <v>37</v>
      </c>
      <c r="B334" s="679" t="s">
        <v>93</v>
      </c>
      <c r="C334" s="654">
        <f>SUM(C335:C338)</f>
        <v>296000</v>
      </c>
      <c r="D334" s="654">
        <f t="shared" ref="D334:U334" si="160">SUM(D335:D338)</f>
        <v>296000</v>
      </c>
      <c r="E334" s="654">
        <f t="shared" si="160"/>
        <v>0</v>
      </c>
      <c r="F334" s="654">
        <f t="shared" si="160"/>
        <v>0</v>
      </c>
      <c r="G334" s="654">
        <f t="shared" si="160"/>
        <v>0</v>
      </c>
      <c r="H334" s="654">
        <f t="shared" si="160"/>
        <v>0</v>
      </c>
      <c r="I334" s="654">
        <f t="shared" si="160"/>
        <v>0</v>
      </c>
      <c r="J334" s="654">
        <f t="shared" si="160"/>
        <v>0</v>
      </c>
      <c r="K334" s="654">
        <f t="shared" si="160"/>
        <v>0</v>
      </c>
      <c r="L334" s="654">
        <f t="shared" si="160"/>
        <v>0</v>
      </c>
      <c r="M334" s="654">
        <f t="shared" si="160"/>
        <v>0</v>
      </c>
      <c r="N334" s="654">
        <f t="shared" si="160"/>
        <v>0</v>
      </c>
      <c r="O334" s="654">
        <f t="shared" si="160"/>
        <v>0</v>
      </c>
      <c r="P334" s="654">
        <f t="shared" si="160"/>
        <v>0</v>
      </c>
      <c r="Q334" s="654">
        <f t="shared" si="160"/>
        <v>0</v>
      </c>
      <c r="R334" s="654">
        <f t="shared" si="160"/>
        <v>0</v>
      </c>
      <c r="S334" s="654">
        <f t="shared" si="160"/>
        <v>0</v>
      </c>
      <c r="T334" s="654">
        <f t="shared" si="160"/>
        <v>0</v>
      </c>
      <c r="U334" s="654">
        <f t="shared" si="160"/>
        <v>0</v>
      </c>
    </row>
    <row r="335" spans="1:21" ht="24" x14ac:dyDescent="0.25">
      <c r="A335" s="661">
        <v>372</v>
      </c>
      <c r="B335" s="661" t="s">
        <v>99</v>
      </c>
      <c r="C335" s="681">
        <v>10000</v>
      </c>
      <c r="D335" s="681">
        <v>10000</v>
      </c>
      <c r="E335" s="736"/>
      <c r="F335" s="736"/>
      <c r="G335" s="736"/>
      <c r="H335" s="736"/>
      <c r="I335" s="736"/>
      <c r="J335" s="736"/>
      <c r="K335" s="736"/>
      <c r="L335" s="736"/>
      <c r="M335" s="736"/>
      <c r="N335" s="736"/>
      <c r="O335" s="736"/>
      <c r="P335" s="736"/>
      <c r="Q335" s="736"/>
      <c r="R335" s="736"/>
      <c r="S335" s="781"/>
      <c r="T335" s="781"/>
      <c r="U335" s="781"/>
    </row>
    <row r="336" spans="1:21" x14ac:dyDescent="0.25">
      <c r="A336" s="661">
        <v>372</v>
      </c>
      <c r="B336" s="661" t="s">
        <v>152</v>
      </c>
      <c r="C336" s="681">
        <v>138000</v>
      </c>
      <c r="D336" s="681">
        <v>138000</v>
      </c>
      <c r="E336" s="736"/>
      <c r="F336" s="736"/>
      <c r="G336" s="736"/>
      <c r="H336" s="736"/>
      <c r="I336" s="736"/>
      <c r="J336" s="736"/>
      <c r="K336" s="736"/>
      <c r="L336" s="736"/>
      <c r="M336" s="736"/>
      <c r="N336" s="736"/>
      <c r="O336" s="736"/>
      <c r="P336" s="736"/>
      <c r="Q336" s="736"/>
      <c r="R336" s="736"/>
      <c r="S336" s="781"/>
      <c r="T336" s="781"/>
      <c r="U336" s="781"/>
    </row>
    <row r="337" spans="1:21" x14ac:dyDescent="0.25">
      <c r="A337" s="661">
        <v>372</v>
      </c>
      <c r="B337" s="661" t="s">
        <v>379</v>
      </c>
      <c r="C337" s="681">
        <v>138000</v>
      </c>
      <c r="D337" s="681">
        <v>138000</v>
      </c>
      <c r="E337" s="736"/>
      <c r="F337" s="736"/>
      <c r="G337" s="736"/>
      <c r="H337" s="736"/>
      <c r="I337" s="736"/>
      <c r="J337" s="736"/>
      <c r="K337" s="736"/>
      <c r="L337" s="736"/>
      <c r="M337" s="736"/>
      <c r="N337" s="736"/>
      <c r="O337" s="736"/>
      <c r="P337" s="736"/>
      <c r="Q337" s="736"/>
      <c r="R337" s="736"/>
      <c r="S337" s="781"/>
      <c r="T337" s="781"/>
      <c r="U337" s="781"/>
    </row>
    <row r="338" spans="1:21" x14ac:dyDescent="0.25">
      <c r="A338" s="661">
        <v>372</v>
      </c>
      <c r="B338" s="661" t="s">
        <v>100</v>
      </c>
      <c r="C338" s="681">
        <v>10000</v>
      </c>
      <c r="D338" s="681">
        <v>10000</v>
      </c>
      <c r="E338" s="736"/>
      <c r="F338" s="736"/>
      <c r="G338" s="736"/>
      <c r="H338" s="736"/>
      <c r="I338" s="736"/>
      <c r="J338" s="736"/>
      <c r="K338" s="736"/>
      <c r="L338" s="736"/>
      <c r="M338" s="736"/>
      <c r="N338" s="736"/>
      <c r="O338" s="736"/>
      <c r="P338" s="736"/>
      <c r="Q338" s="736"/>
      <c r="R338" s="736"/>
      <c r="S338" s="781"/>
      <c r="T338" s="781"/>
      <c r="U338" s="781"/>
    </row>
    <row r="339" spans="1:21" x14ac:dyDescent="0.25">
      <c r="A339" s="679">
        <v>38</v>
      </c>
      <c r="B339" s="679" t="s">
        <v>115</v>
      </c>
      <c r="C339" s="654">
        <f>SUM(C340)</f>
        <v>30000</v>
      </c>
      <c r="D339" s="654">
        <f t="shared" ref="D339:U339" si="161">SUM(D340)</f>
        <v>30000</v>
      </c>
      <c r="E339" s="654">
        <f t="shared" si="161"/>
        <v>0</v>
      </c>
      <c r="F339" s="654">
        <f t="shared" si="161"/>
        <v>0</v>
      </c>
      <c r="G339" s="654">
        <f t="shared" si="161"/>
        <v>0</v>
      </c>
      <c r="H339" s="654">
        <f t="shared" si="161"/>
        <v>0</v>
      </c>
      <c r="I339" s="654">
        <f t="shared" si="161"/>
        <v>0</v>
      </c>
      <c r="J339" s="654">
        <f t="shared" si="161"/>
        <v>0</v>
      </c>
      <c r="K339" s="654">
        <f t="shared" si="161"/>
        <v>0</v>
      </c>
      <c r="L339" s="654">
        <f t="shared" si="161"/>
        <v>0</v>
      </c>
      <c r="M339" s="654">
        <f t="shared" si="161"/>
        <v>0</v>
      </c>
      <c r="N339" s="654">
        <f t="shared" si="161"/>
        <v>0</v>
      </c>
      <c r="O339" s="654">
        <f t="shared" si="161"/>
        <v>0</v>
      </c>
      <c r="P339" s="654">
        <f t="shared" si="161"/>
        <v>0</v>
      </c>
      <c r="Q339" s="654">
        <f t="shared" si="161"/>
        <v>0</v>
      </c>
      <c r="R339" s="654">
        <f t="shared" si="161"/>
        <v>0</v>
      </c>
      <c r="S339" s="654">
        <f t="shared" si="161"/>
        <v>0</v>
      </c>
      <c r="T339" s="654">
        <f t="shared" si="161"/>
        <v>0</v>
      </c>
      <c r="U339" s="654">
        <f t="shared" si="161"/>
        <v>0</v>
      </c>
    </row>
    <row r="340" spans="1:21" x14ac:dyDescent="0.25">
      <c r="A340" s="661">
        <v>381</v>
      </c>
      <c r="B340" s="661" t="s">
        <v>153</v>
      </c>
      <c r="C340" s="681">
        <v>30000</v>
      </c>
      <c r="D340" s="681">
        <v>30000</v>
      </c>
      <c r="E340" s="736"/>
      <c r="F340" s="736"/>
      <c r="G340" s="736"/>
      <c r="H340" s="736"/>
      <c r="I340" s="736"/>
      <c r="J340" s="736"/>
      <c r="K340" s="736"/>
      <c r="L340" s="736"/>
      <c r="M340" s="736"/>
      <c r="N340" s="736"/>
      <c r="O340" s="736"/>
      <c r="P340" s="736"/>
      <c r="Q340" s="736"/>
      <c r="R340" s="736"/>
      <c r="S340" s="781"/>
      <c r="T340" s="781"/>
      <c r="U340" s="781"/>
    </row>
    <row r="341" spans="1:21" ht="15.75" thickBot="1" x14ac:dyDescent="0.3">
      <c r="A341" s="747"/>
      <c r="B341" s="723"/>
      <c r="C341" s="782"/>
      <c r="D341" s="736"/>
      <c r="E341" s="736"/>
      <c r="F341" s="736"/>
      <c r="G341" s="736"/>
      <c r="H341" s="736"/>
      <c r="I341" s="736"/>
      <c r="J341" s="736"/>
      <c r="K341" s="736"/>
      <c r="L341" s="736"/>
      <c r="M341" s="736"/>
      <c r="N341" s="736"/>
      <c r="O341" s="736"/>
      <c r="P341" s="736"/>
      <c r="Q341" s="736"/>
      <c r="R341" s="736"/>
      <c r="S341" s="781"/>
      <c r="T341" s="781"/>
      <c r="U341" s="781"/>
    </row>
    <row r="342" spans="1:21" ht="15.75" thickBot="1" x14ac:dyDescent="0.3">
      <c r="A342" s="783" t="s">
        <v>748</v>
      </c>
      <c r="B342" s="784" t="s">
        <v>749</v>
      </c>
      <c r="C342" s="769">
        <f>C344+C353+C358+C363</f>
        <v>330000</v>
      </c>
      <c r="D342" s="769">
        <f t="shared" ref="D342:U342" si="162">D344+D353+D358+D363</f>
        <v>75000</v>
      </c>
      <c r="E342" s="769">
        <f t="shared" si="162"/>
        <v>0</v>
      </c>
      <c r="F342" s="769">
        <f t="shared" si="162"/>
        <v>0</v>
      </c>
      <c r="G342" s="769">
        <f t="shared" si="162"/>
        <v>0</v>
      </c>
      <c r="H342" s="769">
        <f t="shared" si="162"/>
        <v>6000</v>
      </c>
      <c r="I342" s="769">
        <f t="shared" si="162"/>
        <v>0</v>
      </c>
      <c r="J342" s="769">
        <f t="shared" si="162"/>
        <v>0</v>
      </c>
      <c r="K342" s="769">
        <f t="shared" si="162"/>
        <v>0</v>
      </c>
      <c r="L342" s="769">
        <f t="shared" si="162"/>
        <v>0</v>
      </c>
      <c r="M342" s="769">
        <f t="shared" si="162"/>
        <v>0</v>
      </c>
      <c r="N342" s="769">
        <f t="shared" si="162"/>
        <v>39000</v>
      </c>
      <c r="O342" s="769">
        <f t="shared" si="162"/>
        <v>100000</v>
      </c>
      <c r="P342" s="769">
        <f t="shared" si="162"/>
        <v>0</v>
      </c>
      <c r="Q342" s="769">
        <f t="shared" si="162"/>
        <v>0</v>
      </c>
      <c r="R342" s="769">
        <f t="shared" si="162"/>
        <v>100000</v>
      </c>
      <c r="S342" s="769">
        <f t="shared" si="162"/>
        <v>10000</v>
      </c>
      <c r="T342" s="769">
        <f t="shared" si="162"/>
        <v>0</v>
      </c>
      <c r="U342" s="769">
        <f t="shared" si="162"/>
        <v>0</v>
      </c>
    </row>
    <row r="343" spans="1:21" x14ac:dyDescent="0.25">
      <c r="A343" s="747"/>
      <c r="B343" s="723"/>
      <c r="C343" s="782"/>
      <c r="D343" s="736"/>
      <c r="E343" s="736"/>
      <c r="F343" s="736"/>
      <c r="G343" s="736"/>
      <c r="H343" s="736"/>
      <c r="I343" s="736"/>
      <c r="J343" s="736"/>
      <c r="K343" s="736"/>
      <c r="L343" s="736"/>
      <c r="M343" s="736"/>
      <c r="N343" s="736"/>
      <c r="O343" s="736"/>
      <c r="P343" s="736"/>
      <c r="Q343" s="736"/>
      <c r="R343" s="736"/>
      <c r="S343" s="781"/>
      <c r="T343" s="781"/>
      <c r="U343" s="781"/>
    </row>
    <row r="344" spans="1:21" ht="24.75" x14ac:dyDescent="0.25">
      <c r="A344" s="689" t="s">
        <v>750</v>
      </c>
      <c r="B344" s="711" t="s">
        <v>751</v>
      </c>
      <c r="C344" s="691">
        <f>C345</f>
        <v>90000</v>
      </c>
      <c r="D344" s="691">
        <f t="shared" ref="D344:U344" si="163">D345</f>
        <v>55000</v>
      </c>
      <c r="E344" s="691">
        <f t="shared" si="163"/>
        <v>0</v>
      </c>
      <c r="F344" s="691">
        <f t="shared" si="163"/>
        <v>0</v>
      </c>
      <c r="G344" s="691">
        <f t="shared" si="163"/>
        <v>0</v>
      </c>
      <c r="H344" s="691">
        <f t="shared" si="163"/>
        <v>0</v>
      </c>
      <c r="I344" s="691">
        <f t="shared" si="163"/>
        <v>0</v>
      </c>
      <c r="J344" s="691">
        <f t="shared" si="163"/>
        <v>0</v>
      </c>
      <c r="K344" s="691">
        <f t="shared" si="163"/>
        <v>0</v>
      </c>
      <c r="L344" s="691">
        <f t="shared" si="163"/>
        <v>0</v>
      </c>
      <c r="M344" s="691">
        <f t="shared" si="163"/>
        <v>0</v>
      </c>
      <c r="N344" s="691">
        <f t="shared" si="163"/>
        <v>25000</v>
      </c>
      <c r="O344" s="691">
        <f t="shared" si="163"/>
        <v>0</v>
      </c>
      <c r="P344" s="691">
        <f t="shared" si="163"/>
        <v>0</v>
      </c>
      <c r="Q344" s="691">
        <f t="shared" si="163"/>
        <v>0</v>
      </c>
      <c r="R344" s="691">
        <f t="shared" si="163"/>
        <v>0</v>
      </c>
      <c r="S344" s="691">
        <f t="shared" si="163"/>
        <v>10000</v>
      </c>
      <c r="T344" s="691">
        <f t="shared" si="163"/>
        <v>0</v>
      </c>
      <c r="U344" s="691">
        <f t="shared" si="163"/>
        <v>0</v>
      </c>
    </row>
    <row r="345" spans="1:21" x14ac:dyDescent="0.25">
      <c r="A345" s="679">
        <v>3</v>
      </c>
      <c r="B345" s="679" t="s">
        <v>67</v>
      </c>
      <c r="C345" s="654">
        <f>C346+C349</f>
        <v>90000</v>
      </c>
      <c r="D345" s="654">
        <f t="shared" ref="D345:U345" si="164">D346+D349</f>
        <v>55000</v>
      </c>
      <c r="E345" s="654">
        <f t="shared" si="164"/>
        <v>0</v>
      </c>
      <c r="F345" s="654">
        <f t="shared" si="164"/>
        <v>0</v>
      </c>
      <c r="G345" s="654">
        <f t="shared" si="164"/>
        <v>0</v>
      </c>
      <c r="H345" s="654">
        <f t="shared" si="164"/>
        <v>0</v>
      </c>
      <c r="I345" s="654">
        <f t="shared" si="164"/>
        <v>0</v>
      </c>
      <c r="J345" s="654">
        <f t="shared" si="164"/>
        <v>0</v>
      </c>
      <c r="K345" s="654">
        <f t="shared" si="164"/>
        <v>0</v>
      </c>
      <c r="L345" s="654">
        <f t="shared" si="164"/>
        <v>0</v>
      </c>
      <c r="M345" s="654">
        <f t="shared" si="164"/>
        <v>0</v>
      </c>
      <c r="N345" s="654">
        <f t="shared" si="164"/>
        <v>25000</v>
      </c>
      <c r="O345" s="654">
        <f t="shared" si="164"/>
        <v>0</v>
      </c>
      <c r="P345" s="654">
        <f t="shared" si="164"/>
        <v>0</v>
      </c>
      <c r="Q345" s="654">
        <f t="shared" si="164"/>
        <v>0</v>
      </c>
      <c r="R345" s="654">
        <f t="shared" si="164"/>
        <v>0</v>
      </c>
      <c r="S345" s="654">
        <f t="shared" si="164"/>
        <v>10000</v>
      </c>
      <c r="T345" s="654">
        <f t="shared" si="164"/>
        <v>0</v>
      </c>
      <c r="U345" s="654">
        <f t="shared" si="164"/>
        <v>0</v>
      </c>
    </row>
    <row r="346" spans="1:21" x14ac:dyDescent="0.25">
      <c r="A346" s="679">
        <v>32</v>
      </c>
      <c r="B346" s="679" t="s">
        <v>72</v>
      </c>
      <c r="C346" s="654">
        <f>SUM(C347:C348)</f>
        <v>20000</v>
      </c>
      <c r="D346" s="654">
        <f t="shared" ref="D346:U346" si="165">SUM(D347:D348)</f>
        <v>20000</v>
      </c>
      <c r="E346" s="654">
        <f t="shared" si="165"/>
        <v>0</v>
      </c>
      <c r="F346" s="654">
        <f t="shared" si="165"/>
        <v>0</v>
      </c>
      <c r="G346" s="654">
        <f t="shared" si="165"/>
        <v>0</v>
      </c>
      <c r="H346" s="654">
        <f t="shared" si="165"/>
        <v>0</v>
      </c>
      <c r="I346" s="654">
        <f t="shared" si="165"/>
        <v>0</v>
      </c>
      <c r="J346" s="654">
        <f t="shared" si="165"/>
        <v>0</v>
      </c>
      <c r="K346" s="654">
        <f t="shared" si="165"/>
        <v>0</v>
      </c>
      <c r="L346" s="654">
        <f t="shared" si="165"/>
        <v>0</v>
      </c>
      <c r="M346" s="654">
        <f t="shared" si="165"/>
        <v>0</v>
      </c>
      <c r="N346" s="654">
        <f t="shared" si="165"/>
        <v>0</v>
      </c>
      <c r="O346" s="654">
        <f t="shared" si="165"/>
        <v>0</v>
      </c>
      <c r="P346" s="654">
        <f t="shared" si="165"/>
        <v>0</v>
      </c>
      <c r="Q346" s="654">
        <f t="shared" si="165"/>
        <v>0</v>
      </c>
      <c r="R346" s="654">
        <f t="shared" si="165"/>
        <v>0</v>
      </c>
      <c r="S346" s="654">
        <f t="shared" si="165"/>
        <v>0</v>
      </c>
      <c r="T346" s="654">
        <f t="shared" si="165"/>
        <v>0</v>
      </c>
      <c r="U346" s="654">
        <f t="shared" si="165"/>
        <v>0</v>
      </c>
    </row>
    <row r="347" spans="1:21" x14ac:dyDescent="0.25">
      <c r="A347" s="661">
        <v>322</v>
      </c>
      <c r="B347" s="661" t="s">
        <v>260</v>
      </c>
      <c r="C347" s="681">
        <v>5000</v>
      </c>
      <c r="D347" s="681">
        <v>5000</v>
      </c>
      <c r="E347" s="736"/>
      <c r="F347" s="736"/>
      <c r="G347" s="736"/>
      <c r="H347" s="736"/>
      <c r="I347" s="736"/>
      <c r="J347" s="736"/>
      <c r="K347" s="736"/>
      <c r="L347" s="736"/>
      <c r="M347" s="736"/>
      <c r="N347" s="736"/>
      <c r="O347" s="736"/>
      <c r="P347" s="736"/>
      <c r="Q347" s="736"/>
      <c r="R347" s="736"/>
      <c r="S347" s="781"/>
      <c r="T347" s="781"/>
      <c r="U347" s="781"/>
    </row>
    <row r="348" spans="1:21" x14ac:dyDescent="0.25">
      <c r="A348" s="661">
        <v>323</v>
      </c>
      <c r="B348" s="661" t="s">
        <v>86</v>
      </c>
      <c r="C348" s="681">
        <v>15000</v>
      </c>
      <c r="D348" s="681">
        <v>15000</v>
      </c>
      <c r="E348" s="736"/>
      <c r="F348" s="736"/>
      <c r="G348" s="736"/>
      <c r="H348" s="736"/>
      <c r="I348" s="736"/>
      <c r="J348" s="736"/>
      <c r="K348" s="736"/>
      <c r="L348" s="736"/>
      <c r="M348" s="736"/>
      <c r="N348" s="736"/>
      <c r="O348" s="736"/>
      <c r="P348" s="736"/>
      <c r="Q348" s="736"/>
      <c r="R348" s="736"/>
      <c r="S348" s="781"/>
      <c r="T348" s="781"/>
      <c r="U348" s="781"/>
    </row>
    <row r="349" spans="1:21" x14ac:dyDescent="0.25">
      <c r="A349" s="679">
        <v>38</v>
      </c>
      <c r="B349" s="679" t="s">
        <v>115</v>
      </c>
      <c r="C349" s="654">
        <f>SUM(C350:C351)</f>
        <v>70000</v>
      </c>
      <c r="D349" s="654">
        <f t="shared" ref="D349:U349" si="166">SUM(D350:D351)</f>
        <v>35000</v>
      </c>
      <c r="E349" s="654">
        <f t="shared" si="166"/>
        <v>0</v>
      </c>
      <c r="F349" s="654">
        <f t="shared" si="166"/>
        <v>0</v>
      </c>
      <c r="G349" s="654">
        <f t="shared" si="166"/>
        <v>0</v>
      </c>
      <c r="H349" s="654">
        <f t="shared" si="166"/>
        <v>0</v>
      </c>
      <c r="I349" s="654">
        <f t="shared" si="166"/>
        <v>0</v>
      </c>
      <c r="J349" s="654">
        <f t="shared" si="166"/>
        <v>0</v>
      </c>
      <c r="K349" s="654">
        <f t="shared" si="166"/>
        <v>0</v>
      </c>
      <c r="L349" s="654">
        <f t="shared" si="166"/>
        <v>0</v>
      </c>
      <c r="M349" s="654">
        <f t="shared" si="166"/>
        <v>0</v>
      </c>
      <c r="N349" s="654">
        <f t="shared" si="166"/>
        <v>25000</v>
      </c>
      <c r="O349" s="654">
        <f t="shared" si="166"/>
        <v>0</v>
      </c>
      <c r="P349" s="654">
        <f t="shared" si="166"/>
        <v>0</v>
      </c>
      <c r="Q349" s="654">
        <f t="shared" si="166"/>
        <v>0</v>
      </c>
      <c r="R349" s="654">
        <f t="shared" si="166"/>
        <v>0</v>
      </c>
      <c r="S349" s="654">
        <f t="shared" si="166"/>
        <v>10000</v>
      </c>
      <c r="T349" s="654">
        <f t="shared" si="166"/>
        <v>0</v>
      </c>
      <c r="U349" s="654">
        <f t="shared" si="166"/>
        <v>0</v>
      </c>
    </row>
    <row r="350" spans="1:21" ht="24" x14ac:dyDescent="0.25">
      <c r="A350" s="661">
        <v>381</v>
      </c>
      <c r="B350" s="661" t="s">
        <v>104</v>
      </c>
      <c r="C350" s="681">
        <v>50000</v>
      </c>
      <c r="D350" s="681">
        <v>25000</v>
      </c>
      <c r="E350" s="736"/>
      <c r="F350" s="736"/>
      <c r="G350" s="736"/>
      <c r="H350" s="736"/>
      <c r="I350" s="736"/>
      <c r="J350" s="736"/>
      <c r="K350" s="736"/>
      <c r="L350" s="736"/>
      <c r="M350" s="736"/>
      <c r="N350" s="736">
        <v>25000</v>
      </c>
      <c r="O350" s="736"/>
      <c r="P350" s="736"/>
      <c r="Q350" s="736"/>
      <c r="R350" s="736"/>
      <c r="S350" s="781"/>
      <c r="T350" s="781"/>
      <c r="U350" s="781"/>
    </row>
    <row r="351" spans="1:21" ht="24" x14ac:dyDescent="0.25">
      <c r="A351" s="661">
        <v>381</v>
      </c>
      <c r="B351" s="661" t="s">
        <v>161</v>
      </c>
      <c r="C351" s="681">
        <v>20000</v>
      </c>
      <c r="D351" s="681">
        <v>10000</v>
      </c>
      <c r="E351" s="736"/>
      <c r="F351" s="736"/>
      <c r="G351" s="736"/>
      <c r="H351" s="736"/>
      <c r="I351" s="736"/>
      <c r="J351" s="736"/>
      <c r="K351" s="736"/>
      <c r="L351" s="736"/>
      <c r="M351" s="736"/>
      <c r="N351" s="736"/>
      <c r="O351" s="736"/>
      <c r="P351" s="736"/>
      <c r="Q351" s="736"/>
      <c r="R351" s="736"/>
      <c r="S351" s="781">
        <v>10000</v>
      </c>
      <c r="T351" s="781"/>
      <c r="U351" s="781"/>
    </row>
    <row r="352" spans="1:21" x14ac:dyDescent="0.25">
      <c r="A352" s="747"/>
      <c r="B352" s="723"/>
      <c r="C352" s="782"/>
      <c r="D352" s="736"/>
      <c r="E352" s="736"/>
      <c r="F352" s="736"/>
      <c r="G352" s="736"/>
      <c r="H352" s="736"/>
      <c r="I352" s="736"/>
      <c r="J352" s="736"/>
      <c r="K352" s="736"/>
      <c r="L352" s="736"/>
      <c r="M352" s="736"/>
      <c r="N352" s="736"/>
      <c r="O352" s="736"/>
      <c r="P352" s="736"/>
      <c r="Q352" s="736"/>
      <c r="R352" s="736"/>
      <c r="S352" s="781"/>
      <c r="T352" s="781"/>
      <c r="U352" s="781"/>
    </row>
    <row r="353" spans="1:21" x14ac:dyDescent="0.25">
      <c r="A353" s="689" t="s">
        <v>752</v>
      </c>
      <c r="B353" s="711" t="s">
        <v>402</v>
      </c>
      <c r="C353" s="691">
        <f t="shared" ref="C353:R354" si="167">C354</f>
        <v>30000</v>
      </c>
      <c r="D353" s="691">
        <f t="shared" si="167"/>
        <v>10000</v>
      </c>
      <c r="E353" s="691">
        <f t="shared" si="167"/>
        <v>0</v>
      </c>
      <c r="F353" s="691">
        <f t="shared" si="167"/>
        <v>0</v>
      </c>
      <c r="G353" s="691">
        <f t="shared" si="167"/>
        <v>0</v>
      </c>
      <c r="H353" s="691">
        <f t="shared" si="167"/>
        <v>6000</v>
      </c>
      <c r="I353" s="691">
        <f t="shared" si="167"/>
        <v>0</v>
      </c>
      <c r="J353" s="691">
        <f t="shared" si="167"/>
        <v>0</v>
      </c>
      <c r="K353" s="691">
        <f t="shared" si="167"/>
        <v>0</v>
      </c>
      <c r="L353" s="691">
        <f t="shared" si="167"/>
        <v>0</v>
      </c>
      <c r="M353" s="691">
        <f t="shared" si="167"/>
        <v>0</v>
      </c>
      <c r="N353" s="691">
        <f t="shared" si="167"/>
        <v>14000</v>
      </c>
      <c r="O353" s="691">
        <f t="shared" si="167"/>
        <v>0</v>
      </c>
      <c r="P353" s="691">
        <f t="shared" si="167"/>
        <v>0</v>
      </c>
      <c r="Q353" s="691">
        <f t="shared" si="167"/>
        <v>0</v>
      </c>
      <c r="R353" s="691">
        <f t="shared" si="167"/>
        <v>0</v>
      </c>
      <c r="S353" s="787">
        <f t="shared" ref="S353:U354" si="168">S354</f>
        <v>0</v>
      </c>
      <c r="T353" s="787">
        <f t="shared" si="168"/>
        <v>0</v>
      </c>
      <c r="U353" s="787">
        <f t="shared" si="168"/>
        <v>0</v>
      </c>
    </row>
    <row r="354" spans="1:21" x14ac:dyDescent="0.25">
      <c r="A354" s="679">
        <v>3</v>
      </c>
      <c r="B354" s="679" t="s">
        <v>67</v>
      </c>
      <c r="C354" s="654">
        <f t="shared" si="167"/>
        <v>30000</v>
      </c>
      <c r="D354" s="654">
        <f t="shared" si="167"/>
        <v>10000</v>
      </c>
      <c r="E354" s="654">
        <f t="shared" si="167"/>
        <v>0</v>
      </c>
      <c r="F354" s="654">
        <f t="shared" si="167"/>
        <v>0</v>
      </c>
      <c r="G354" s="654">
        <f t="shared" si="167"/>
        <v>0</v>
      </c>
      <c r="H354" s="654">
        <f t="shared" si="167"/>
        <v>6000</v>
      </c>
      <c r="I354" s="654">
        <f t="shared" si="167"/>
        <v>0</v>
      </c>
      <c r="J354" s="654">
        <f t="shared" si="167"/>
        <v>0</v>
      </c>
      <c r="K354" s="654">
        <f t="shared" si="167"/>
        <v>0</v>
      </c>
      <c r="L354" s="654">
        <f t="shared" si="167"/>
        <v>0</v>
      </c>
      <c r="M354" s="654">
        <f t="shared" si="167"/>
        <v>0</v>
      </c>
      <c r="N354" s="654">
        <f t="shared" si="167"/>
        <v>14000</v>
      </c>
      <c r="O354" s="654">
        <f t="shared" si="167"/>
        <v>0</v>
      </c>
      <c r="P354" s="654">
        <f t="shared" si="167"/>
        <v>0</v>
      </c>
      <c r="Q354" s="654">
        <f t="shared" si="167"/>
        <v>0</v>
      </c>
      <c r="R354" s="654">
        <f t="shared" si="167"/>
        <v>0</v>
      </c>
      <c r="S354" s="788">
        <f t="shared" si="168"/>
        <v>0</v>
      </c>
      <c r="T354" s="788">
        <f t="shared" si="168"/>
        <v>0</v>
      </c>
      <c r="U354" s="788">
        <f t="shared" si="168"/>
        <v>0</v>
      </c>
    </row>
    <row r="355" spans="1:21" x14ac:dyDescent="0.25">
      <c r="A355" s="679">
        <v>38</v>
      </c>
      <c r="B355" s="679" t="s">
        <v>115</v>
      </c>
      <c r="C355" s="654">
        <f>SUM(C356)</f>
        <v>30000</v>
      </c>
      <c r="D355" s="654">
        <f t="shared" ref="D355:U355" si="169">SUM(D356)</f>
        <v>10000</v>
      </c>
      <c r="E355" s="654">
        <f t="shared" si="169"/>
        <v>0</v>
      </c>
      <c r="F355" s="654">
        <f t="shared" si="169"/>
        <v>0</v>
      </c>
      <c r="G355" s="654">
        <f t="shared" si="169"/>
        <v>0</v>
      </c>
      <c r="H355" s="654">
        <f t="shared" si="169"/>
        <v>6000</v>
      </c>
      <c r="I355" s="654">
        <f t="shared" si="169"/>
        <v>0</v>
      </c>
      <c r="J355" s="654">
        <f t="shared" si="169"/>
        <v>0</v>
      </c>
      <c r="K355" s="654">
        <f t="shared" si="169"/>
        <v>0</v>
      </c>
      <c r="L355" s="654">
        <f t="shared" si="169"/>
        <v>0</v>
      </c>
      <c r="M355" s="654">
        <f t="shared" si="169"/>
        <v>0</v>
      </c>
      <c r="N355" s="654">
        <f t="shared" si="169"/>
        <v>14000</v>
      </c>
      <c r="O355" s="654">
        <f t="shared" si="169"/>
        <v>0</v>
      </c>
      <c r="P355" s="654">
        <f t="shared" si="169"/>
        <v>0</v>
      </c>
      <c r="Q355" s="654">
        <f t="shared" si="169"/>
        <v>0</v>
      </c>
      <c r="R355" s="654">
        <f t="shared" si="169"/>
        <v>0</v>
      </c>
      <c r="S355" s="788">
        <f t="shared" si="169"/>
        <v>0</v>
      </c>
      <c r="T355" s="788">
        <f t="shared" si="169"/>
        <v>0</v>
      </c>
      <c r="U355" s="788">
        <f t="shared" si="169"/>
        <v>0</v>
      </c>
    </row>
    <row r="356" spans="1:21" x14ac:dyDescent="0.25">
      <c r="A356" s="661">
        <v>381</v>
      </c>
      <c r="B356" s="661" t="s">
        <v>402</v>
      </c>
      <c r="C356" s="681">
        <v>30000</v>
      </c>
      <c r="D356" s="681">
        <v>10000</v>
      </c>
      <c r="E356" s="736"/>
      <c r="F356" s="736"/>
      <c r="G356" s="736"/>
      <c r="H356" s="736">
        <v>6000</v>
      </c>
      <c r="I356" s="736"/>
      <c r="J356" s="736"/>
      <c r="K356" s="736"/>
      <c r="L356" s="736"/>
      <c r="M356" s="736"/>
      <c r="N356" s="736">
        <v>14000</v>
      </c>
      <c r="O356" s="736"/>
      <c r="P356" s="736"/>
      <c r="Q356" s="736"/>
      <c r="R356" s="736"/>
      <c r="S356" s="781"/>
      <c r="T356" s="781"/>
      <c r="U356" s="781"/>
    </row>
    <row r="357" spans="1:21" x14ac:dyDescent="0.25">
      <c r="A357" s="747"/>
      <c r="B357" s="723"/>
      <c r="C357" s="782"/>
      <c r="D357" s="736"/>
      <c r="E357" s="736"/>
      <c r="F357" s="736"/>
      <c r="G357" s="736"/>
      <c r="H357" s="736"/>
      <c r="I357" s="736"/>
      <c r="J357" s="736"/>
      <c r="K357" s="736"/>
      <c r="L357" s="736"/>
      <c r="M357" s="736"/>
      <c r="N357" s="736"/>
      <c r="O357" s="736"/>
      <c r="P357" s="736"/>
      <c r="Q357" s="736"/>
      <c r="R357" s="736"/>
      <c r="S357" s="781"/>
      <c r="T357" s="781"/>
      <c r="U357" s="781"/>
    </row>
    <row r="358" spans="1:21" x14ac:dyDescent="0.25">
      <c r="A358" s="689" t="s">
        <v>753</v>
      </c>
      <c r="B358" s="711" t="s">
        <v>754</v>
      </c>
      <c r="C358" s="691">
        <f t="shared" ref="C358:R359" si="170">C359</f>
        <v>10000</v>
      </c>
      <c r="D358" s="691">
        <f t="shared" si="170"/>
        <v>10000</v>
      </c>
      <c r="E358" s="691">
        <f t="shared" si="170"/>
        <v>0</v>
      </c>
      <c r="F358" s="691">
        <f t="shared" si="170"/>
        <v>0</v>
      </c>
      <c r="G358" s="691">
        <f t="shared" si="170"/>
        <v>0</v>
      </c>
      <c r="H358" s="691">
        <f t="shared" si="170"/>
        <v>0</v>
      </c>
      <c r="I358" s="691">
        <f t="shared" si="170"/>
        <v>0</v>
      </c>
      <c r="J358" s="691">
        <f t="shared" si="170"/>
        <v>0</v>
      </c>
      <c r="K358" s="691">
        <f t="shared" si="170"/>
        <v>0</v>
      </c>
      <c r="L358" s="691">
        <f t="shared" si="170"/>
        <v>0</v>
      </c>
      <c r="M358" s="691">
        <f t="shared" si="170"/>
        <v>0</v>
      </c>
      <c r="N358" s="691">
        <f t="shared" si="170"/>
        <v>0</v>
      </c>
      <c r="O358" s="691">
        <f t="shared" si="170"/>
        <v>0</v>
      </c>
      <c r="P358" s="691">
        <f t="shared" si="170"/>
        <v>0</v>
      </c>
      <c r="Q358" s="691">
        <f t="shared" si="170"/>
        <v>0</v>
      </c>
      <c r="R358" s="691">
        <f t="shared" si="170"/>
        <v>0</v>
      </c>
      <c r="S358" s="691">
        <f t="shared" ref="S358:U359" si="171">S359</f>
        <v>0</v>
      </c>
      <c r="T358" s="691">
        <f t="shared" si="171"/>
        <v>0</v>
      </c>
      <c r="U358" s="691">
        <f t="shared" si="171"/>
        <v>0</v>
      </c>
    </row>
    <row r="359" spans="1:21" x14ac:dyDescent="0.25">
      <c r="A359" s="679">
        <v>3</v>
      </c>
      <c r="B359" s="679" t="s">
        <v>67</v>
      </c>
      <c r="C359" s="654">
        <f t="shared" si="170"/>
        <v>10000</v>
      </c>
      <c r="D359" s="654">
        <f t="shared" si="170"/>
        <v>10000</v>
      </c>
      <c r="E359" s="654">
        <f t="shared" si="170"/>
        <v>0</v>
      </c>
      <c r="F359" s="654">
        <f t="shared" si="170"/>
        <v>0</v>
      </c>
      <c r="G359" s="654">
        <f t="shared" si="170"/>
        <v>0</v>
      </c>
      <c r="H359" s="654">
        <f t="shared" si="170"/>
        <v>0</v>
      </c>
      <c r="I359" s="654">
        <f t="shared" si="170"/>
        <v>0</v>
      </c>
      <c r="J359" s="654">
        <f t="shared" si="170"/>
        <v>0</v>
      </c>
      <c r="K359" s="654">
        <f t="shared" si="170"/>
        <v>0</v>
      </c>
      <c r="L359" s="654">
        <f t="shared" si="170"/>
        <v>0</v>
      </c>
      <c r="M359" s="654">
        <f t="shared" si="170"/>
        <v>0</v>
      </c>
      <c r="N359" s="654">
        <f t="shared" si="170"/>
        <v>0</v>
      </c>
      <c r="O359" s="654">
        <f t="shared" si="170"/>
        <v>0</v>
      </c>
      <c r="P359" s="654">
        <f t="shared" si="170"/>
        <v>0</v>
      </c>
      <c r="Q359" s="654">
        <f t="shared" si="170"/>
        <v>0</v>
      </c>
      <c r="R359" s="654">
        <f t="shared" si="170"/>
        <v>0</v>
      </c>
      <c r="S359" s="654">
        <f t="shared" si="171"/>
        <v>0</v>
      </c>
      <c r="T359" s="654">
        <f t="shared" si="171"/>
        <v>0</v>
      </c>
      <c r="U359" s="654">
        <f t="shared" si="171"/>
        <v>0</v>
      </c>
    </row>
    <row r="360" spans="1:21" x14ac:dyDescent="0.25">
      <c r="A360" s="679">
        <v>38</v>
      </c>
      <c r="B360" s="679" t="s">
        <v>115</v>
      </c>
      <c r="C360" s="654">
        <f>SUM(C361)</f>
        <v>10000</v>
      </c>
      <c r="D360" s="654">
        <f t="shared" ref="D360:U360" si="172">SUM(D361)</f>
        <v>10000</v>
      </c>
      <c r="E360" s="654">
        <f t="shared" si="172"/>
        <v>0</v>
      </c>
      <c r="F360" s="654">
        <f t="shared" si="172"/>
        <v>0</v>
      </c>
      <c r="G360" s="654">
        <f t="shared" si="172"/>
        <v>0</v>
      </c>
      <c r="H360" s="654">
        <f t="shared" si="172"/>
        <v>0</v>
      </c>
      <c r="I360" s="654">
        <f t="shared" si="172"/>
        <v>0</v>
      </c>
      <c r="J360" s="654">
        <f t="shared" si="172"/>
        <v>0</v>
      </c>
      <c r="K360" s="654">
        <f t="shared" si="172"/>
        <v>0</v>
      </c>
      <c r="L360" s="654">
        <f t="shared" si="172"/>
        <v>0</v>
      </c>
      <c r="M360" s="654">
        <f t="shared" si="172"/>
        <v>0</v>
      </c>
      <c r="N360" s="654">
        <f t="shared" si="172"/>
        <v>0</v>
      </c>
      <c r="O360" s="654">
        <f t="shared" si="172"/>
        <v>0</v>
      </c>
      <c r="P360" s="654">
        <f t="shared" si="172"/>
        <v>0</v>
      </c>
      <c r="Q360" s="654">
        <f t="shared" si="172"/>
        <v>0</v>
      </c>
      <c r="R360" s="654">
        <f t="shared" si="172"/>
        <v>0</v>
      </c>
      <c r="S360" s="654">
        <f t="shared" si="172"/>
        <v>0</v>
      </c>
      <c r="T360" s="654">
        <f t="shared" si="172"/>
        <v>0</v>
      </c>
      <c r="U360" s="654">
        <f t="shared" si="172"/>
        <v>0</v>
      </c>
    </row>
    <row r="361" spans="1:21" x14ac:dyDescent="0.25">
      <c r="A361" s="661">
        <v>381</v>
      </c>
      <c r="B361" s="661" t="s">
        <v>101</v>
      </c>
      <c r="C361" s="681">
        <v>10000</v>
      </c>
      <c r="D361" s="681">
        <v>10000</v>
      </c>
      <c r="E361" s="736"/>
      <c r="F361" s="736"/>
      <c r="G361" s="736"/>
      <c r="H361" s="736"/>
      <c r="I361" s="736"/>
      <c r="J361" s="736"/>
      <c r="K361" s="736"/>
      <c r="L361" s="736"/>
      <c r="M361" s="736"/>
      <c r="N361" s="736"/>
      <c r="O361" s="736"/>
      <c r="P361" s="736"/>
      <c r="Q361" s="736"/>
      <c r="R361" s="736"/>
      <c r="S361" s="781"/>
      <c r="T361" s="781"/>
      <c r="U361" s="781"/>
    </row>
    <row r="362" spans="1:21" x14ac:dyDescent="0.25">
      <c r="A362" s="747"/>
      <c r="B362" s="723"/>
      <c r="C362" s="782"/>
      <c r="D362" s="736"/>
      <c r="E362" s="736"/>
      <c r="F362" s="736"/>
      <c r="G362" s="736"/>
      <c r="H362" s="736"/>
      <c r="I362" s="736"/>
      <c r="J362" s="736"/>
      <c r="K362" s="736"/>
      <c r="L362" s="736"/>
      <c r="M362" s="736"/>
      <c r="N362" s="736"/>
      <c r="O362" s="736"/>
      <c r="P362" s="736"/>
      <c r="Q362" s="736"/>
      <c r="R362" s="736"/>
      <c r="S362" s="781"/>
      <c r="T362" s="781"/>
      <c r="U362" s="781"/>
    </row>
    <row r="363" spans="1:21" x14ac:dyDescent="0.25">
      <c r="A363" s="689" t="s">
        <v>755</v>
      </c>
      <c r="B363" s="711" t="s">
        <v>756</v>
      </c>
      <c r="C363" s="691">
        <f t="shared" ref="C363:R364" si="173">C364</f>
        <v>200000</v>
      </c>
      <c r="D363" s="691">
        <f t="shared" si="173"/>
        <v>0</v>
      </c>
      <c r="E363" s="691">
        <f t="shared" si="173"/>
        <v>0</v>
      </c>
      <c r="F363" s="691">
        <f t="shared" si="173"/>
        <v>0</v>
      </c>
      <c r="G363" s="691">
        <f t="shared" si="173"/>
        <v>0</v>
      </c>
      <c r="H363" s="691">
        <f t="shared" si="173"/>
        <v>0</v>
      </c>
      <c r="I363" s="691">
        <f t="shared" si="173"/>
        <v>0</v>
      </c>
      <c r="J363" s="691">
        <f t="shared" si="173"/>
        <v>0</v>
      </c>
      <c r="K363" s="691">
        <f t="shared" si="173"/>
        <v>0</v>
      </c>
      <c r="L363" s="691">
        <f t="shared" si="173"/>
        <v>0</v>
      </c>
      <c r="M363" s="691">
        <f t="shared" si="173"/>
        <v>0</v>
      </c>
      <c r="N363" s="691">
        <f t="shared" si="173"/>
        <v>0</v>
      </c>
      <c r="O363" s="691">
        <f t="shared" si="173"/>
        <v>100000</v>
      </c>
      <c r="P363" s="691">
        <f t="shared" si="173"/>
        <v>0</v>
      </c>
      <c r="Q363" s="691">
        <f t="shared" si="173"/>
        <v>0</v>
      </c>
      <c r="R363" s="691">
        <f t="shared" si="173"/>
        <v>100000</v>
      </c>
      <c r="S363" s="787">
        <f t="shared" ref="S363:U364" si="174">S364</f>
        <v>0</v>
      </c>
      <c r="T363" s="787">
        <f t="shared" si="174"/>
        <v>0</v>
      </c>
      <c r="U363" s="787">
        <f t="shared" si="174"/>
        <v>0</v>
      </c>
    </row>
    <row r="364" spans="1:21" ht="24" x14ac:dyDescent="0.25">
      <c r="A364" s="751">
        <v>4</v>
      </c>
      <c r="B364" s="679" t="s">
        <v>107</v>
      </c>
      <c r="C364" s="654">
        <f t="shared" si="173"/>
        <v>200000</v>
      </c>
      <c r="D364" s="654">
        <f t="shared" si="173"/>
        <v>0</v>
      </c>
      <c r="E364" s="654">
        <f t="shared" si="173"/>
        <v>0</v>
      </c>
      <c r="F364" s="654">
        <f t="shared" si="173"/>
        <v>0</v>
      </c>
      <c r="G364" s="654">
        <f t="shared" si="173"/>
        <v>0</v>
      </c>
      <c r="H364" s="654">
        <f t="shared" si="173"/>
        <v>0</v>
      </c>
      <c r="I364" s="654">
        <f t="shared" si="173"/>
        <v>0</v>
      </c>
      <c r="J364" s="654">
        <f t="shared" si="173"/>
        <v>0</v>
      </c>
      <c r="K364" s="654">
        <f t="shared" si="173"/>
        <v>0</v>
      </c>
      <c r="L364" s="654">
        <f t="shared" si="173"/>
        <v>0</v>
      </c>
      <c r="M364" s="654">
        <f t="shared" si="173"/>
        <v>0</v>
      </c>
      <c r="N364" s="654">
        <f t="shared" si="173"/>
        <v>0</v>
      </c>
      <c r="O364" s="654">
        <f t="shared" si="173"/>
        <v>100000</v>
      </c>
      <c r="P364" s="654">
        <f t="shared" si="173"/>
        <v>0</v>
      </c>
      <c r="Q364" s="654">
        <f t="shared" si="173"/>
        <v>0</v>
      </c>
      <c r="R364" s="654">
        <f t="shared" si="173"/>
        <v>100000</v>
      </c>
      <c r="S364" s="788">
        <f t="shared" si="174"/>
        <v>0</v>
      </c>
      <c r="T364" s="788">
        <f t="shared" si="174"/>
        <v>0</v>
      </c>
      <c r="U364" s="788">
        <f t="shared" si="174"/>
        <v>0</v>
      </c>
    </row>
    <row r="365" spans="1:21" ht="36" x14ac:dyDescent="0.25">
      <c r="A365" s="751">
        <v>42</v>
      </c>
      <c r="B365" s="679" t="s">
        <v>146</v>
      </c>
      <c r="C365" s="654">
        <f>SUM(C366)</f>
        <v>200000</v>
      </c>
      <c r="D365" s="654">
        <f t="shared" ref="D365:U365" si="175">SUM(D366)</f>
        <v>0</v>
      </c>
      <c r="E365" s="654">
        <f t="shared" si="175"/>
        <v>0</v>
      </c>
      <c r="F365" s="654">
        <f t="shared" si="175"/>
        <v>0</v>
      </c>
      <c r="G365" s="654">
        <f t="shared" si="175"/>
        <v>0</v>
      </c>
      <c r="H365" s="654">
        <f t="shared" si="175"/>
        <v>0</v>
      </c>
      <c r="I365" s="654">
        <f t="shared" si="175"/>
        <v>0</v>
      </c>
      <c r="J365" s="654">
        <f t="shared" si="175"/>
        <v>0</v>
      </c>
      <c r="K365" s="654">
        <f t="shared" si="175"/>
        <v>0</v>
      </c>
      <c r="L365" s="654">
        <f t="shared" si="175"/>
        <v>0</v>
      </c>
      <c r="M365" s="654">
        <f t="shared" si="175"/>
        <v>0</v>
      </c>
      <c r="N365" s="654">
        <f t="shared" si="175"/>
        <v>0</v>
      </c>
      <c r="O365" s="654">
        <f t="shared" si="175"/>
        <v>100000</v>
      </c>
      <c r="P365" s="654">
        <f t="shared" si="175"/>
        <v>0</v>
      </c>
      <c r="Q365" s="654">
        <f t="shared" si="175"/>
        <v>0</v>
      </c>
      <c r="R365" s="654">
        <f t="shared" si="175"/>
        <v>100000</v>
      </c>
      <c r="S365" s="788">
        <f t="shared" si="175"/>
        <v>0</v>
      </c>
      <c r="T365" s="788">
        <f t="shared" si="175"/>
        <v>0</v>
      </c>
      <c r="U365" s="788">
        <f t="shared" si="175"/>
        <v>0</v>
      </c>
    </row>
    <row r="366" spans="1:21" ht="24" x14ac:dyDescent="0.25">
      <c r="A366" s="752">
        <v>421</v>
      </c>
      <c r="B366" s="661" t="s">
        <v>551</v>
      </c>
      <c r="C366" s="681">
        <v>200000</v>
      </c>
      <c r="D366" s="681"/>
      <c r="E366" s="736"/>
      <c r="F366" s="736"/>
      <c r="G366" s="736"/>
      <c r="H366" s="736"/>
      <c r="I366" s="736"/>
      <c r="J366" s="736"/>
      <c r="K366" s="736"/>
      <c r="L366" s="736"/>
      <c r="M366" s="736"/>
      <c r="N366" s="736"/>
      <c r="O366" s="736">
        <v>100000</v>
      </c>
      <c r="P366" s="736"/>
      <c r="Q366" s="736"/>
      <c r="R366" s="736">
        <v>100000</v>
      </c>
      <c r="S366" s="781"/>
      <c r="T366" s="781"/>
      <c r="U366" s="781"/>
    </row>
    <row r="367" spans="1:21" ht="15.75" thickBot="1" x14ac:dyDescent="0.3">
      <c r="A367" s="747"/>
      <c r="B367" s="723"/>
      <c r="C367" s="782"/>
      <c r="D367" s="736"/>
      <c r="E367" s="736"/>
      <c r="F367" s="736"/>
      <c r="G367" s="736"/>
      <c r="H367" s="736"/>
      <c r="I367" s="736"/>
      <c r="J367" s="736"/>
      <c r="K367" s="736"/>
      <c r="L367" s="736"/>
      <c r="M367" s="736"/>
      <c r="N367" s="736"/>
      <c r="O367" s="736"/>
      <c r="P367" s="736"/>
      <c r="Q367" s="736"/>
      <c r="R367" s="736"/>
      <c r="S367" s="781"/>
      <c r="T367" s="781"/>
      <c r="U367" s="781"/>
    </row>
    <row r="368" spans="1:21" ht="15.75" thickBot="1" x14ac:dyDescent="0.3">
      <c r="A368" s="783" t="s">
        <v>757</v>
      </c>
      <c r="B368" s="784" t="s">
        <v>758</v>
      </c>
      <c r="C368" s="769">
        <f t="shared" ref="C368:U368" si="176">C370+C378</f>
        <v>1510000</v>
      </c>
      <c r="D368" s="769">
        <f t="shared" si="176"/>
        <v>210000</v>
      </c>
      <c r="E368" s="769">
        <f t="shared" si="176"/>
        <v>0</v>
      </c>
      <c r="F368" s="769">
        <f t="shared" si="176"/>
        <v>0</v>
      </c>
      <c r="G368" s="769">
        <f t="shared" si="176"/>
        <v>0</v>
      </c>
      <c r="H368" s="769">
        <f t="shared" si="176"/>
        <v>0</v>
      </c>
      <c r="I368" s="769">
        <f t="shared" si="176"/>
        <v>0</v>
      </c>
      <c r="J368" s="769">
        <f t="shared" si="176"/>
        <v>0</v>
      </c>
      <c r="K368" s="769">
        <f t="shared" si="176"/>
        <v>0</v>
      </c>
      <c r="L368" s="769">
        <f t="shared" si="176"/>
        <v>100000</v>
      </c>
      <c r="M368" s="769">
        <f t="shared" si="176"/>
        <v>0</v>
      </c>
      <c r="N368" s="769">
        <f t="shared" si="176"/>
        <v>0</v>
      </c>
      <c r="O368" s="769">
        <f t="shared" si="176"/>
        <v>200000</v>
      </c>
      <c r="P368" s="769">
        <f t="shared" si="176"/>
        <v>0</v>
      </c>
      <c r="Q368" s="769">
        <f t="shared" si="176"/>
        <v>0</v>
      </c>
      <c r="R368" s="769">
        <f t="shared" si="176"/>
        <v>1000000</v>
      </c>
      <c r="S368" s="785">
        <f t="shared" si="176"/>
        <v>0</v>
      </c>
      <c r="T368" s="785">
        <f t="shared" si="176"/>
        <v>0</v>
      </c>
      <c r="U368" s="785">
        <f t="shared" si="176"/>
        <v>0</v>
      </c>
    </row>
    <row r="369" spans="1:21" x14ac:dyDescent="0.25">
      <c r="A369" s="747"/>
      <c r="B369" s="723"/>
      <c r="C369" s="782"/>
      <c r="D369" s="736"/>
      <c r="E369" s="736"/>
      <c r="F369" s="736"/>
      <c r="G369" s="736"/>
      <c r="H369" s="736"/>
      <c r="I369" s="736"/>
      <c r="J369" s="736"/>
      <c r="K369" s="736"/>
      <c r="L369" s="736"/>
      <c r="M369" s="736"/>
      <c r="N369" s="736"/>
      <c r="O369" s="736"/>
      <c r="P369" s="736"/>
      <c r="Q369" s="736"/>
      <c r="R369" s="736"/>
      <c r="S369" s="781"/>
      <c r="T369" s="781"/>
      <c r="U369" s="781"/>
    </row>
    <row r="370" spans="1:21" ht="24.75" x14ac:dyDescent="0.25">
      <c r="A370" s="689" t="s">
        <v>759</v>
      </c>
      <c r="B370" s="711" t="s">
        <v>760</v>
      </c>
      <c r="C370" s="691">
        <f>C371+C375</f>
        <v>1110000</v>
      </c>
      <c r="D370" s="691">
        <f t="shared" ref="D370:U370" si="177">D371+D375</f>
        <v>210000</v>
      </c>
      <c r="E370" s="691">
        <f t="shared" si="177"/>
        <v>0</v>
      </c>
      <c r="F370" s="691">
        <f t="shared" si="177"/>
        <v>0</v>
      </c>
      <c r="G370" s="691">
        <f t="shared" si="177"/>
        <v>0</v>
      </c>
      <c r="H370" s="691">
        <f t="shared" si="177"/>
        <v>0</v>
      </c>
      <c r="I370" s="691">
        <f t="shared" si="177"/>
        <v>0</v>
      </c>
      <c r="J370" s="691">
        <f t="shared" si="177"/>
        <v>0</v>
      </c>
      <c r="K370" s="691">
        <f t="shared" si="177"/>
        <v>0</v>
      </c>
      <c r="L370" s="691">
        <f t="shared" si="177"/>
        <v>0</v>
      </c>
      <c r="M370" s="691">
        <f t="shared" si="177"/>
        <v>0</v>
      </c>
      <c r="N370" s="691">
        <f t="shared" si="177"/>
        <v>0</v>
      </c>
      <c r="O370" s="691">
        <f t="shared" si="177"/>
        <v>200000</v>
      </c>
      <c r="P370" s="691">
        <f t="shared" si="177"/>
        <v>0</v>
      </c>
      <c r="Q370" s="691">
        <f t="shared" si="177"/>
        <v>0</v>
      </c>
      <c r="R370" s="691">
        <f t="shared" si="177"/>
        <v>700000</v>
      </c>
      <c r="S370" s="691">
        <f t="shared" si="177"/>
        <v>0</v>
      </c>
      <c r="T370" s="691">
        <f t="shared" si="177"/>
        <v>0</v>
      </c>
      <c r="U370" s="691">
        <f t="shared" si="177"/>
        <v>0</v>
      </c>
    </row>
    <row r="371" spans="1:21" x14ac:dyDescent="0.25">
      <c r="A371" s="679">
        <v>3</v>
      </c>
      <c r="B371" s="679" t="s">
        <v>67</v>
      </c>
      <c r="C371" s="654">
        <f t="shared" ref="C371:U371" si="178">C372</f>
        <v>110000</v>
      </c>
      <c r="D371" s="654">
        <f t="shared" si="178"/>
        <v>110000</v>
      </c>
      <c r="E371" s="654">
        <f t="shared" si="178"/>
        <v>0</v>
      </c>
      <c r="F371" s="654">
        <f t="shared" si="178"/>
        <v>0</v>
      </c>
      <c r="G371" s="654">
        <f t="shared" si="178"/>
        <v>0</v>
      </c>
      <c r="H371" s="654">
        <f t="shared" si="178"/>
        <v>0</v>
      </c>
      <c r="I371" s="654">
        <f t="shared" si="178"/>
        <v>0</v>
      </c>
      <c r="J371" s="654">
        <f t="shared" si="178"/>
        <v>0</v>
      </c>
      <c r="K371" s="654">
        <f t="shared" si="178"/>
        <v>0</v>
      </c>
      <c r="L371" s="654">
        <f t="shared" si="178"/>
        <v>0</v>
      </c>
      <c r="M371" s="654">
        <f t="shared" si="178"/>
        <v>0</v>
      </c>
      <c r="N371" s="654">
        <f t="shared" si="178"/>
        <v>0</v>
      </c>
      <c r="O371" s="654">
        <f t="shared" si="178"/>
        <v>0</v>
      </c>
      <c r="P371" s="654">
        <f t="shared" si="178"/>
        <v>0</v>
      </c>
      <c r="Q371" s="654">
        <f t="shared" si="178"/>
        <v>0</v>
      </c>
      <c r="R371" s="654">
        <f t="shared" si="178"/>
        <v>0</v>
      </c>
      <c r="S371" s="654">
        <f t="shared" si="178"/>
        <v>0</v>
      </c>
      <c r="T371" s="654">
        <f t="shared" si="178"/>
        <v>0</v>
      </c>
      <c r="U371" s="654">
        <f t="shared" si="178"/>
        <v>0</v>
      </c>
    </row>
    <row r="372" spans="1:21" x14ac:dyDescent="0.25">
      <c r="A372" s="679">
        <v>38</v>
      </c>
      <c r="B372" s="679" t="s">
        <v>115</v>
      </c>
      <c r="C372" s="654">
        <f t="shared" ref="C372" si="179">SUM(C373:C374)</f>
        <v>110000</v>
      </c>
      <c r="D372" s="654">
        <f t="shared" ref="D372" si="180">SUM(D373:D374)</f>
        <v>110000</v>
      </c>
      <c r="E372" s="654">
        <f t="shared" ref="E372" si="181">SUM(E373:E374)</f>
        <v>0</v>
      </c>
      <c r="F372" s="654">
        <f t="shared" ref="F372" si="182">SUM(F373:F374)</f>
        <v>0</v>
      </c>
      <c r="G372" s="654">
        <f t="shared" ref="G372" si="183">SUM(G373:G374)</f>
        <v>0</v>
      </c>
      <c r="H372" s="654">
        <f t="shared" ref="H372" si="184">SUM(H373:H374)</f>
        <v>0</v>
      </c>
      <c r="I372" s="654">
        <f t="shared" ref="I372" si="185">SUM(I373:I374)</f>
        <v>0</v>
      </c>
      <c r="J372" s="654">
        <f t="shared" ref="J372" si="186">SUM(J373:J374)</f>
        <v>0</v>
      </c>
      <c r="K372" s="654">
        <f t="shared" ref="K372" si="187">SUM(K373:K374)</f>
        <v>0</v>
      </c>
      <c r="L372" s="654">
        <f t="shared" ref="L372" si="188">SUM(L373:L374)</f>
        <v>0</v>
      </c>
      <c r="M372" s="654">
        <f t="shared" ref="M372" si="189">SUM(M373:M374)</f>
        <v>0</v>
      </c>
      <c r="N372" s="654">
        <f t="shared" ref="N372" si="190">SUM(N373:N374)</f>
        <v>0</v>
      </c>
      <c r="O372" s="654">
        <f t="shared" ref="O372" si="191">SUM(O373:O374)</f>
        <v>0</v>
      </c>
      <c r="P372" s="654">
        <f t="shared" ref="P372" si="192">SUM(P373:P374)</f>
        <v>0</v>
      </c>
      <c r="Q372" s="654">
        <f t="shared" ref="Q372" si="193">SUM(Q373:Q374)</f>
        <v>0</v>
      </c>
      <c r="R372" s="654">
        <f t="shared" ref="R372" si="194">SUM(R373:R374)</f>
        <v>0</v>
      </c>
      <c r="S372" s="654">
        <f t="shared" ref="S372" si="195">SUM(S373:S374)</f>
        <v>0</v>
      </c>
      <c r="T372" s="654">
        <f t="shared" ref="T372" si="196">SUM(T373:T374)</f>
        <v>0</v>
      </c>
      <c r="U372" s="654">
        <f t="shared" ref="U372" si="197">SUM(U373:U374)</f>
        <v>0</v>
      </c>
    </row>
    <row r="373" spans="1:21" x14ac:dyDescent="0.25">
      <c r="A373" s="661">
        <v>381</v>
      </c>
      <c r="B373" s="661" t="s">
        <v>850</v>
      </c>
      <c r="C373" s="681">
        <v>60000</v>
      </c>
      <c r="D373" s="681">
        <v>60000</v>
      </c>
      <c r="E373" s="736"/>
      <c r="F373" s="736"/>
      <c r="G373" s="736"/>
      <c r="H373" s="736"/>
      <c r="I373" s="736"/>
      <c r="J373" s="736"/>
      <c r="K373" s="736"/>
      <c r="L373" s="736"/>
      <c r="M373" s="736"/>
      <c r="N373" s="736"/>
      <c r="O373" s="736"/>
      <c r="P373" s="736"/>
      <c r="Q373" s="736"/>
      <c r="R373" s="736"/>
      <c r="S373" s="781"/>
      <c r="T373" s="781"/>
      <c r="U373" s="781"/>
    </row>
    <row r="374" spans="1:21" ht="24" x14ac:dyDescent="0.25">
      <c r="A374" s="661">
        <v>381</v>
      </c>
      <c r="B374" s="661" t="s">
        <v>102</v>
      </c>
      <c r="C374" s="681">
        <v>50000</v>
      </c>
      <c r="D374" s="681">
        <v>50000</v>
      </c>
      <c r="E374" s="736"/>
      <c r="F374" s="736"/>
      <c r="G374" s="736"/>
      <c r="H374" s="736"/>
      <c r="I374" s="736"/>
      <c r="J374" s="736"/>
      <c r="K374" s="736"/>
      <c r="L374" s="736"/>
      <c r="M374" s="736"/>
      <c r="N374" s="736"/>
      <c r="O374" s="736"/>
      <c r="P374" s="736"/>
      <c r="Q374" s="736"/>
      <c r="R374" s="736"/>
      <c r="S374" s="781"/>
      <c r="T374" s="781"/>
      <c r="U374" s="781"/>
    </row>
    <row r="375" spans="1:21" ht="26.25" customHeight="1" x14ac:dyDescent="0.25">
      <c r="A375" s="126">
        <v>4</v>
      </c>
      <c r="B375" s="825" t="s">
        <v>107</v>
      </c>
      <c r="C375" s="826">
        <f>C376</f>
        <v>1000000</v>
      </c>
      <c r="D375" s="826">
        <f t="shared" ref="D375:U375" si="198">D376</f>
        <v>100000</v>
      </c>
      <c r="E375" s="826">
        <f t="shared" si="198"/>
        <v>0</v>
      </c>
      <c r="F375" s="826">
        <f t="shared" si="198"/>
        <v>0</v>
      </c>
      <c r="G375" s="826">
        <f t="shared" si="198"/>
        <v>0</v>
      </c>
      <c r="H375" s="826">
        <f t="shared" si="198"/>
        <v>0</v>
      </c>
      <c r="I375" s="826">
        <f t="shared" si="198"/>
        <v>0</v>
      </c>
      <c r="J375" s="826">
        <f t="shared" si="198"/>
        <v>0</v>
      </c>
      <c r="K375" s="826">
        <f t="shared" si="198"/>
        <v>0</v>
      </c>
      <c r="L375" s="826">
        <f t="shared" si="198"/>
        <v>0</v>
      </c>
      <c r="M375" s="826">
        <f t="shared" si="198"/>
        <v>0</v>
      </c>
      <c r="N375" s="826">
        <f t="shared" si="198"/>
        <v>0</v>
      </c>
      <c r="O375" s="826">
        <f t="shared" si="198"/>
        <v>200000</v>
      </c>
      <c r="P375" s="826">
        <f t="shared" si="198"/>
        <v>0</v>
      </c>
      <c r="Q375" s="826">
        <f t="shared" si="198"/>
        <v>0</v>
      </c>
      <c r="R375" s="826">
        <f t="shared" si="198"/>
        <v>700000</v>
      </c>
      <c r="S375" s="826">
        <f t="shared" si="198"/>
        <v>0</v>
      </c>
      <c r="T375" s="826">
        <f t="shared" si="198"/>
        <v>0</v>
      </c>
      <c r="U375" s="826">
        <f t="shared" si="198"/>
        <v>0</v>
      </c>
    </row>
    <row r="376" spans="1:21" ht="27.75" customHeight="1" x14ac:dyDescent="0.25">
      <c r="A376" s="126">
        <v>45</v>
      </c>
      <c r="B376" s="824" t="s">
        <v>167</v>
      </c>
      <c r="C376" s="826">
        <f>SUM(C377)</f>
        <v>1000000</v>
      </c>
      <c r="D376" s="826">
        <f t="shared" ref="D376:U376" si="199">SUM(D377)</f>
        <v>100000</v>
      </c>
      <c r="E376" s="826">
        <f t="shared" si="199"/>
        <v>0</v>
      </c>
      <c r="F376" s="826">
        <f t="shared" si="199"/>
        <v>0</v>
      </c>
      <c r="G376" s="826">
        <f t="shared" si="199"/>
        <v>0</v>
      </c>
      <c r="H376" s="826">
        <f t="shared" si="199"/>
        <v>0</v>
      </c>
      <c r="I376" s="826">
        <f t="shared" si="199"/>
        <v>0</v>
      </c>
      <c r="J376" s="826">
        <f t="shared" si="199"/>
        <v>0</v>
      </c>
      <c r="K376" s="826">
        <f t="shared" si="199"/>
        <v>0</v>
      </c>
      <c r="L376" s="826">
        <f t="shared" si="199"/>
        <v>0</v>
      </c>
      <c r="M376" s="826">
        <f t="shared" si="199"/>
        <v>0</v>
      </c>
      <c r="N376" s="826">
        <f t="shared" si="199"/>
        <v>0</v>
      </c>
      <c r="O376" s="826">
        <f t="shared" si="199"/>
        <v>200000</v>
      </c>
      <c r="P376" s="826">
        <f t="shared" si="199"/>
        <v>0</v>
      </c>
      <c r="Q376" s="826">
        <f t="shared" si="199"/>
        <v>0</v>
      </c>
      <c r="R376" s="826">
        <f t="shared" si="199"/>
        <v>700000</v>
      </c>
      <c r="S376" s="826">
        <f t="shared" si="199"/>
        <v>0</v>
      </c>
      <c r="T376" s="826">
        <f t="shared" si="199"/>
        <v>0</v>
      </c>
      <c r="U376" s="826">
        <f t="shared" si="199"/>
        <v>0</v>
      </c>
    </row>
    <row r="377" spans="1:21" ht="21.75" customHeight="1" x14ac:dyDescent="0.25">
      <c r="A377" s="402">
        <v>451</v>
      </c>
      <c r="B377" s="402" t="s">
        <v>628</v>
      </c>
      <c r="C377" s="827">
        <v>1000000</v>
      </c>
      <c r="D377" s="827">
        <v>100000</v>
      </c>
      <c r="E377" s="736"/>
      <c r="F377" s="736"/>
      <c r="G377" s="736"/>
      <c r="H377" s="736"/>
      <c r="I377" s="736"/>
      <c r="J377" s="736"/>
      <c r="K377" s="736"/>
      <c r="L377" s="736"/>
      <c r="M377" s="736"/>
      <c r="N377" s="736"/>
      <c r="O377" s="736">
        <v>200000</v>
      </c>
      <c r="P377" s="736"/>
      <c r="Q377" s="736"/>
      <c r="R377" s="736">
        <v>700000</v>
      </c>
      <c r="S377" s="781"/>
      <c r="T377" s="781"/>
      <c r="U377" s="781"/>
    </row>
    <row r="378" spans="1:21" x14ac:dyDescent="0.25">
      <c r="A378" s="689" t="s">
        <v>761</v>
      </c>
      <c r="B378" s="711" t="s">
        <v>762</v>
      </c>
      <c r="C378" s="691">
        <f t="shared" ref="C378:R379" si="200">C379</f>
        <v>400000</v>
      </c>
      <c r="D378" s="691">
        <f t="shared" si="200"/>
        <v>0</v>
      </c>
      <c r="E378" s="691">
        <f t="shared" si="200"/>
        <v>0</v>
      </c>
      <c r="F378" s="691">
        <f t="shared" si="200"/>
        <v>0</v>
      </c>
      <c r="G378" s="691">
        <f t="shared" si="200"/>
        <v>0</v>
      </c>
      <c r="H378" s="691">
        <f t="shared" si="200"/>
        <v>0</v>
      </c>
      <c r="I378" s="691">
        <f t="shared" si="200"/>
        <v>0</v>
      </c>
      <c r="J378" s="691">
        <f t="shared" si="200"/>
        <v>0</v>
      </c>
      <c r="K378" s="691">
        <f t="shared" si="200"/>
        <v>0</v>
      </c>
      <c r="L378" s="691">
        <f t="shared" si="200"/>
        <v>100000</v>
      </c>
      <c r="M378" s="691">
        <f t="shared" si="200"/>
        <v>0</v>
      </c>
      <c r="N378" s="691">
        <f t="shared" si="200"/>
        <v>0</v>
      </c>
      <c r="O378" s="691">
        <f t="shared" si="200"/>
        <v>0</v>
      </c>
      <c r="P378" s="691">
        <f t="shared" si="200"/>
        <v>0</v>
      </c>
      <c r="Q378" s="691">
        <f t="shared" si="200"/>
        <v>0</v>
      </c>
      <c r="R378" s="691">
        <f t="shared" si="200"/>
        <v>300000</v>
      </c>
      <c r="S378" s="691">
        <f t="shared" ref="S378:U379" si="201">S379</f>
        <v>0</v>
      </c>
      <c r="T378" s="691">
        <f t="shared" si="201"/>
        <v>0</v>
      </c>
      <c r="U378" s="691">
        <f t="shared" si="201"/>
        <v>0</v>
      </c>
    </row>
    <row r="379" spans="1:21" ht="24" x14ac:dyDescent="0.25">
      <c r="A379" s="751">
        <v>4</v>
      </c>
      <c r="B379" s="679" t="s">
        <v>107</v>
      </c>
      <c r="C379" s="654">
        <f t="shared" si="200"/>
        <v>400000</v>
      </c>
      <c r="D379" s="654">
        <f t="shared" si="200"/>
        <v>0</v>
      </c>
      <c r="E379" s="654">
        <f t="shared" si="200"/>
        <v>0</v>
      </c>
      <c r="F379" s="654">
        <f t="shared" si="200"/>
        <v>0</v>
      </c>
      <c r="G379" s="654">
        <f t="shared" si="200"/>
        <v>0</v>
      </c>
      <c r="H379" s="654">
        <f t="shared" si="200"/>
        <v>0</v>
      </c>
      <c r="I379" s="654">
        <f t="shared" si="200"/>
        <v>0</v>
      </c>
      <c r="J379" s="654">
        <f t="shared" si="200"/>
        <v>0</v>
      </c>
      <c r="K379" s="654">
        <f t="shared" si="200"/>
        <v>0</v>
      </c>
      <c r="L379" s="654">
        <f t="shared" si="200"/>
        <v>100000</v>
      </c>
      <c r="M379" s="654">
        <f t="shared" si="200"/>
        <v>0</v>
      </c>
      <c r="N379" s="654">
        <f t="shared" si="200"/>
        <v>0</v>
      </c>
      <c r="O379" s="654">
        <f t="shared" si="200"/>
        <v>0</v>
      </c>
      <c r="P379" s="654">
        <f t="shared" si="200"/>
        <v>0</v>
      </c>
      <c r="Q379" s="654">
        <f t="shared" si="200"/>
        <v>0</v>
      </c>
      <c r="R379" s="654">
        <f t="shared" si="200"/>
        <v>300000</v>
      </c>
      <c r="S379" s="654">
        <f t="shared" si="201"/>
        <v>0</v>
      </c>
      <c r="T379" s="654">
        <f t="shared" si="201"/>
        <v>0</v>
      </c>
      <c r="U379" s="654">
        <f t="shared" si="201"/>
        <v>0</v>
      </c>
    </row>
    <row r="380" spans="1:21" ht="36" x14ac:dyDescent="0.25">
      <c r="A380" s="751">
        <v>42</v>
      </c>
      <c r="B380" s="679" t="s">
        <v>146</v>
      </c>
      <c r="C380" s="654">
        <f>SUM(C381)</f>
        <v>400000</v>
      </c>
      <c r="D380" s="654">
        <f t="shared" ref="D380:U380" si="202">SUM(D381)</f>
        <v>0</v>
      </c>
      <c r="E380" s="654">
        <f t="shared" si="202"/>
        <v>0</v>
      </c>
      <c r="F380" s="654">
        <f t="shared" si="202"/>
        <v>0</v>
      </c>
      <c r="G380" s="654">
        <f t="shared" si="202"/>
        <v>0</v>
      </c>
      <c r="H380" s="654">
        <f t="shared" si="202"/>
        <v>0</v>
      </c>
      <c r="I380" s="654">
        <f t="shared" si="202"/>
        <v>0</v>
      </c>
      <c r="J380" s="654">
        <f t="shared" si="202"/>
        <v>0</v>
      </c>
      <c r="K380" s="654">
        <f t="shared" si="202"/>
        <v>0</v>
      </c>
      <c r="L380" s="654">
        <f t="shared" si="202"/>
        <v>100000</v>
      </c>
      <c r="M380" s="654">
        <f t="shared" si="202"/>
        <v>0</v>
      </c>
      <c r="N380" s="654">
        <f t="shared" si="202"/>
        <v>0</v>
      </c>
      <c r="O380" s="654">
        <f t="shared" si="202"/>
        <v>0</v>
      </c>
      <c r="P380" s="654">
        <f t="shared" si="202"/>
        <v>0</v>
      </c>
      <c r="Q380" s="654">
        <f t="shared" si="202"/>
        <v>0</v>
      </c>
      <c r="R380" s="654">
        <f t="shared" si="202"/>
        <v>300000</v>
      </c>
      <c r="S380" s="654">
        <f t="shared" si="202"/>
        <v>0</v>
      </c>
      <c r="T380" s="654">
        <f t="shared" si="202"/>
        <v>0</v>
      </c>
      <c r="U380" s="654">
        <f t="shared" si="202"/>
        <v>0</v>
      </c>
    </row>
    <row r="381" spans="1:21" x14ac:dyDescent="0.25">
      <c r="A381" s="752">
        <v>421</v>
      </c>
      <c r="B381" s="661" t="s">
        <v>147</v>
      </c>
      <c r="C381" s="681">
        <v>400000</v>
      </c>
      <c r="D381" s="681"/>
      <c r="E381" s="736"/>
      <c r="F381" s="736"/>
      <c r="G381" s="736"/>
      <c r="H381" s="736"/>
      <c r="I381" s="736"/>
      <c r="J381" s="736"/>
      <c r="K381" s="736"/>
      <c r="L381" s="736">
        <v>100000</v>
      </c>
      <c r="M381" s="736"/>
      <c r="N381" s="736"/>
      <c r="O381" s="736"/>
      <c r="P381" s="736"/>
      <c r="Q381" s="736"/>
      <c r="R381" s="736">
        <v>300000</v>
      </c>
      <c r="S381" s="781"/>
      <c r="T381" s="781"/>
      <c r="U381" s="781"/>
    </row>
    <row r="382" spans="1:21" ht="15.75" thickBot="1" x14ac:dyDescent="0.3">
      <c r="A382" s="747"/>
      <c r="B382" s="723"/>
      <c r="C382" s="782"/>
      <c r="D382" s="736"/>
      <c r="E382" s="736"/>
      <c r="F382" s="736"/>
      <c r="G382" s="736"/>
      <c r="H382" s="736"/>
      <c r="I382" s="736"/>
      <c r="J382" s="736"/>
      <c r="K382" s="736"/>
      <c r="L382" s="736"/>
      <c r="M382" s="736"/>
      <c r="N382" s="736"/>
      <c r="O382" s="736"/>
      <c r="P382" s="736"/>
      <c r="Q382" s="736"/>
      <c r="R382" s="736"/>
      <c r="S382" s="781"/>
      <c r="T382" s="781"/>
      <c r="U382" s="781"/>
    </row>
    <row r="383" spans="1:21" ht="15.75" thickBot="1" x14ac:dyDescent="0.3">
      <c r="A383" s="783" t="s">
        <v>763</v>
      </c>
      <c r="B383" s="784" t="s">
        <v>764</v>
      </c>
      <c r="C383" s="769">
        <f>C385</f>
        <v>320000</v>
      </c>
      <c r="D383" s="769">
        <f t="shared" ref="D383:U383" si="203">D385</f>
        <v>120000</v>
      </c>
      <c r="E383" s="769">
        <f t="shared" si="203"/>
        <v>0</v>
      </c>
      <c r="F383" s="769">
        <f t="shared" si="203"/>
        <v>0</v>
      </c>
      <c r="G383" s="769">
        <f t="shared" si="203"/>
        <v>0</v>
      </c>
      <c r="H383" s="769">
        <f t="shared" si="203"/>
        <v>0</v>
      </c>
      <c r="I383" s="769">
        <f t="shared" si="203"/>
        <v>0</v>
      </c>
      <c r="J383" s="769">
        <f t="shared" si="203"/>
        <v>0</v>
      </c>
      <c r="K383" s="769">
        <f t="shared" si="203"/>
        <v>0</v>
      </c>
      <c r="L383" s="769">
        <f t="shared" si="203"/>
        <v>0</v>
      </c>
      <c r="M383" s="769">
        <f t="shared" si="203"/>
        <v>0</v>
      </c>
      <c r="N383" s="769">
        <f t="shared" si="203"/>
        <v>0</v>
      </c>
      <c r="O383" s="769">
        <f t="shared" si="203"/>
        <v>50000</v>
      </c>
      <c r="P383" s="769">
        <f t="shared" si="203"/>
        <v>0</v>
      </c>
      <c r="Q383" s="769">
        <f t="shared" si="203"/>
        <v>0</v>
      </c>
      <c r="R383" s="769">
        <f t="shared" si="203"/>
        <v>0</v>
      </c>
      <c r="S383" s="785">
        <f t="shared" si="203"/>
        <v>150000</v>
      </c>
      <c r="T383" s="785">
        <f t="shared" si="203"/>
        <v>0</v>
      </c>
      <c r="U383" s="785">
        <f t="shared" si="203"/>
        <v>0</v>
      </c>
    </row>
    <row r="384" spans="1:21" x14ac:dyDescent="0.25">
      <c r="A384" s="747"/>
      <c r="B384" s="723"/>
      <c r="C384" s="782"/>
      <c r="D384" s="736"/>
      <c r="E384" s="736"/>
      <c r="F384" s="736"/>
      <c r="G384" s="736"/>
      <c r="H384" s="736"/>
      <c r="I384" s="736"/>
      <c r="J384" s="736"/>
      <c r="K384" s="736"/>
      <c r="L384" s="736"/>
      <c r="M384" s="736"/>
      <c r="N384" s="736"/>
      <c r="O384" s="736"/>
      <c r="P384" s="736"/>
      <c r="Q384" s="736"/>
      <c r="R384" s="736"/>
      <c r="S384" s="781"/>
      <c r="T384" s="781"/>
      <c r="U384" s="781"/>
    </row>
    <row r="385" spans="1:21" x14ac:dyDescent="0.25">
      <c r="A385" s="689" t="s">
        <v>765</v>
      </c>
      <c r="B385" s="711" t="s">
        <v>766</v>
      </c>
      <c r="C385" s="691">
        <f t="shared" ref="C385:U386" si="204">C386</f>
        <v>320000</v>
      </c>
      <c r="D385" s="691">
        <f t="shared" si="204"/>
        <v>120000</v>
      </c>
      <c r="E385" s="691">
        <f t="shared" si="204"/>
        <v>0</v>
      </c>
      <c r="F385" s="691">
        <f t="shared" si="204"/>
        <v>0</v>
      </c>
      <c r="G385" s="691">
        <f t="shared" si="204"/>
        <v>0</v>
      </c>
      <c r="H385" s="691">
        <f t="shared" si="204"/>
        <v>0</v>
      </c>
      <c r="I385" s="691">
        <f t="shared" si="204"/>
        <v>0</v>
      </c>
      <c r="J385" s="691">
        <f t="shared" si="204"/>
        <v>0</v>
      </c>
      <c r="K385" s="691">
        <f t="shared" si="204"/>
        <v>0</v>
      </c>
      <c r="L385" s="691">
        <f t="shared" si="204"/>
        <v>0</v>
      </c>
      <c r="M385" s="691">
        <f t="shared" si="204"/>
        <v>0</v>
      </c>
      <c r="N385" s="691">
        <f t="shared" si="204"/>
        <v>0</v>
      </c>
      <c r="O385" s="691">
        <f t="shared" si="204"/>
        <v>50000</v>
      </c>
      <c r="P385" s="691">
        <f t="shared" si="204"/>
        <v>0</v>
      </c>
      <c r="Q385" s="691">
        <f t="shared" si="204"/>
        <v>0</v>
      </c>
      <c r="R385" s="691">
        <f t="shared" si="204"/>
        <v>0</v>
      </c>
      <c r="S385" s="691">
        <f t="shared" si="204"/>
        <v>150000</v>
      </c>
      <c r="T385" s="691">
        <f t="shared" si="204"/>
        <v>0</v>
      </c>
      <c r="U385" s="691">
        <f t="shared" si="204"/>
        <v>0</v>
      </c>
    </row>
    <row r="386" spans="1:21" x14ac:dyDescent="0.25">
      <c r="A386" s="679">
        <v>3</v>
      </c>
      <c r="B386" s="679" t="s">
        <v>67</v>
      </c>
      <c r="C386" s="654">
        <f>C387</f>
        <v>320000</v>
      </c>
      <c r="D386" s="654">
        <f t="shared" si="204"/>
        <v>120000</v>
      </c>
      <c r="E386" s="654">
        <f t="shared" si="204"/>
        <v>0</v>
      </c>
      <c r="F386" s="654">
        <f t="shared" si="204"/>
        <v>0</v>
      </c>
      <c r="G386" s="654">
        <f t="shared" si="204"/>
        <v>0</v>
      </c>
      <c r="H386" s="654">
        <f t="shared" si="204"/>
        <v>0</v>
      </c>
      <c r="I386" s="654">
        <f t="shared" si="204"/>
        <v>0</v>
      </c>
      <c r="J386" s="654">
        <f t="shared" si="204"/>
        <v>0</v>
      </c>
      <c r="K386" s="654">
        <f t="shared" si="204"/>
        <v>0</v>
      </c>
      <c r="L386" s="654">
        <f t="shared" si="204"/>
        <v>0</v>
      </c>
      <c r="M386" s="654">
        <f t="shared" si="204"/>
        <v>0</v>
      </c>
      <c r="N386" s="654">
        <f t="shared" si="204"/>
        <v>0</v>
      </c>
      <c r="O386" s="654">
        <f t="shared" si="204"/>
        <v>50000</v>
      </c>
      <c r="P386" s="654">
        <f t="shared" si="204"/>
        <v>0</v>
      </c>
      <c r="Q386" s="654">
        <f t="shared" si="204"/>
        <v>0</v>
      </c>
      <c r="R386" s="654">
        <f t="shared" si="204"/>
        <v>0</v>
      </c>
      <c r="S386" s="654">
        <f t="shared" si="204"/>
        <v>150000</v>
      </c>
      <c r="T386" s="654">
        <f t="shared" si="204"/>
        <v>0</v>
      </c>
      <c r="U386" s="654">
        <f t="shared" si="204"/>
        <v>0</v>
      </c>
    </row>
    <row r="387" spans="1:21" x14ac:dyDescent="0.25">
      <c r="A387" s="679">
        <v>38</v>
      </c>
      <c r="B387" s="679" t="s">
        <v>115</v>
      </c>
      <c r="C387" s="654">
        <f>SUM(C388:C389)</f>
        <v>320000</v>
      </c>
      <c r="D387" s="654">
        <f t="shared" ref="D387:U387" si="205">SUM(D388:D389)</f>
        <v>120000</v>
      </c>
      <c r="E387" s="654">
        <f t="shared" si="205"/>
        <v>0</v>
      </c>
      <c r="F387" s="654">
        <f t="shared" si="205"/>
        <v>0</v>
      </c>
      <c r="G387" s="654">
        <f t="shared" si="205"/>
        <v>0</v>
      </c>
      <c r="H387" s="654">
        <f t="shared" si="205"/>
        <v>0</v>
      </c>
      <c r="I387" s="654">
        <f t="shared" si="205"/>
        <v>0</v>
      </c>
      <c r="J387" s="654">
        <f t="shared" si="205"/>
        <v>0</v>
      </c>
      <c r="K387" s="654">
        <f t="shared" si="205"/>
        <v>0</v>
      </c>
      <c r="L387" s="654">
        <f t="shared" si="205"/>
        <v>0</v>
      </c>
      <c r="M387" s="654">
        <f t="shared" si="205"/>
        <v>0</v>
      </c>
      <c r="N387" s="654">
        <f t="shared" si="205"/>
        <v>0</v>
      </c>
      <c r="O387" s="654">
        <f t="shared" si="205"/>
        <v>50000</v>
      </c>
      <c r="P387" s="654">
        <f t="shared" si="205"/>
        <v>0</v>
      </c>
      <c r="Q387" s="654">
        <f t="shared" si="205"/>
        <v>0</v>
      </c>
      <c r="R387" s="654">
        <f t="shared" si="205"/>
        <v>0</v>
      </c>
      <c r="S387" s="654">
        <f t="shared" si="205"/>
        <v>150000</v>
      </c>
      <c r="T387" s="654">
        <f t="shared" si="205"/>
        <v>0</v>
      </c>
      <c r="U387" s="654">
        <f t="shared" si="205"/>
        <v>0</v>
      </c>
    </row>
    <row r="388" spans="1:21" ht="24" x14ac:dyDescent="0.25">
      <c r="A388" s="661">
        <v>381</v>
      </c>
      <c r="B388" s="661" t="s">
        <v>103</v>
      </c>
      <c r="C388" s="681">
        <v>20000</v>
      </c>
      <c r="D388" s="681">
        <v>20000</v>
      </c>
      <c r="E388" s="736"/>
      <c r="F388" s="736"/>
      <c r="G388" s="736"/>
      <c r="H388" s="736"/>
      <c r="I388" s="736"/>
      <c r="J388" s="736"/>
      <c r="K388" s="736"/>
      <c r="L388" s="736"/>
      <c r="M388" s="736"/>
      <c r="N388" s="736"/>
      <c r="O388" s="736"/>
      <c r="P388" s="736"/>
      <c r="Q388" s="736"/>
      <c r="R388" s="736"/>
      <c r="S388" s="781"/>
      <c r="T388" s="781"/>
      <c r="U388" s="781"/>
    </row>
    <row r="389" spans="1:21" ht="24" x14ac:dyDescent="0.25">
      <c r="A389" s="661">
        <v>382</v>
      </c>
      <c r="B389" s="661" t="s">
        <v>376</v>
      </c>
      <c r="C389" s="681">
        <v>300000</v>
      </c>
      <c r="D389" s="681">
        <v>100000</v>
      </c>
      <c r="E389" s="736"/>
      <c r="F389" s="736"/>
      <c r="G389" s="736"/>
      <c r="H389" s="736"/>
      <c r="I389" s="736"/>
      <c r="J389" s="736"/>
      <c r="K389" s="736"/>
      <c r="L389" s="736"/>
      <c r="M389" s="736"/>
      <c r="N389" s="736"/>
      <c r="O389" s="736">
        <v>50000</v>
      </c>
      <c r="P389" s="736"/>
      <c r="Q389" s="736"/>
      <c r="R389" s="736"/>
      <c r="S389" s="781">
        <v>150000</v>
      </c>
      <c r="T389" s="781"/>
      <c r="U389" s="781"/>
    </row>
    <row r="390" spans="1:21" ht="15.75" thickBot="1" x14ac:dyDescent="0.3">
      <c r="A390" s="747"/>
      <c r="B390" s="723"/>
      <c r="C390" s="782"/>
      <c r="D390" s="736"/>
      <c r="E390" s="736"/>
      <c r="F390" s="736"/>
      <c r="G390" s="736"/>
      <c r="H390" s="736"/>
      <c r="I390" s="736"/>
      <c r="J390" s="736"/>
      <c r="K390" s="736"/>
      <c r="L390" s="736"/>
      <c r="M390" s="736"/>
      <c r="N390" s="736"/>
      <c r="O390" s="736"/>
      <c r="P390" s="736"/>
      <c r="Q390" s="736"/>
      <c r="R390" s="736"/>
      <c r="S390" s="781"/>
      <c r="T390" s="781"/>
      <c r="U390" s="781"/>
    </row>
    <row r="391" spans="1:21" ht="15.75" thickBot="1" x14ac:dyDescent="0.3">
      <c r="A391" s="783" t="s">
        <v>767</v>
      </c>
      <c r="B391" s="784" t="s">
        <v>768</v>
      </c>
      <c r="C391" s="769">
        <f>C393</f>
        <v>25000</v>
      </c>
      <c r="D391" s="769">
        <f t="shared" ref="D391:U391" si="206">D393</f>
        <v>25000</v>
      </c>
      <c r="E391" s="769">
        <f t="shared" si="206"/>
        <v>0</v>
      </c>
      <c r="F391" s="769">
        <f t="shared" si="206"/>
        <v>0</v>
      </c>
      <c r="G391" s="769">
        <f t="shared" si="206"/>
        <v>0</v>
      </c>
      <c r="H391" s="769">
        <f t="shared" si="206"/>
        <v>0</v>
      </c>
      <c r="I391" s="769">
        <f t="shared" si="206"/>
        <v>0</v>
      </c>
      <c r="J391" s="769">
        <f t="shared" si="206"/>
        <v>0</v>
      </c>
      <c r="K391" s="769">
        <f t="shared" si="206"/>
        <v>0</v>
      </c>
      <c r="L391" s="769">
        <f t="shared" si="206"/>
        <v>0</v>
      </c>
      <c r="M391" s="769">
        <f t="shared" si="206"/>
        <v>0</v>
      </c>
      <c r="N391" s="769">
        <f t="shared" si="206"/>
        <v>0</v>
      </c>
      <c r="O391" s="769">
        <f t="shared" si="206"/>
        <v>0</v>
      </c>
      <c r="P391" s="769">
        <f t="shared" si="206"/>
        <v>0</v>
      </c>
      <c r="Q391" s="769">
        <f t="shared" si="206"/>
        <v>0</v>
      </c>
      <c r="R391" s="769">
        <f t="shared" si="206"/>
        <v>0</v>
      </c>
      <c r="S391" s="785">
        <f t="shared" si="206"/>
        <v>0</v>
      </c>
      <c r="T391" s="785">
        <f t="shared" si="206"/>
        <v>0</v>
      </c>
      <c r="U391" s="785">
        <f t="shared" si="206"/>
        <v>0</v>
      </c>
    </row>
    <row r="392" spans="1:21" x14ac:dyDescent="0.25">
      <c r="A392" s="747"/>
      <c r="B392" s="723"/>
      <c r="C392" s="782"/>
      <c r="D392" s="736"/>
      <c r="E392" s="736"/>
      <c r="F392" s="736"/>
      <c r="G392" s="736"/>
      <c r="H392" s="736"/>
      <c r="I392" s="736"/>
      <c r="J392" s="736"/>
      <c r="K392" s="736"/>
      <c r="L392" s="736"/>
      <c r="M392" s="736"/>
      <c r="N392" s="736"/>
      <c r="O392" s="736"/>
      <c r="P392" s="736"/>
      <c r="Q392" s="736"/>
      <c r="R392" s="736"/>
      <c r="S392" s="781"/>
      <c r="T392" s="781"/>
      <c r="U392" s="781"/>
    </row>
    <row r="393" spans="1:21" ht="24.75" x14ac:dyDescent="0.25">
      <c r="A393" s="689" t="s">
        <v>769</v>
      </c>
      <c r="B393" s="711" t="s">
        <v>92</v>
      </c>
      <c r="C393" s="691">
        <f t="shared" ref="C393:U394" si="207">C394</f>
        <v>25000</v>
      </c>
      <c r="D393" s="691">
        <f t="shared" si="207"/>
        <v>25000</v>
      </c>
      <c r="E393" s="691">
        <f t="shared" si="207"/>
        <v>0</v>
      </c>
      <c r="F393" s="691">
        <f t="shared" si="207"/>
        <v>0</v>
      </c>
      <c r="G393" s="691">
        <f t="shared" si="207"/>
        <v>0</v>
      </c>
      <c r="H393" s="691">
        <f t="shared" si="207"/>
        <v>0</v>
      </c>
      <c r="I393" s="691">
        <f t="shared" si="207"/>
        <v>0</v>
      </c>
      <c r="J393" s="691">
        <f t="shared" si="207"/>
        <v>0</v>
      </c>
      <c r="K393" s="691">
        <f t="shared" si="207"/>
        <v>0</v>
      </c>
      <c r="L393" s="691">
        <f t="shared" si="207"/>
        <v>0</v>
      </c>
      <c r="M393" s="691">
        <f t="shared" si="207"/>
        <v>0</v>
      </c>
      <c r="N393" s="691">
        <f t="shared" si="207"/>
        <v>0</v>
      </c>
      <c r="O393" s="691">
        <f t="shared" si="207"/>
        <v>0</v>
      </c>
      <c r="P393" s="691">
        <f t="shared" si="207"/>
        <v>0</v>
      </c>
      <c r="Q393" s="691">
        <f t="shared" si="207"/>
        <v>0</v>
      </c>
      <c r="R393" s="691">
        <f t="shared" si="207"/>
        <v>0</v>
      </c>
      <c r="S393" s="691">
        <f t="shared" si="207"/>
        <v>0</v>
      </c>
      <c r="T393" s="691">
        <f t="shared" si="207"/>
        <v>0</v>
      </c>
      <c r="U393" s="691">
        <f t="shared" si="207"/>
        <v>0</v>
      </c>
    </row>
    <row r="394" spans="1:21" x14ac:dyDescent="0.25">
      <c r="A394" s="679">
        <v>3</v>
      </c>
      <c r="B394" s="679" t="s">
        <v>67</v>
      </c>
      <c r="C394" s="654">
        <f>C395</f>
        <v>25000</v>
      </c>
      <c r="D394" s="654">
        <f t="shared" si="207"/>
        <v>25000</v>
      </c>
      <c r="E394" s="654">
        <f t="shared" si="207"/>
        <v>0</v>
      </c>
      <c r="F394" s="654">
        <f t="shared" si="207"/>
        <v>0</v>
      </c>
      <c r="G394" s="654">
        <f t="shared" si="207"/>
        <v>0</v>
      </c>
      <c r="H394" s="654">
        <f t="shared" si="207"/>
        <v>0</v>
      </c>
      <c r="I394" s="654">
        <f t="shared" si="207"/>
        <v>0</v>
      </c>
      <c r="J394" s="654">
        <f t="shared" si="207"/>
        <v>0</v>
      </c>
      <c r="K394" s="654">
        <f t="shared" si="207"/>
        <v>0</v>
      </c>
      <c r="L394" s="654">
        <f t="shared" si="207"/>
        <v>0</v>
      </c>
      <c r="M394" s="654">
        <f t="shared" si="207"/>
        <v>0</v>
      </c>
      <c r="N394" s="654">
        <f t="shared" si="207"/>
        <v>0</v>
      </c>
      <c r="O394" s="654">
        <f t="shared" si="207"/>
        <v>0</v>
      </c>
      <c r="P394" s="654">
        <f t="shared" si="207"/>
        <v>0</v>
      </c>
      <c r="Q394" s="654">
        <f t="shared" si="207"/>
        <v>0</v>
      </c>
      <c r="R394" s="654">
        <f t="shared" si="207"/>
        <v>0</v>
      </c>
      <c r="S394" s="654">
        <f t="shared" si="207"/>
        <v>0</v>
      </c>
      <c r="T394" s="654">
        <f t="shared" si="207"/>
        <v>0</v>
      </c>
      <c r="U394" s="654">
        <f t="shared" si="207"/>
        <v>0</v>
      </c>
    </row>
    <row r="395" spans="1:21" x14ac:dyDescent="0.25">
      <c r="A395" s="679">
        <v>35</v>
      </c>
      <c r="B395" s="679" t="s">
        <v>91</v>
      </c>
      <c r="C395" s="654">
        <f>SUM(C396)</f>
        <v>25000</v>
      </c>
      <c r="D395" s="654">
        <f t="shared" ref="D395:U395" si="208">SUM(D396)</f>
        <v>25000</v>
      </c>
      <c r="E395" s="654">
        <f t="shared" si="208"/>
        <v>0</v>
      </c>
      <c r="F395" s="654">
        <f t="shared" si="208"/>
        <v>0</v>
      </c>
      <c r="G395" s="654">
        <f t="shared" si="208"/>
        <v>0</v>
      </c>
      <c r="H395" s="654">
        <f t="shared" si="208"/>
        <v>0</v>
      </c>
      <c r="I395" s="654">
        <f t="shared" si="208"/>
        <v>0</v>
      </c>
      <c r="J395" s="654">
        <f t="shared" si="208"/>
        <v>0</v>
      </c>
      <c r="K395" s="654">
        <f t="shared" si="208"/>
        <v>0</v>
      </c>
      <c r="L395" s="654">
        <f t="shared" si="208"/>
        <v>0</v>
      </c>
      <c r="M395" s="654">
        <f t="shared" si="208"/>
        <v>0</v>
      </c>
      <c r="N395" s="654">
        <f t="shared" si="208"/>
        <v>0</v>
      </c>
      <c r="O395" s="654">
        <f t="shared" si="208"/>
        <v>0</v>
      </c>
      <c r="P395" s="654">
        <f t="shared" si="208"/>
        <v>0</v>
      </c>
      <c r="Q395" s="654">
        <f t="shared" si="208"/>
        <v>0</v>
      </c>
      <c r="R395" s="654">
        <f t="shared" si="208"/>
        <v>0</v>
      </c>
      <c r="S395" s="654">
        <f t="shared" si="208"/>
        <v>0</v>
      </c>
      <c r="T395" s="654">
        <f t="shared" si="208"/>
        <v>0</v>
      </c>
      <c r="U395" s="654">
        <f t="shared" si="208"/>
        <v>0</v>
      </c>
    </row>
    <row r="396" spans="1:21" x14ac:dyDescent="0.25">
      <c r="A396" s="661">
        <v>352</v>
      </c>
      <c r="B396" s="661" t="s">
        <v>92</v>
      </c>
      <c r="C396" s="681">
        <v>25000</v>
      </c>
      <c r="D396" s="681">
        <v>25000</v>
      </c>
      <c r="E396" s="736"/>
      <c r="F396" s="736"/>
      <c r="G396" s="736"/>
      <c r="H396" s="736"/>
      <c r="I396" s="736"/>
      <c r="J396" s="736"/>
      <c r="K396" s="736"/>
      <c r="L396" s="736"/>
      <c r="M396" s="736"/>
      <c r="N396" s="736"/>
      <c r="O396" s="736"/>
      <c r="P396" s="736"/>
      <c r="Q396" s="736"/>
      <c r="R396" s="736"/>
      <c r="S396" s="781"/>
      <c r="T396" s="781"/>
      <c r="U396" s="781"/>
    </row>
    <row r="397" spans="1:21" ht="15.75" thickBot="1" x14ac:dyDescent="0.3">
      <c r="A397" s="747"/>
      <c r="B397" s="723"/>
      <c r="C397" s="782"/>
      <c r="D397" s="736"/>
      <c r="E397" s="736"/>
      <c r="F397" s="736"/>
      <c r="G397" s="736"/>
      <c r="H397" s="736"/>
      <c r="I397" s="736"/>
      <c r="J397" s="736"/>
      <c r="K397" s="736"/>
      <c r="L397" s="736"/>
      <c r="M397" s="736"/>
      <c r="N397" s="736"/>
      <c r="O397" s="736"/>
      <c r="P397" s="736"/>
      <c r="Q397" s="736"/>
      <c r="R397" s="736"/>
      <c r="S397" s="781"/>
      <c r="T397" s="781"/>
      <c r="U397" s="781"/>
    </row>
    <row r="398" spans="1:21" ht="15.75" thickBot="1" x14ac:dyDescent="0.3">
      <c r="A398" s="783" t="s">
        <v>770</v>
      </c>
      <c r="B398" s="784" t="s">
        <v>771</v>
      </c>
      <c r="C398" s="769">
        <f>C400</f>
        <v>90000</v>
      </c>
      <c r="D398" s="769">
        <f t="shared" ref="D398:U398" si="209">D400</f>
        <v>0</v>
      </c>
      <c r="E398" s="769">
        <f t="shared" si="209"/>
        <v>0</v>
      </c>
      <c r="F398" s="769">
        <f t="shared" si="209"/>
        <v>0</v>
      </c>
      <c r="G398" s="769">
        <f t="shared" si="209"/>
        <v>0</v>
      </c>
      <c r="H398" s="769">
        <f t="shared" si="209"/>
        <v>0</v>
      </c>
      <c r="I398" s="769">
        <f t="shared" si="209"/>
        <v>0</v>
      </c>
      <c r="J398" s="769">
        <f t="shared" si="209"/>
        <v>0</v>
      </c>
      <c r="K398" s="769">
        <f t="shared" si="209"/>
        <v>0</v>
      </c>
      <c r="L398" s="769">
        <f t="shared" si="209"/>
        <v>0</v>
      </c>
      <c r="M398" s="769">
        <f t="shared" si="209"/>
        <v>0</v>
      </c>
      <c r="N398" s="769">
        <f t="shared" si="209"/>
        <v>0</v>
      </c>
      <c r="O398" s="769">
        <f t="shared" si="209"/>
        <v>0</v>
      </c>
      <c r="P398" s="769">
        <f t="shared" si="209"/>
        <v>90000</v>
      </c>
      <c r="Q398" s="769">
        <f t="shared" si="209"/>
        <v>0</v>
      </c>
      <c r="R398" s="769">
        <f t="shared" si="209"/>
        <v>0</v>
      </c>
      <c r="S398" s="785">
        <f t="shared" si="209"/>
        <v>0</v>
      </c>
      <c r="T398" s="785">
        <f t="shared" si="209"/>
        <v>0</v>
      </c>
      <c r="U398" s="785">
        <f t="shared" si="209"/>
        <v>0</v>
      </c>
    </row>
    <row r="399" spans="1:21" x14ac:dyDescent="0.25">
      <c r="A399" s="747"/>
      <c r="B399" s="723"/>
      <c r="C399" s="782"/>
      <c r="D399" s="736"/>
      <c r="E399" s="736"/>
      <c r="F399" s="736"/>
      <c r="G399" s="736"/>
      <c r="H399" s="736"/>
      <c r="I399" s="736"/>
      <c r="J399" s="736"/>
      <c r="K399" s="736"/>
      <c r="L399" s="736"/>
      <c r="M399" s="736"/>
      <c r="N399" s="736"/>
      <c r="O399" s="736"/>
      <c r="P399" s="736"/>
      <c r="Q399" s="736"/>
      <c r="R399" s="736"/>
      <c r="S399" s="781"/>
      <c r="T399" s="781"/>
      <c r="U399" s="781"/>
    </row>
    <row r="400" spans="1:21" x14ac:dyDescent="0.25">
      <c r="A400" s="689" t="s">
        <v>842</v>
      </c>
      <c r="B400" s="711" t="s">
        <v>843</v>
      </c>
      <c r="C400" s="691">
        <f t="shared" ref="C400:U401" si="210">C401</f>
        <v>90000</v>
      </c>
      <c r="D400" s="691">
        <f t="shared" si="210"/>
        <v>0</v>
      </c>
      <c r="E400" s="691">
        <f t="shared" si="210"/>
        <v>0</v>
      </c>
      <c r="F400" s="691">
        <f t="shared" si="210"/>
        <v>0</v>
      </c>
      <c r="G400" s="691">
        <f t="shared" si="210"/>
        <v>0</v>
      </c>
      <c r="H400" s="691">
        <f t="shared" si="210"/>
        <v>0</v>
      </c>
      <c r="I400" s="691">
        <f t="shared" si="210"/>
        <v>0</v>
      </c>
      <c r="J400" s="691">
        <f t="shared" si="210"/>
        <v>0</v>
      </c>
      <c r="K400" s="691">
        <f t="shared" si="210"/>
        <v>0</v>
      </c>
      <c r="L400" s="691">
        <f t="shared" si="210"/>
        <v>0</v>
      </c>
      <c r="M400" s="691">
        <f t="shared" si="210"/>
        <v>0</v>
      </c>
      <c r="N400" s="691">
        <f t="shared" si="210"/>
        <v>0</v>
      </c>
      <c r="O400" s="691">
        <f t="shared" si="210"/>
        <v>0</v>
      </c>
      <c r="P400" s="691">
        <f t="shared" si="210"/>
        <v>90000</v>
      </c>
      <c r="Q400" s="691">
        <f t="shared" si="210"/>
        <v>0</v>
      </c>
      <c r="R400" s="691">
        <f t="shared" si="210"/>
        <v>0</v>
      </c>
      <c r="S400" s="787">
        <f t="shared" si="210"/>
        <v>0</v>
      </c>
      <c r="T400" s="787">
        <f t="shared" si="210"/>
        <v>0</v>
      </c>
      <c r="U400" s="787">
        <f t="shared" si="210"/>
        <v>0</v>
      </c>
    </row>
    <row r="401" spans="1:21" x14ac:dyDescent="0.25">
      <c r="A401" s="679">
        <v>3</v>
      </c>
      <c r="B401" s="679" t="s">
        <v>67</v>
      </c>
      <c r="C401" s="654">
        <f>C402</f>
        <v>90000</v>
      </c>
      <c r="D401" s="654">
        <f t="shared" si="210"/>
        <v>0</v>
      </c>
      <c r="E401" s="654">
        <f t="shared" si="210"/>
        <v>0</v>
      </c>
      <c r="F401" s="654">
        <f t="shared" si="210"/>
        <v>0</v>
      </c>
      <c r="G401" s="654">
        <f t="shared" si="210"/>
        <v>0</v>
      </c>
      <c r="H401" s="654">
        <f t="shared" si="210"/>
        <v>0</v>
      </c>
      <c r="I401" s="654">
        <f t="shared" si="210"/>
        <v>0</v>
      </c>
      <c r="J401" s="654">
        <f t="shared" si="210"/>
        <v>0</v>
      </c>
      <c r="K401" s="654">
        <f t="shared" si="210"/>
        <v>0</v>
      </c>
      <c r="L401" s="654">
        <f t="shared" si="210"/>
        <v>0</v>
      </c>
      <c r="M401" s="654">
        <f t="shared" si="210"/>
        <v>0</v>
      </c>
      <c r="N401" s="654">
        <f t="shared" si="210"/>
        <v>0</v>
      </c>
      <c r="O401" s="654">
        <f t="shared" si="210"/>
        <v>0</v>
      </c>
      <c r="P401" s="654">
        <f t="shared" si="210"/>
        <v>90000</v>
      </c>
      <c r="Q401" s="654">
        <f t="shared" si="210"/>
        <v>0</v>
      </c>
      <c r="R401" s="654">
        <f t="shared" si="210"/>
        <v>0</v>
      </c>
      <c r="S401" s="788">
        <f t="shared" si="210"/>
        <v>0</v>
      </c>
      <c r="T401" s="788">
        <f t="shared" si="210"/>
        <v>0</v>
      </c>
      <c r="U401" s="788">
        <f t="shared" si="210"/>
        <v>0</v>
      </c>
    </row>
    <row r="402" spans="1:21" x14ac:dyDescent="0.25">
      <c r="A402" s="679">
        <v>32</v>
      </c>
      <c r="B402" s="679" t="s">
        <v>72</v>
      </c>
      <c r="C402" s="654">
        <f>SUM(C403)</f>
        <v>90000</v>
      </c>
      <c r="D402" s="654">
        <f t="shared" ref="D402:U402" si="211">SUM(D403)</f>
        <v>0</v>
      </c>
      <c r="E402" s="654">
        <f t="shared" si="211"/>
        <v>0</v>
      </c>
      <c r="F402" s="654">
        <f t="shared" si="211"/>
        <v>0</v>
      </c>
      <c r="G402" s="654">
        <f t="shared" si="211"/>
        <v>0</v>
      </c>
      <c r="H402" s="654">
        <f t="shared" si="211"/>
        <v>0</v>
      </c>
      <c r="I402" s="654">
        <f t="shared" si="211"/>
        <v>0</v>
      </c>
      <c r="J402" s="654">
        <f t="shared" si="211"/>
        <v>0</v>
      </c>
      <c r="K402" s="654">
        <f t="shared" si="211"/>
        <v>0</v>
      </c>
      <c r="L402" s="654">
        <f t="shared" si="211"/>
        <v>0</v>
      </c>
      <c r="M402" s="654">
        <f t="shared" si="211"/>
        <v>0</v>
      </c>
      <c r="N402" s="654">
        <f t="shared" si="211"/>
        <v>0</v>
      </c>
      <c r="O402" s="654">
        <f t="shared" si="211"/>
        <v>0</v>
      </c>
      <c r="P402" s="654">
        <f t="shared" si="211"/>
        <v>90000</v>
      </c>
      <c r="Q402" s="654">
        <f t="shared" si="211"/>
        <v>0</v>
      </c>
      <c r="R402" s="654">
        <f t="shared" si="211"/>
        <v>0</v>
      </c>
      <c r="S402" s="788">
        <f t="shared" si="211"/>
        <v>0</v>
      </c>
      <c r="T402" s="788">
        <f t="shared" si="211"/>
        <v>0</v>
      </c>
      <c r="U402" s="788">
        <f t="shared" si="211"/>
        <v>0</v>
      </c>
    </row>
    <row r="403" spans="1:21" x14ac:dyDescent="0.25">
      <c r="A403" s="661">
        <v>323</v>
      </c>
      <c r="B403" s="661" t="s">
        <v>843</v>
      </c>
      <c r="C403" s="681">
        <v>90000</v>
      </c>
      <c r="D403" s="681"/>
      <c r="E403" s="736"/>
      <c r="F403" s="736"/>
      <c r="G403" s="736"/>
      <c r="H403" s="736"/>
      <c r="I403" s="736"/>
      <c r="J403" s="736"/>
      <c r="K403" s="736"/>
      <c r="L403" s="736"/>
      <c r="M403" s="736"/>
      <c r="N403" s="736"/>
      <c r="O403" s="736"/>
      <c r="P403" s="736">
        <v>90000</v>
      </c>
      <c r="Q403" s="736"/>
      <c r="R403" s="736"/>
      <c r="S403" s="781"/>
      <c r="T403" s="781"/>
      <c r="U403" s="781"/>
    </row>
    <row r="404" spans="1:21" ht="15.75" thickBot="1" x14ac:dyDescent="0.3">
      <c r="A404" s="747"/>
      <c r="B404" s="723"/>
      <c r="C404" s="782"/>
      <c r="D404" s="736"/>
      <c r="E404" s="736"/>
      <c r="F404" s="736"/>
      <c r="G404" s="736"/>
      <c r="H404" s="736"/>
      <c r="I404" s="736"/>
      <c r="J404" s="736"/>
      <c r="K404" s="736"/>
      <c r="L404" s="736"/>
      <c r="M404" s="736"/>
      <c r="N404" s="736"/>
      <c r="O404" s="736"/>
      <c r="P404" s="736"/>
      <c r="Q404" s="736"/>
      <c r="R404" s="736"/>
      <c r="S404" s="781"/>
      <c r="T404" s="781"/>
      <c r="U404" s="781"/>
    </row>
    <row r="405" spans="1:21" ht="15.75" thickBot="1" x14ac:dyDescent="0.3">
      <c r="A405" s="783" t="s">
        <v>772</v>
      </c>
      <c r="B405" s="784" t="s">
        <v>773</v>
      </c>
      <c r="C405" s="769">
        <f>C407</f>
        <v>200000</v>
      </c>
      <c r="D405" s="769">
        <f t="shared" ref="D405:U405" si="212">D407</f>
        <v>100000</v>
      </c>
      <c r="E405" s="769">
        <f t="shared" si="212"/>
        <v>0</v>
      </c>
      <c r="F405" s="769">
        <f t="shared" si="212"/>
        <v>0</v>
      </c>
      <c r="G405" s="769">
        <f t="shared" si="212"/>
        <v>0</v>
      </c>
      <c r="H405" s="769">
        <f t="shared" si="212"/>
        <v>0</v>
      </c>
      <c r="I405" s="769">
        <f t="shared" si="212"/>
        <v>0</v>
      </c>
      <c r="J405" s="769">
        <f t="shared" si="212"/>
        <v>0</v>
      </c>
      <c r="K405" s="769">
        <f t="shared" si="212"/>
        <v>0</v>
      </c>
      <c r="L405" s="769">
        <f t="shared" si="212"/>
        <v>0</v>
      </c>
      <c r="M405" s="769">
        <f t="shared" si="212"/>
        <v>0</v>
      </c>
      <c r="N405" s="769">
        <f t="shared" si="212"/>
        <v>0</v>
      </c>
      <c r="O405" s="769">
        <f t="shared" si="212"/>
        <v>100000</v>
      </c>
      <c r="P405" s="769">
        <f t="shared" si="212"/>
        <v>0</v>
      </c>
      <c r="Q405" s="769">
        <f t="shared" si="212"/>
        <v>0</v>
      </c>
      <c r="R405" s="769">
        <f t="shared" si="212"/>
        <v>0</v>
      </c>
      <c r="S405" s="785">
        <f t="shared" si="212"/>
        <v>0</v>
      </c>
      <c r="T405" s="785">
        <f t="shared" si="212"/>
        <v>0</v>
      </c>
      <c r="U405" s="785">
        <f t="shared" si="212"/>
        <v>0</v>
      </c>
    </row>
    <row r="406" spans="1:21" x14ac:dyDescent="0.25">
      <c r="A406" s="747"/>
      <c r="B406" s="723"/>
      <c r="C406" s="782"/>
      <c r="D406" s="736"/>
      <c r="E406" s="736"/>
      <c r="F406" s="736"/>
      <c r="G406" s="736"/>
      <c r="H406" s="736"/>
      <c r="I406" s="736"/>
      <c r="J406" s="736"/>
      <c r="K406" s="736"/>
      <c r="L406" s="736"/>
      <c r="M406" s="736"/>
      <c r="N406" s="736"/>
      <c r="O406" s="736"/>
      <c r="P406" s="736"/>
      <c r="Q406" s="736"/>
      <c r="R406" s="736"/>
      <c r="S406" s="781"/>
      <c r="T406" s="781"/>
      <c r="U406" s="781"/>
    </row>
    <row r="407" spans="1:21" x14ac:dyDescent="0.25">
      <c r="A407" s="689" t="s">
        <v>844</v>
      </c>
      <c r="B407" s="711" t="s">
        <v>845</v>
      </c>
      <c r="C407" s="691">
        <f t="shared" ref="C407:U408" si="213">C408</f>
        <v>200000</v>
      </c>
      <c r="D407" s="691">
        <f t="shared" si="213"/>
        <v>100000</v>
      </c>
      <c r="E407" s="691">
        <f t="shared" si="213"/>
        <v>0</v>
      </c>
      <c r="F407" s="691">
        <f t="shared" si="213"/>
        <v>0</v>
      </c>
      <c r="G407" s="691">
        <f t="shared" si="213"/>
        <v>0</v>
      </c>
      <c r="H407" s="691">
        <f t="shared" si="213"/>
        <v>0</v>
      </c>
      <c r="I407" s="691">
        <f t="shared" si="213"/>
        <v>0</v>
      </c>
      <c r="J407" s="691">
        <f t="shared" si="213"/>
        <v>0</v>
      </c>
      <c r="K407" s="691">
        <f t="shared" si="213"/>
        <v>0</v>
      </c>
      <c r="L407" s="691">
        <f t="shared" si="213"/>
        <v>0</v>
      </c>
      <c r="M407" s="691">
        <f t="shared" si="213"/>
        <v>0</v>
      </c>
      <c r="N407" s="691">
        <f t="shared" si="213"/>
        <v>0</v>
      </c>
      <c r="O407" s="691">
        <f t="shared" si="213"/>
        <v>100000</v>
      </c>
      <c r="P407" s="691">
        <f t="shared" si="213"/>
        <v>0</v>
      </c>
      <c r="Q407" s="691">
        <f t="shared" si="213"/>
        <v>0</v>
      </c>
      <c r="R407" s="691">
        <f t="shared" si="213"/>
        <v>0</v>
      </c>
      <c r="S407" s="787">
        <f t="shared" si="213"/>
        <v>0</v>
      </c>
      <c r="T407" s="787">
        <f t="shared" si="213"/>
        <v>0</v>
      </c>
      <c r="U407" s="787">
        <f t="shared" si="213"/>
        <v>0</v>
      </c>
    </row>
    <row r="408" spans="1:21" ht="24" x14ac:dyDescent="0.25">
      <c r="A408" s="751">
        <v>4</v>
      </c>
      <c r="B408" s="679" t="s">
        <v>107</v>
      </c>
      <c r="C408" s="654">
        <f>C409</f>
        <v>200000</v>
      </c>
      <c r="D408" s="654">
        <f t="shared" si="213"/>
        <v>100000</v>
      </c>
      <c r="E408" s="654">
        <f t="shared" si="213"/>
        <v>0</v>
      </c>
      <c r="F408" s="654">
        <f t="shared" si="213"/>
        <v>0</v>
      </c>
      <c r="G408" s="654">
        <f t="shared" si="213"/>
        <v>0</v>
      </c>
      <c r="H408" s="654">
        <f t="shared" si="213"/>
        <v>0</v>
      </c>
      <c r="I408" s="654">
        <f t="shared" si="213"/>
        <v>0</v>
      </c>
      <c r="J408" s="654">
        <f t="shared" si="213"/>
        <v>0</v>
      </c>
      <c r="K408" s="654">
        <f t="shared" si="213"/>
        <v>0</v>
      </c>
      <c r="L408" s="654">
        <f t="shared" si="213"/>
        <v>0</v>
      </c>
      <c r="M408" s="654">
        <f t="shared" si="213"/>
        <v>0</v>
      </c>
      <c r="N408" s="654">
        <f t="shared" si="213"/>
        <v>0</v>
      </c>
      <c r="O408" s="654">
        <f t="shared" si="213"/>
        <v>100000</v>
      </c>
      <c r="P408" s="654">
        <f t="shared" si="213"/>
        <v>0</v>
      </c>
      <c r="Q408" s="654">
        <f t="shared" si="213"/>
        <v>0</v>
      </c>
      <c r="R408" s="654">
        <f t="shared" si="213"/>
        <v>0</v>
      </c>
      <c r="S408" s="788">
        <f t="shared" si="213"/>
        <v>0</v>
      </c>
      <c r="T408" s="788">
        <f t="shared" si="213"/>
        <v>0</v>
      </c>
      <c r="U408" s="788">
        <f t="shared" si="213"/>
        <v>0</v>
      </c>
    </row>
    <row r="409" spans="1:21" ht="36" x14ac:dyDescent="0.25">
      <c r="A409" s="751">
        <v>42</v>
      </c>
      <c r="B409" s="679" t="s">
        <v>146</v>
      </c>
      <c r="C409" s="654">
        <f>SUM(C410)</f>
        <v>200000</v>
      </c>
      <c r="D409" s="654">
        <f t="shared" ref="D409:U409" si="214">SUM(D410)</f>
        <v>100000</v>
      </c>
      <c r="E409" s="654">
        <f t="shared" si="214"/>
        <v>0</v>
      </c>
      <c r="F409" s="654">
        <f t="shared" si="214"/>
        <v>0</v>
      </c>
      <c r="G409" s="654">
        <f t="shared" si="214"/>
        <v>0</v>
      </c>
      <c r="H409" s="654">
        <f t="shared" si="214"/>
        <v>0</v>
      </c>
      <c r="I409" s="654">
        <f t="shared" si="214"/>
        <v>0</v>
      </c>
      <c r="J409" s="654">
        <f t="shared" si="214"/>
        <v>0</v>
      </c>
      <c r="K409" s="654">
        <f t="shared" si="214"/>
        <v>0</v>
      </c>
      <c r="L409" s="654">
        <f t="shared" si="214"/>
        <v>0</v>
      </c>
      <c r="M409" s="654">
        <f t="shared" si="214"/>
        <v>0</v>
      </c>
      <c r="N409" s="654">
        <f t="shared" si="214"/>
        <v>0</v>
      </c>
      <c r="O409" s="654">
        <f t="shared" si="214"/>
        <v>100000</v>
      </c>
      <c r="P409" s="654">
        <f t="shared" si="214"/>
        <v>0</v>
      </c>
      <c r="Q409" s="654">
        <f t="shared" si="214"/>
        <v>0</v>
      </c>
      <c r="R409" s="654">
        <f t="shared" si="214"/>
        <v>0</v>
      </c>
      <c r="S409" s="788">
        <f t="shared" si="214"/>
        <v>0</v>
      </c>
      <c r="T409" s="788">
        <f t="shared" si="214"/>
        <v>0</v>
      </c>
      <c r="U409" s="788">
        <f t="shared" si="214"/>
        <v>0</v>
      </c>
    </row>
    <row r="410" spans="1:21" x14ac:dyDescent="0.25">
      <c r="A410" s="661">
        <v>421</v>
      </c>
      <c r="B410" s="661" t="s">
        <v>845</v>
      </c>
      <c r="C410" s="681">
        <v>200000</v>
      </c>
      <c r="D410" s="681">
        <v>100000</v>
      </c>
      <c r="E410" s="736"/>
      <c r="F410" s="736"/>
      <c r="G410" s="736"/>
      <c r="H410" s="736"/>
      <c r="I410" s="736"/>
      <c r="J410" s="736"/>
      <c r="K410" s="736"/>
      <c r="L410" s="736"/>
      <c r="M410" s="736"/>
      <c r="N410" s="736"/>
      <c r="O410" s="736">
        <v>100000</v>
      </c>
      <c r="P410" s="736"/>
      <c r="Q410" s="736"/>
      <c r="R410" s="736"/>
      <c r="S410" s="781"/>
      <c r="T410" s="781"/>
      <c r="U410" s="781"/>
    </row>
    <row r="411" spans="1:21" ht="15.75" thickBot="1" x14ac:dyDescent="0.3">
      <c r="A411" s="747"/>
      <c r="B411" s="723"/>
      <c r="C411" s="782"/>
      <c r="D411" s="736"/>
      <c r="E411" s="736"/>
      <c r="F411" s="736"/>
      <c r="G411" s="736"/>
      <c r="H411" s="736"/>
      <c r="I411" s="736"/>
      <c r="J411" s="736"/>
      <c r="K411" s="736"/>
      <c r="L411" s="736"/>
      <c r="M411" s="736"/>
      <c r="N411" s="736"/>
      <c r="O411" s="736"/>
      <c r="P411" s="736"/>
      <c r="Q411" s="736"/>
      <c r="R411" s="736"/>
      <c r="S411" s="781"/>
      <c r="T411" s="781"/>
      <c r="U411" s="781"/>
    </row>
    <row r="412" spans="1:21" ht="36.75" thickBot="1" x14ac:dyDescent="0.3">
      <c r="A412" s="783" t="s">
        <v>774</v>
      </c>
      <c r="B412" s="802" t="s">
        <v>775</v>
      </c>
      <c r="C412" s="389">
        <f>C414</f>
        <v>40000</v>
      </c>
      <c r="D412" s="389">
        <f t="shared" ref="D412:U412" si="215">D414</f>
        <v>40000</v>
      </c>
      <c r="E412" s="389">
        <f t="shared" si="215"/>
        <v>0</v>
      </c>
      <c r="F412" s="389">
        <f t="shared" si="215"/>
        <v>0</v>
      </c>
      <c r="G412" s="389">
        <f t="shared" si="215"/>
        <v>0</v>
      </c>
      <c r="H412" s="389">
        <f t="shared" si="215"/>
        <v>0</v>
      </c>
      <c r="I412" s="389">
        <f t="shared" si="215"/>
        <v>0</v>
      </c>
      <c r="J412" s="389">
        <f t="shared" si="215"/>
        <v>0</v>
      </c>
      <c r="K412" s="389">
        <f t="shared" si="215"/>
        <v>0</v>
      </c>
      <c r="L412" s="389">
        <f t="shared" si="215"/>
        <v>0</v>
      </c>
      <c r="M412" s="389">
        <f t="shared" si="215"/>
        <v>0</v>
      </c>
      <c r="N412" s="389">
        <f t="shared" si="215"/>
        <v>0</v>
      </c>
      <c r="O412" s="389">
        <f t="shared" si="215"/>
        <v>0</v>
      </c>
      <c r="P412" s="389">
        <f t="shared" si="215"/>
        <v>0</v>
      </c>
      <c r="Q412" s="389">
        <f t="shared" si="215"/>
        <v>0</v>
      </c>
      <c r="R412" s="389">
        <f t="shared" si="215"/>
        <v>0</v>
      </c>
      <c r="S412" s="389">
        <f t="shared" si="215"/>
        <v>0</v>
      </c>
      <c r="T412" s="389">
        <f t="shared" si="215"/>
        <v>0</v>
      </c>
      <c r="U412" s="389">
        <f t="shared" si="215"/>
        <v>0</v>
      </c>
    </row>
    <row r="413" spans="1:21" x14ac:dyDescent="0.25">
      <c r="A413" s="747"/>
      <c r="B413" s="723"/>
      <c r="C413" s="782"/>
      <c r="D413" s="736"/>
      <c r="E413" s="736"/>
      <c r="F413" s="736"/>
      <c r="G413" s="736"/>
      <c r="H413" s="736"/>
      <c r="I413" s="736"/>
      <c r="J413" s="736"/>
      <c r="K413" s="736"/>
      <c r="L413" s="736"/>
      <c r="M413" s="736"/>
      <c r="N413" s="736"/>
      <c r="O413" s="736"/>
      <c r="P413" s="736"/>
      <c r="Q413" s="736"/>
      <c r="R413" s="736"/>
      <c r="S413" s="781"/>
      <c r="T413" s="781"/>
      <c r="U413" s="781"/>
    </row>
    <row r="414" spans="1:21" ht="24" x14ac:dyDescent="0.25">
      <c r="A414" s="689" t="s">
        <v>776</v>
      </c>
      <c r="B414" s="690" t="s">
        <v>777</v>
      </c>
      <c r="C414" s="691">
        <f t="shared" ref="C414:U415" si="216">C415</f>
        <v>40000</v>
      </c>
      <c r="D414" s="691">
        <f t="shared" si="216"/>
        <v>40000</v>
      </c>
      <c r="E414" s="691">
        <f t="shared" si="216"/>
        <v>0</v>
      </c>
      <c r="F414" s="691">
        <f t="shared" si="216"/>
        <v>0</v>
      </c>
      <c r="G414" s="691">
        <f t="shared" si="216"/>
        <v>0</v>
      </c>
      <c r="H414" s="691">
        <f t="shared" si="216"/>
        <v>0</v>
      </c>
      <c r="I414" s="691">
        <f t="shared" si="216"/>
        <v>0</v>
      </c>
      <c r="J414" s="691">
        <f t="shared" si="216"/>
        <v>0</v>
      </c>
      <c r="K414" s="691">
        <f t="shared" si="216"/>
        <v>0</v>
      </c>
      <c r="L414" s="691">
        <f t="shared" si="216"/>
        <v>0</v>
      </c>
      <c r="M414" s="691">
        <f t="shared" si="216"/>
        <v>0</v>
      </c>
      <c r="N414" s="691">
        <f t="shared" si="216"/>
        <v>0</v>
      </c>
      <c r="O414" s="691">
        <f t="shared" si="216"/>
        <v>0</v>
      </c>
      <c r="P414" s="691">
        <f t="shared" si="216"/>
        <v>0</v>
      </c>
      <c r="Q414" s="691">
        <f t="shared" si="216"/>
        <v>0</v>
      </c>
      <c r="R414" s="691">
        <f t="shared" si="216"/>
        <v>0</v>
      </c>
      <c r="S414" s="691">
        <f t="shared" si="216"/>
        <v>0</v>
      </c>
      <c r="T414" s="691">
        <f t="shared" si="216"/>
        <v>0</v>
      </c>
      <c r="U414" s="691">
        <f t="shared" si="216"/>
        <v>0</v>
      </c>
    </row>
    <row r="415" spans="1:21" x14ac:dyDescent="0.25">
      <c r="A415" s="679">
        <v>3</v>
      </c>
      <c r="B415" s="679" t="s">
        <v>67</v>
      </c>
      <c r="C415" s="654">
        <f>C416</f>
        <v>40000</v>
      </c>
      <c r="D415" s="654">
        <f t="shared" si="216"/>
        <v>40000</v>
      </c>
      <c r="E415" s="654">
        <f t="shared" si="216"/>
        <v>0</v>
      </c>
      <c r="F415" s="654">
        <f t="shared" si="216"/>
        <v>0</v>
      </c>
      <c r="G415" s="654">
        <f t="shared" si="216"/>
        <v>0</v>
      </c>
      <c r="H415" s="654">
        <f t="shared" si="216"/>
        <v>0</v>
      </c>
      <c r="I415" s="654">
        <f t="shared" si="216"/>
        <v>0</v>
      </c>
      <c r="J415" s="654">
        <f t="shared" si="216"/>
        <v>0</v>
      </c>
      <c r="K415" s="654">
        <f t="shared" si="216"/>
        <v>0</v>
      </c>
      <c r="L415" s="654">
        <f t="shared" si="216"/>
        <v>0</v>
      </c>
      <c r="M415" s="654">
        <f t="shared" si="216"/>
        <v>0</v>
      </c>
      <c r="N415" s="654">
        <f t="shared" si="216"/>
        <v>0</v>
      </c>
      <c r="O415" s="654">
        <f t="shared" si="216"/>
        <v>0</v>
      </c>
      <c r="P415" s="654">
        <f t="shared" si="216"/>
        <v>0</v>
      </c>
      <c r="Q415" s="654">
        <f t="shared" si="216"/>
        <v>0</v>
      </c>
      <c r="R415" s="654">
        <f t="shared" si="216"/>
        <v>0</v>
      </c>
      <c r="S415" s="654">
        <f t="shared" si="216"/>
        <v>0</v>
      </c>
      <c r="T415" s="654">
        <f t="shared" si="216"/>
        <v>0</v>
      </c>
      <c r="U415" s="654">
        <f t="shared" si="216"/>
        <v>0</v>
      </c>
    </row>
    <row r="416" spans="1:21" x14ac:dyDescent="0.25">
      <c r="A416" s="679">
        <v>35</v>
      </c>
      <c r="B416" s="679" t="s">
        <v>91</v>
      </c>
      <c r="C416" s="654">
        <f>SUM(C417)</f>
        <v>40000</v>
      </c>
      <c r="D416" s="654">
        <f t="shared" ref="D416:U416" si="217">SUM(D417)</f>
        <v>40000</v>
      </c>
      <c r="E416" s="654">
        <f t="shared" si="217"/>
        <v>0</v>
      </c>
      <c r="F416" s="654">
        <f t="shared" si="217"/>
        <v>0</v>
      </c>
      <c r="G416" s="654">
        <f t="shared" si="217"/>
        <v>0</v>
      </c>
      <c r="H416" s="654">
        <f t="shared" si="217"/>
        <v>0</v>
      </c>
      <c r="I416" s="654">
        <f t="shared" si="217"/>
        <v>0</v>
      </c>
      <c r="J416" s="654">
        <f t="shared" si="217"/>
        <v>0</v>
      </c>
      <c r="K416" s="654">
        <f t="shared" si="217"/>
        <v>0</v>
      </c>
      <c r="L416" s="654">
        <f t="shared" si="217"/>
        <v>0</v>
      </c>
      <c r="M416" s="654">
        <f t="shared" si="217"/>
        <v>0</v>
      </c>
      <c r="N416" s="654">
        <f t="shared" si="217"/>
        <v>0</v>
      </c>
      <c r="O416" s="654">
        <f t="shared" si="217"/>
        <v>0</v>
      </c>
      <c r="P416" s="654">
        <f t="shared" si="217"/>
        <v>0</v>
      </c>
      <c r="Q416" s="654">
        <f t="shared" si="217"/>
        <v>0</v>
      </c>
      <c r="R416" s="654">
        <f t="shared" si="217"/>
        <v>0</v>
      </c>
      <c r="S416" s="654">
        <f t="shared" si="217"/>
        <v>0</v>
      </c>
      <c r="T416" s="654">
        <f t="shared" si="217"/>
        <v>0</v>
      </c>
      <c r="U416" s="654">
        <f t="shared" si="217"/>
        <v>0</v>
      </c>
    </row>
    <row r="417" spans="1:21" ht="24" x14ac:dyDescent="0.25">
      <c r="A417" s="661">
        <v>351</v>
      </c>
      <c r="B417" s="661" t="s">
        <v>122</v>
      </c>
      <c r="C417" s="681">
        <v>40000</v>
      </c>
      <c r="D417" s="681">
        <v>40000</v>
      </c>
      <c r="E417" s="736"/>
      <c r="F417" s="736"/>
      <c r="G417" s="736"/>
      <c r="H417" s="736"/>
      <c r="I417" s="736"/>
      <c r="J417" s="736"/>
      <c r="K417" s="736"/>
      <c r="L417" s="736"/>
      <c r="M417" s="736"/>
      <c r="N417" s="736"/>
      <c r="O417" s="736"/>
      <c r="P417" s="736"/>
      <c r="Q417" s="736"/>
      <c r="R417" s="736"/>
      <c r="S417" s="781"/>
      <c r="T417" s="781"/>
      <c r="U417" s="781"/>
    </row>
    <row r="418" spans="1:21" ht="15.75" thickBot="1" x14ac:dyDescent="0.3">
      <c r="A418" s="747"/>
      <c r="B418" s="723"/>
      <c r="C418" s="782"/>
      <c r="D418" s="736"/>
      <c r="E418" s="736"/>
      <c r="F418" s="736"/>
      <c r="G418" s="736"/>
      <c r="H418" s="736"/>
      <c r="I418" s="736"/>
      <c r="J418" s="736"/>
      <c r="K418" s="736"/>
      <c r="L418" s="736"/>
      <c r="M418" s="736"/>
      <c r="N418" s="736"/>
      <c r="O418" s="736"/>
      <c r="P418" s="736"/>
      <c r="Q418" s="736"/>
      <c r="R418" s="736"/>
      <c r="S418" s="781"/>
      <c r="T418" s="781"/>
      <c r="U418" s="781"/>
    </row>
    <row r="419" spans="1:21" ht="15.75" thickBot="1" x14ac:dyDescent="0.3">
      <c r="A419" s="783" t="s">
        <v>778</v>
      </c>
      <c r="B419" s="802" t="s">
        <v>839</v>
      </c>
      <c r="C419" s="389">
        <f>C421</f>
        <v>300000</v>
      </c>
      <c r="D419" s="389">
        <f t="shared" ref="D419:U419" si="218">D421</f>
        <v>50000</v>
      </c>
      <c r="E419" s="389">
        <f t="shared" si="218"/>
        <v>0</v>
      </c>
      <c r="F419" s="389">
        <f t="shared" si="218"/>
        <v>0</v>
      </c>
      <c r="G419" s="389">
        <f t="shared" si="218"/>
        <v>0</v>
      </c>
      <c r="H419" s="389">
        <f t="shared" si="218"/>
        <v>0</v>
      </c>
      <c r="I419" s="389">
        <f t="shared" si="218"/>
        <v>0</v>
      </c>
      <c r="J419" s="389">
        <f t="shared" si="218"/>
        <v>0</v>
      </c>
      <c r="K419" s="389">
        <f t="shared" si="218"/>
        <v>0</v>
      </c>
      <c r="L419" s="389">
        <f t="shared" si="218"/>
        <v>0</v>
      </c>
      <c r="M419" s="389">
        <f t="shared" si="218"/>
        <v>0</v>
      </c>
      <c r="N419" s="389">
        <f t="shared" si="218"/>
        <v>0</v>
      </c>
      <c r="O419" s="389">
        <f t="shared" si="218"/>
        <v>100000</v>
      </c>
      <c r="P419" s="389">
        <f t="shared" si="218"/>
        <v>0</v>
      </c>
      <c r="Q419" s="389">
        <f t="shared" si="218"/>
        <v>0</v>
      </c>
      <c r="R419" s="389">
        <f t="shared" si="218"/>
        <v>150000</v>
      </c>
      <c r="S419" s="389">
        <f t="shared" si="218"/>
        <v>0</v>
      </c>
      <c r="T419" s="389">
        <f t="shared" si="218"/>
        <v>0</v>
      </c>
      <c r="U419" s="389">
        <f t="shared" si="218"/>
        <v>0</v>
      </c>
    </row>
    <row r="420" spans="1:21" x14ac:dyDescent="0.25">
      <c r="A420" s="747"/>
      <c r="B420" s="661"/>
      <c r="C420" s="661"/>
      <c r="D420" s="661"/>
      <c r="E420" s="661"/>
      <c r="F420" s="661"/>
      <c r="G420" s="661"/>
      <c r="H420" s="661"/>
      <c r="I420" s="661"/>
      <c r="J420" s="661"/>
      <c r="K420" s="661"/>
      <c r="L420" s="661"/>
      <c r="M420" s="661"/>
      <c r="N420" s="661"/>
      <c r="O420" s="661"/>
      <c r="P420" s="661"/>
      <c r="Q420" s="661"/>
      <c r="R420" s="661"/>
      <c r="S420" s="661"/>
      <c r="T420" s="661"/>
      <c r="U420" s="661"/>
    </row>
    <row r="421" spans="1:21" x14ac:dyDescent="0.25">
      <c r="A421" s="689" t="s">
        <v>779</v>
      </c>
      <c r="B421" s="711" t="s">
        <v>839</v>
      </c>
      <c r="C421" s="712">
        <f t="shared" ref="C421:U422" si="219">C422</f>
        <v>300000</v>
      </c>
      <c r="D421" s="712">
        <f t="shared" si="219"/>
        <v>50000</v>
      </c>
      <c r="E421" s="712">
        <f t="shared" si="219"/>
        <v>0</v>
      </c>
      <c r="F421" s="712">
        <f t="shared" si="219"/>
        <v>0</v>
      </c>
      <c r="G421" s="712">
        <f t="shared" si="219"/>
        <v>0</v>
      </c>
      <c r="H421" s="712">
        <f t="shared" si="219"/>
        <v>0</v>
      </c>
      <c r="I421" s="712">
        <f t="shared" si="219"/>
        <v>0</v>
      </c>
      <c r="J421" s="712">
        <f t="shared" si="219"/>
        <v>0</v>
      </c>
      <c r="K421" s="712">
        <f t="shared" si="219"/>
        <v>0</v>
      </c>
      <c r="L421" s="712">
        <f t="shared" si="219"/>
        <v>0</v>
      </c>
      <c r="M421" s="712">
        <f t="shared" si="219"/>
        <v>0</v>
      </c>
      <c r="N421" s="712">
        <f t="shared" si="219"/>
        <v>0</v>
      </c>
      <c r="O421" s="712">
        <f t="shared" si="219"/>
        <v>100000</v>
      </c>
      <c r="P421" s="712">
        <f t="shared" si="219"/>
        <v>0</v>
      </c>
      <c r="Q421" s="712">
        <f t="shared" si="219"/>
        <v>0</v>
      </c>
      <c r="R421" s="712">
        <f t="shared" si="219"/>
        <v>150000</v>
      </c>
      <c r="S421" s="712">
        <f t="shared" si="219"/>
        <v>0</v>
      </c>
      <c r="T421" s="712">
        <f t="shared" si="219"/>
        <v>0</v>
      </c>
      <c r="U421" s="712">
        <f t="shared" si="219"/>
        <v>0</v>
      </c>
    </row>
    <row r="422" spans="1:21" ht="24" x14ac:dyDescent="0.25">
      <c r="A422" s="751">
        <v>4</v>
      </c>
      <c r="B422" s="679" t="s">
        <v>107</v>
      </c>
      <c r="C422" s="713">
        <f>C423</f>
        <v>300000</v>
      </c>
      <c r="D422" s="713">
        <f t="shared" si="219"/>
        <v>50000</v>
      </c>
      <c r="E422" s="713">
        <f t="shared" si="219"/>
        <v>0</v>
      </c>
      <c r="F422" s="713">
        <f t="shared" si="219"/>
        <v>0</v>
      </c>
      <c r="G422" s="713">
        <f t="shared" si="219"/>
        <v>0</v>
      </c>
      <c r="H422" s="713">
        <f t="shared" si="219"/>
        <v>0</v>
      </c>
      <c r="I422" s="713">
        <f t="shared" si="219"/>
        <v>0</v>
      </c>
      <c r="J422" s="713">
        <f t="shared" si="219"/>
        <v>0</v>
      </c>
      <c r="K422" s="713">
        <f t="shared" si="219"/>
        <v>0</v>
      </c>
      <c r="L422" s="713">
        <f t="shared" si="219"/>
        <v>0</v>
      </c>
      <c r="M422" s="713">
        <f t="shared" si="219"/>
        <v>0</v>
      </c>
      <c r="N422" s="713">
        <f t="shared" si="219"/>
        <v>0</v>
      </c>
      <c r="O422" s="713">
        <f t="shared" si="219"/>
        <v>100000</v>
      </c>
      <c r="P422" s="713">
        <f t="shared" si="219"/>
        <v>0</v>
      </c>
      <c r="Q422" s="713">
        <f t="shared" si="219"/>
        <v>0</v>
      </c>
      <c r="R422" s="713">
        <f t="shared" si="219"/>
        <v>150000</v>
      </c>
      <c r="S422" s="713">
        <f t="shared" si="219"/>
        <v>0</v>
      </c>
      <c r="T422" s="713">
        <f t="shared" si="219"/>
        <v>0</v>
      </c>
      <c r="U422" s="713">
        <f t="shared" si="219"/>
        <v>0</v>
      </c>
    </row>
    <row r="423" spans="1:21" ht="36" x14ac:dyDescent="0.25">
      <c r="A423" s="751">
        <v>42</v>
      </c>
      <c r="B423" s="679" t="s">
        <v>146</v>
      </c>
      <c r="C423" s="713">
        <f>SUM(C424:C424)</f>
        <v>300000</v>
      </c>
      <c r="D423" s="713">
        <f t="shared" ref="D423:U423" si="220">SUM(D424:D424)</f>
        <v>50000</v>
      </c>
      <c r="E423" s="713">
        <f t="shared" si="220"/>
        <v>0</v>
      </c>
      <c r="F423" s="713">
        <f t="shared" si="220"/>
        <v>0</v>
      </c>
      <c r="G423" s="713">
        <f t="shared" si="220"/>
        <v>0</v>
      </c>
      <c r="H423" s="713">
        <f t="shared" si="220"/>
        <v>0</v>
      </c>
      <c r="I423" s="713">
        <f t="shared" si="220"/>
        <v>0</v>
      </c>
      <c r="J423" s="713">
        <f t="shared" si="220"/>
        <v>0</v>
      </c>
      <c r="K423" s="713">
        <f t="shared" si="220"/>
        <v>0</v>
      </c>
      <c r="L423" s="713">
        <f t="shared" si="220"/>
        <v>0</v>
      </c>
      <c r="M423" s="713">
        <f t="shared" si="220"/>
        <v>0</v>
      </c>
      <c r="N423" s="713">
        <f t="shared" si="220"/>
        <v>0</v>
      </c>
      <c r="O423" s="713">
        <f t="shared" si="220"/>
        <v>100000</v>
      </c>
      <c r="P423" s="713">
        <f t="shared" si="220"/>
        <v>0</v>
      </c>
      <c r="Q423" s="713">
        <f t="shared" si="220"/>
        <v>0</v>
      </c>
      <c r="R423" s="713">
        <f t="shared" si="220"/>
        <v>150000</v>
      </c>
      <c r="S423" s="713">
        <f t="shared" si="220"/>
        <v>0</v>
      </c>
      <c r="T423" s="713">
        <f t="shared" si="220"/>
        <v>0</v>
      </c>
      <c r="U423" s="713">
        <f t="shared" si="220"/>
        <v>0</v>
      </c>
    </row>
    <row r="424" spans="1:21" x14ac:dyDescent="0.25">
      <c r="A424" s="752">
        <v>421</v>
      </c>
      <c r="B424" s="661" t="s">
        <v>839</v>
      </c>
      <c r="C424" s="662">
        <v>300000</v>
      </c>
      <c r="D424" s="681">
        <v>50000</v>
      </c>
      <c r="E424" s="736"/>
      <c r="F424" s="736"/>
      <c r="G424" s="736"/>
      <c r="H424" s="736"/>
      <c r="I424" s="736"/>
      <c r="J424" s="736"/>
      <c r="K424" s="736"/>
      <c r="L424" s="736"/>
      <c r="M424" s="736"/>
      <c r="N424" s="736"/>
      <c r="O424" s="736">
        <v>100000</v>
      </c>
      <c r="P424" s="736"/>
      <c r="Q424" s="736"/>
      <c r="R424" s="736">
        <v>150000</v>
      </c>
      <c r="S424" s="781"/>
      <c r="T424" s="781"/>
      <c r="U424" s="781"/>
    </row>
    <row r="425" spans="1:21" ht="15.75" thickBot="1" x14ac:dyDescent="0.3">
      <c r="A425" s="747"/>
      <c r="B425" s="723"/>
      <c r="C425" s="782"/>
      <c r="D425" s="736"/>
      <c r="E425" s="736"/>
      <c r="F425" s="736"/>
      <c r="G425" s="736"/>
      <c r="H425" s="736"/>
      <c r="I425" s="736"/>
      <c r="J425" s="736"/>
      <c r="K425" s="736"/>
      <c r="L425" s="736"/>
      <c r="M425" s="736"/>
      <c r="N425" s="736"/>
      <c r="O425" s="736"/>
      <c r="P425" s="736"/>
      <c r="Q425" s="736"/>
      <c r="R425" s="736"/>
      <c r="S425" s="781"/>
      <c r="T425" s="781"/>
      <c r="U425" s="781"/>
    </row>
    <row r="426" spans="1:21" ht="24.75" thickBot="1" x14ac:dyDescent="0.3">
      <c r="A426" s="783" t="s">
        <v>780</v>
      </c>
      <c r="B426" s="802" t="s">
        <v>781</v>
      </c>
      <c r="C426" s="389">
        <f>C428+C437+C445+C451</f>
        <v>923000</v>
      </c>
      <c r="D426" s="389">
        <f t="shared" ref="D426:U426" si="221">D428+D437+D445+D451</f>
        <v>629000</v>
      </c>
      <c r="E426" s="389">
        <f t="shared" si="221"/>
        <v>293000</v>
      </c>
      <c r="F426" s="389">
        <f t="shared" si="221"/>
        <v>0</v>
      </c>
      <c r="G426" s="389">
        <f t="shared" si="221"/>
        <v>0</v>
      </c>
      <c r="H426" s="389">
        <f t="shared" si="221"/>
        <v>0</v>
      </c>
      <c r="I426" s="389">
        <f t="shared" si="221"/>
        <v>0</v>
      </c>
      <c r="J426" s="389">
        <f t="shared" si="221"/>
        <v>0</v>
      </c>
      <c r="K426" s="389">
        <f t="shared" si="221"/>
        <v>0</v>
      </c>
      <c r="L426" s="389">
        <f t="shared" si="221"/>
        <v>0</v>
      </c>
      <c r="M426" s="389">
        <f t="shared" si="221"/>
        <v>0</v>
      </c>
      <c r="N426" s="389">
        <f t="shared" si="221"/>
        <v>1000</v>
      </c>
      <c r="O426" s="389">
        <f t="shared" si="221"/>
        <v>0</v>
      </c>
      <c r="P426" s="389">
        <f t="shared" si="221"/>
        <v>0</v>
      </c>
      <c r="Q426" s="389">
        <f t="shared" si="221"/>
        <v>0</v>
      </c>
      <c r="R426" s="389">
        <f t="shared" si="221"/>
        <v>0</v>
      </c>
      <c r="S426" s="389">
        <f t="shared" si="221"/>
        <v>0</v>
      </c>
      <c r="T426" s="389">
        <f t="shared" si="221"/>
        <v>0</v>
      </c>
      <c r="U426" s="389">
        <f t="shared" si="221"/>
        <v>0</v>
      </c>
    </row>
    <row r="427" spans="1:21" x14ac:dyDescent="0.25">
      <c r="A427" s="747"/>
      <c r="B427" s="723"/>
      <c r="C427" s="782"/>
      <c r="D427" s="736"/>
      <c r="E427" s="736"/>
      <c r="F427" s="736"/>
      <c r="G427" s="736"/>
      <c r="H427" s="736"/>
      <c r="I427" s="736"/>
      <c r="J427" s="736"/>
      <c r="K427" s="736"/>
      <c r="L427" s="736"/>
      <c r="M427" s="736"/>
      <c r="N427" s="736"/>
      <c r="O427" s="736"/>
      <c r="P427" s="736"/>
      <c r="Q427" s="736"/>
      <c r="R427" s="736"/>
      <c r="S427" s="781"/>
      <c r="T427" s="781"/>
      <c r="U427" s="781"/>
    </row>
    <row r="428" spans="1:21" x14ac:dyDescent="0.25">
      <c r="A428" s="689" t="s">
        <v>782</v>
      </c>
      <c r="B428" s="690" t="s">
        <v>68</v>
      </c>
      <c r="C428" s="691">
        <f>C429</f>
        <v>580000</v>
      </c>
      <c r="D428" s="691">
        <f t="shared" ref="D428:U428" si="222">D429</f>
        <v>558000</v>
      </c>
      <c r="E428" s="691">
        <f t="shared" si="222"/>
        <v>22000</v>
      </c>
      <c r="F428" s="691">
        <f t="shared" si="222"/>
        <v>0</v>
      </c>
      <c r="G428" s="691">
        <f t="shared" si="222"/>
        <v>0</v>
      </c>
      <c r="H428" s="691">
        <f t="shared" si="222"/>
        <v>0</v>
      </c>
      <c r="I428" s="691">
        <f t="shared" si="222"/>
        <v>0</v>
      </c>
      <c r="J428" s="691">
        <f t="shared" si="222"/>
        <v>0</v>
      </c>
      <c r="K428" s="691">
        <f t="shared" si="222"/>
        <v>0</v>
      </c>
      <c r="L428" s="691">
        <f t="shared" si="222"/>
        <v>0</v>
      </c>
      <c r="M428" s="691">
        <f t="shared" si="222"/>
        <v>0</v>
      </c>
      <c r="N428" s="691">
        <f t="shared" si="222"/>
        <v>0</v>
      </c>
      <c r="O428" s="691">
        <f t="shared" si="222"/>
        <v>0</v>
      </c>
      <c r="P428" s="691">
        <f t="shared" si="222"/>
        <v>0</v>
      </c>
      <c r="Q428" s="691">
        <f t="shared" si="222"/>
        <v>0</v>
      </c>
      <c r="R428" s="691">
        <f t="shared" si="222"/>
        <v>0</v>
      </c>
      <c r="S428" s="691">
        <f t="shared" si="222"/>
        <v>0</v>
      </c>
      <c r="T428" s="691">
        <f t="shared" si="222"/>
        <v>0</v>
      </c>
      <c r="U428" s="691">
        <f t="shared" si="222"/>
        <v>0</v>
      </c>
    </row>
    <row r="429" spans="1:21" x14ac:dyDescent="0.25">
      <c r="A429" s="679">
        <v>3</v>
      </c>
      <c r="B429" s="679" t="s">
        <v>67</v>
      </c>
      <c r="C429" s="654">
        <f>C430+C434</f>
        <v>580000</v>
      </c>
      <c r="D429" s="654">
        <f t="shared" ref="D429:U429" si="223">D430+D434</f>
        <v>558000</v>
      </c>
      <c r="E429" s="654">
        <f t="shared" si="223"/>
        <v>22000</v>
      </c>
      <c r="F429" s="654">
        <f t="shared" si="223"/>
        <v>0</v>
      </c>
      <c r="G429" s="654">
        <f t="shared" si="223"/>
        <v>0</v>
      </c>
      <c r="H429" s="654">
        <f t="shared" si="223"/>
        <v>0</v>
      </c>
      <c r="I429" s="654">
        <f t="shared" si="223"/>
        <v>0</v>
      </c>
      <c r="J429" s="654">
        <f t="shared" si="223"/>
        <v>0</v>
      </c>
      <c r="K429" s="654">
        <f t="shared" si="223"/>
        <v>0</v>
      </c>
      <c r="L429" s="654">
        <f t="shared" si="223"/>
        <v>0</v>
      </c>
      <c r="M429" s="654">
        <f t="shared" si="223"/>
        <v>0</v>
      </c>
      <c r="N429" s="654">
        <f t="shared" si="223"/>
        <v>0</v>
      </c>
      <c r="O429" s="654">
        <f t="shared" si="223"/>
        <v>0</v>
      </c>
      <c r="P429" s="654">
        <f t="shared" si="223"/>
        <v>0</v>
      </c>
      <c r="Q429" s="654">
        <f t="shared" si="223"/>
        <v>0</v>
      </c>
      <c r="R429" s="654">
        <f t="shared" si="223"/>
        <v>0</v>
      </c>
      <c r="S429" s="654">
        <f t="shared" si="223"/>
        <v>0</v>
      </c>
      <c r="T429" s="654">
        <f t="shared" si="223"/>
        <v>0</v>
      </c>
      <c r="U429" s="654">
        <f t="shared" si="223"/>
        <v>0</v>
      </c>
    </row>
    <row r="430" spans="1:21" x14ac:dyDescent="0.25">
      <c r="A430" s="679">
        <v>31</v>
      </c>
      <c r="B430" s="679" t="s">
        <v>68</v>
      </c>
      <c r="C430" s="654">
        <f>SUM(C431:C433)</f>
        <v>558000</v>
      </c>
      <c r="D430" s="654">
        <f t="shared" ref="D430:U430" si="224">SUM(D431:D433)</f>
        <v>558000</v>
      </c>
      <c r="E430" s="654">
        <f t="shared" si="224"/>
        <v>0</v>
      </c>
      <c r="F430" s="654">
        <f t="shared" si="224"/>
        <v>0</v>
      </c>
      <c r="G430" s="654">
        <f t="shared" si="224"/>
        <v>0</v>
      </c>
      <c r="H430" s="654">
        <f t="shared" si="224"/>
        <v>0</v>
      </c>
      <c r="I430" s="654">
        <f t="shared" si="224"/>
        <v>0</v>
      </c>
      <c r="J430" s="654">
        <f t="shared" si="224"/>
        <v>0</v>
      </c>
      <c r="K430" s="654">
        <f t="shared" si="224"/>
        <v>0</v>
      </c>
      <c r="L430" s="654">
        <f t="shared" si="224"/>
        <v>0</v>
      </c>
      <c r="M430" s="654">
        <f t="shared" si="224"/>
        <v>0</v>
      </c>
      <c r="N430" s="654">
        <f t="shared" si="224"/>
        <v>0</v>
      </c>
      <c r="O430" s="654">
        <f t="shared" si="224"/>
        <v>0</v>
      </c>
      <c r="P430" s="654">
        <f t="shared" si="224"/>
        <v>0</v>
      </c>
      <c r="Q430" s="654">
        <f t="shared" si="224"/>
        <v>0</v>
      </c>
      <c r="R430" s="654">
        <f t="shared" si="224"/>
        <v>0</v>
      </c>
      <c r="S430" s="654">
        <f t="shared" si="224"/>
        <v>0</v>
      </c>
      <c r="T430" s="654">
        <f t="shared" si="224"/>
        <v>0</v>
      </c>
      <c r="U430" s="654">
        <f t="shared" si="224"/>
        <v>0</v>
      </c>
    </row>
    <row r="431" spans="1:21" x14ac:dyDescent="0.25">
      <c r="A431" s="661">
        <v>311</v>
      </c>
      <c r="B431" s="661" t="s">
        <v>286</v>
      </c>
      <c r="C431" s="681">
        <v>370000</v>
      </c>
      <c r="D431" s="803">
        <v>370000</v>
      </c>
      <c r="E431" s="736"/>
      <c r="F431" s="736"/>
      <c r="G431" s="736"/>
      <c r="H431" s="736"/>
      <c r="I431" s="736"/>
      <c r="J431" s="736"/>
      <c r="K431" s="736"/>
      <c r="L431" s="736"/>
      <c r="M431" s="736"/>
      <c r="N431" s="736"/>
      <c r="O431" s="736"/>
      <c r="P431" s="736"/>
      <c r="Q431" s="736"/>
      <c r="R431" s="736"/>
      <c r="S431" s="781"/>
      <c r="T431" s="781"/>
      <c r="U431" s="781"/>
    </row>
    <row r="432" spans="1:21" x14ac:dyDescent="0.25">
      <c r="A432" s="661">
        <v>312</v>
      </c>
      <c r="B432" s="661" t="s">
        <v>155</v>
      </c>
      <c r="C432" s="681">
        <v>18000</v>
      </c>
      <c r="D432" s="803">
        <v>18000</v>
      </c>
      <c r="E432" s="736"/>
      <c r="F432" s="736"/>
      <c r="G432" s="736"/>
      <c r="H432" s="736"/>
      <c r="I432" s="736"/>
      <c r="J432" s="736"/>
      <c r="K432" s="736"/>
      <c r="L432" s="736"/>
      <c r="M432" s="736"/>
      <c r="N432" s="736"/>
      <c r="O432" s="736"/>
      <c r="P432" s="736"/>
      <c r="Q432" s="736"/>
      <c r="R432" s="736"/>
      <c r="S432" s="781"/>
      <c r="T432" s="781"/>
      <c r="U432" s="781"/>
    </row>
    <row r="433" spans="1:21" x14ac:dyDescent="0.25">
      <c r="A433" s="661">
        <v>313</v>
      </c>
      <c r="B433" s="661" t="s">
        <v>287</v>
      </c>
      <c r="C433" s="681">
        <v>170000</v>
      </c>
      <c r="D433" s="803">
        <v>170000</v>
      </c>
      <c r="E433" s="736"/>
      <c r="F433" s="736"/>
      <c r="G433" s="736"/>
      <c r="H433" s="736"/>
      <c r="I433" s="736"/>
      <c r="J433" s="736"/>
      <c r="K433" s="736"/>
      <c r="L433" s="736"/>
      <c r="M433" s="736"/>
      <c r="N433" s="736"/>
      <c r="O433" s="736"/>
      <c r="P433" s="736"/>
      <c r="Q433" s="736"/>
      <c r="R433" s="736"/>
      <c r="S433" s="781"/>
      <c r="T433" s="781"/>
      <c r="U433" s="781"/>
    </row>
    <row r="434" spans="1:21" x14ac:dyDescent="0.25">
      <c r="A434" s="679">
        <v>32</v>
      </c>
      <c r="B434" s="679" t="s">
        <v>72</v>
      </c>
      <c r="C434" s="654">
        <f>SUM(C435)</f>
        <v>22000</v>
      </c>
      <c r="D434" s="654">
        <f t="shared" ref="D434:U434" si="225">SUM(D435)</f>
        <v>0</v>
      </c>
      <c r="E434" s="654">
        <f t="shared" si="225"/>
        <v>22000</v>
      </c>
      <c r="F434" s="654">
        <f t="shared" si="225"/>
        <v>0</v>
      </c>
      <c r="G434" s="654">
        <f t="shared" si="225"/>
        <v>0</v>
      </c>
      <c r="H434" s="654">
        <f t="shared" si="225"/>
        <v>0</v>
      </c>
      <c r="I434" s="654">
        <f t="shared" si="225"/>
        <v>0</v>
      </c>
      <c r="J434" s="654">
        <f t="shared" si="225"/>
        <v>0</v>
      </c>
      <c r="K434" s="654">
        <f t="shared" si="225"/>
        <v>0</v>
      </c>
      <c r="L434" s="654">
        <f t="shared" si="225"/>
        <v>0</v>
      </c>
      <c r="M434" s="654">
        <f t="shared" si="225"/>
        <v>0</v>
      </c>
      <c r="N434" s="654">
        <f t="shared" si="225"/>
        <v>0</v>
      </c>
      <c r="O434" s="654">
        <f t="shared" si="225"/>
        <v>0</v>
      </c>
      <c r="P434" s="654">
        <f t="shared" si="225"/>
        <v>0</v>
      </c>
      <c r="Q434" s="654">
        <f t="shared" si="225"/>
        <v>0</v>
      </c>
      <c r="R434" s="654">
        <f t="shared" si="225"/>
        <v>0</v>
      </c>
      <c r="S434" s="788">
        <f t="shared" si="225"/>
        <v>0</v>
      </c>
      <c r="T434" s="788">
        <f t="shared" si="225"/>
        <v>0</v>
      </c>
      <c r="U434" s="788">
        <f t="shared" si="225"/>
        <v>0</v>
      </c>
    </row>
    <row r="435" spans="1:21" ht="24" x14ac:dyDescent="0.25">
      <c r="A435" s="661">
        <v>321</v>
      </c>
      <c r="B435" s="661" t="s">
        <v>540</v>
      </c>
      <c r="C435" s="681">
        <v>22000</v>
      </c>
      <c r="D435" s="681"/>
      <c r="E435" s="736">
        <v>22000</v>
      </c>
      <c r="F435" s="736"/>
      <c r="G435" s="736"/>
      <c r="H435" s="736"/>
      <c r="I435" s="736"/>
      <c r="J435" s="736"/>
      <c r="K435" s="736"/>
      <c r="L435" s="736"/>
      <c r="M435" s="736"/>
      <c r="N435" s="736"/>
      <c r="O435" s="736"/>
      <c r="P435" s="736"/>
      <c r="Q435" s="736"/>
      <c r="R435" s="736"/>
      <c r="S435" s="781"/>
      <c r="T435" s="781"/>
      <c r="U435" s="781"/>
    </row>
    <row r="436" spans="1:21" x14ac:dyDescent="0.25">
      <c r="A436" s="747"/>
      <c r="B436" s="723"/>
      <c r="C436" s="782"/>
      <c r="D436" s="736"/>
      <c r="E436" s="736"/>
      <c r="F436" s="736"/>
      <c r="G436" s="736"/>
      <c r="H436" s="736"/>
      <c r="I436" s="736"/>
      <c r="J436" s="736"/>
      <c r="K436" s="736"/>
      <c r="L436" s="736"/>
      <c r="M436" s="736"/>
      <c r="N436" s="736"/>
      <c r="O436" s="736"/>
      <c r="P436" s="736"/>
      <c r="Q436" s="736"/>
      <c r="R436" s="736"/>
      <c r="S436" s="781"/>
      <c r="T436" s="781"/>
      <c r="U436" s="781"/>
    </row>
    <row r="437" spans="1:21" ht="24.75" x14ac:dyDescent="0.25">
      <c r="A437" s="689" t="s">
        <v>783</v>
      </c>
      <c r="B437" s="711" t="s">
        <v>784</v>
      </c>
      <c r="C437" s="712">
        <f>C438</f>
        <v>303000</v>
      </c>
      <c r="D437" s="712">
        <f t="shared" ref="D437:U437" si="226">D438</f>
        <v>31000</v>
      </c>
      <c r="E437" s="712">
        <f t="shared" si="226"/>
        <v>271000</v>
      </c>
      <c r="F437" s="712">
        <f t="shared" si="226"/>
        <v>0</v>
      </c>
      <c r="G437" s="712">
        <f t="shared" si="226"/>
        <v>0</v>
      </c>
      <c r="H437" s="712">
        <f t="shared" si="226"/>
        <v>0</v>
      </c>
      <c r="I437" s="712">
        <f t="shared" si="226"/>
        <v>0</v>
      </c>
      <c r="J437" s="712">
        <f t="shared" si="226"/>
        <v>0</v>
      </c>
      <c r="K437" s="712">
        <f t="shared" si="226"/>
        <v>0</v>
      </c>
      <c r="L437" s="712">
        <f t="shared" si="226"/>
        <v>0</v>
      </c>
      <c r="M437" s="712">
        <f t="shared" si="226"/>
        <v>0</v>
      </c>
      <c r="N437" s="712">
        <f t="shared" si="226"/>
        <v>1000</v>
      </c>
      <c r="O437" s="712">
        <f t="shared" si="226"/>
        <v>0</v>
      </c>
      <c r="P437" s="712">
        <f t="shared" si="226"/>
        <v>0</v>
      </c>
      <c r="Q437" s="712">
        <f t="shared" si="226"/>
        <v>0</v>
      </c>
      <c r="R437" s="712">
        <f t="shared" si="226"/>
        <v>0</v>
      </c>
      <c r="S437" s="712">
        <f t="shared" si="226"/>
        <v>0</v>
      </c>
      <c r="T437" s="712">
        <f t="shared" si="226"/>
        <v>0</v>
      </c>
      <c r="U437" s="712">
        <f t="shared" si="226"/>
        <v>0</v>
      </c>
    </row>
    <row r="438" spans="1:21" x14ac:dyDescent="0.25">
      <c r="A438" s="679">
        <v>3</v>
      </c>
      <c r="B438" s="679" t="s">
        <v>67</v>
      </c>
      <c r="C438" s="713">
        <f>C439+C442</f>
        <v>303000</v>
      </c>
      <c r="D438" s="713">
        <f t="shared" ref="D438:U438" si="227">D439+D442</f>
        <v>31000</v>
      </c>
      <c r="E438" s="713">
        <f t="shared" si="227"/>
        <v>271000</v>
      </c>
      <c r="F438" s="713">
        <f t="shared" si="227"/>
        <v>0</v>
      </c>
      <c r="G438" s="713">
        <f t="shared" si="227"/>
        <v>0</v>
      </c>
      <c r="H438" s="713">
        <f t="shared" si="227"/>
        <v>0</v>
      </c>
      <c r="I438" s="713">
        <f t="shared" si="227"/>
        <v>0</v>
      </c>
      <c r="J438" s="713">
        <f t="shared" si="227"/>
        <v>0</v>
      </c>
      <c r="K438" s="713">
        <f t="shared" si="227"/>
        <v>0</v>
      </c>
      <c r="L438" s="713">
        <f t="shared" si="227"/>
        <v>0</v>
      </c>
      <c r="M438" s="713">
        <f t="shared" si="227"/>
        <v>0</v>
      </c>
      <c r="N438" s="713">
        <f t="shared" si="227"/>
        <v>1000</v>
      </c>
      <c r="O438" s="713">
        <f t="shared" si="227"/>
        <v>0</v>
      </c>
      <c r="P438" s="713">
        <f t="shared" si="227"/>
        <v>0</v>
      </c>
      <c r="Q438" s="713">
        <f t="shared" si="227"/>
        <v>0</v>
      </c>
      <c r="R438" s="713">
        <f t="shared" si="227"/>
        <v>0</v>
      </c>
      <c r="S438" s="713">
        <f t="shared" si="227"/>
        <v>0</v>
      </c>
      <c r="T438" s="713">
        <f t="shared" si="227"/>
        <v>0</v>
      </c>
      <c r="U438" s="713">
        <f t="shared" si="227"/>
        <v>0</v>
      </c>
    </row>
    <row r="439" spans="1:21" x14ac:dyDescent="0.25">
      <c r="A439" s="679">
        <v>32</v>
      </c>
      <c r="B439" s="679" t="s">
        <v>72</v>
      </c>
      <c r="C439" s="713">
        <f>SUM(C440:C441)</f>
        <v>300000</v>
      </c>
      <c r="D439" s="713">
        <f t="shared" ref="D439:U439" si="228">SUM(D440:D441)</f>
        <v>31000</v>
      </c>
      <c r="E439" s="713">
        <f t="shared" si="228"/>
        <v>268000</v>
      </c>
      <c r="F439" s="713">
        <f t="shared" si="228"/>
        <v>0</v>
      </c>
      <c r="G439" s="713">
        <f t="shared" si="228"/>
        <v>0</v>
      </c>
      <c r="H439" s="713">
        <f t="shared" si="228"/>
        <v>0</v>
      </c>
      <c r="I439" s="713">
        <f t="shared" si="228"/>
        <v>0</v>
      </c>
      <c r="J439" s="713">
        <f t="shared" si="228"/>
        <v>0</v>
      </c>
      <c r="K439" s="713">
        <f t="shared" si="228"/>
        <v>0</v>
      </c>
      <c r="L439" s="713">
        <f t="shared" si="228"/>
        <v>0</v>
      </c>
      <c r="M439" s="713">
        <f t="shared" si="228"/>
        <v>0</v>
      </c>
      <c r="N439" s="713">
        <f t="shared" si="228"/>
        <v>1000</v>
      </c>
      <c r="O439" s="713">
        <f t="shared" si="228"/>
        <v>0</v>
      </c>
      <c r="P439" s="713">
        <f t="shared" si="228"/>
        <v>0</v>
      </c>
      <c r="Q439" s="713">
        <f t="shared" si="228"/>
        <v>0</v>
      </c>
      <c r="R439" s="713">
        <f t="shared" si="228"/>
        <v>0</v>
      </c>
      <c r="S439" s="713">
        <f t="shared" si="228"/>
        <v>0</v>
      </c>
      <c r="T439" s="713">
        <f t="shared" si="228"/>
        <v>0</v>
      </c>
      <c r="U439" s="713">
        <f t="shared" si="228"/>
        <v>0</v>
      </c>
    </row>
    <row r="440" spans="1:21" x14ac:dyDescent="0.25">
      <c r="A440" s="661">
        <v>322</v>
      </c>
      <c r="B440" s="661" t="s">
        <v>126</v>
      </c>
      <c r="C440" s="662">
        <v>150000</v>
      </c>
      <c r="D440" s="681">
        <v>11000</v>
      </c>
      <c r="E440" s="736">
        <v>138000</v>
      </c>
      <c r="F440" s="736"/>
      <c r="G440" s="736"/>
      <c r="H440" s="736"/>
      <c r="I440" s="736"/>
      <c r="J440" s="736"/>
      <c r="K440" s="736"/>
      <c r="L440" s="736"/>
      <c r="M440" s="736"/>
      <c r="N440" s="736">
        <v>1000</v>
      </c>
      <c r="O440" s="736"/>
      <c r="P440" s="736"/>
      <c r="Q440" s="736"/>
      <c r="R440" s="736"/>
      <c r="S440" s="781"/>
      <c r="T440" s="781"/>
      <c r="U440" s="781"/>
    </row>
    <row r="441" spans="1:21" x14ac:dyDescent="0.25">
      <c r="A441" s="661">
        <v>323</v>
      </c>
      <c r="B441" s="661" t="s">
        <v>127</v>
      </c>
      <c r="C441" s="662">
        <v>150000</v>
      </c>
      <c r="D441" s="681">
        <v>20000</v>
      </c>
      <c r="E441" s="736">
        <v>130000</v>
      </c>
      <c r="F441" s="736"/>
      <c r="G441" s="736"/>
      <c r="H441" s="736"/>
      <c r="I441" s="736"/>
      <c r="J441" s="736"/>
      <c r="K441" s="736"/>
      <c r="L441" s="736"/>
      <c r="M441" s="736"/>
      <c r="N441" s="736"/>
      <c r="O441" s="736"/>
      <c r="P441" s="736"/>
      <c r="Q441" s="736"/>
      <c r="R441" s="736"/>
      <c r="S441" s="781"/>
      <c r="T441" s="781"/>
      <c r="U441" s="781"/>
    </row>
    <row r="442" spans="1:21" x14ac:dyDescent="0.25">
      <c r="A442" s="679">
        <v>34</v>
      </c>
      <c r="B442" s="679" t="s">
        <v>89</v>
      </c>
      <c r="C442" s="713">
        <f>SUM(C443)</f>
        <v>3000</v>
      </c>
      <c r="D442" s="713">
        <f t="shared" ref="D442:U442" si="229">SUM(D443)</f>
        <v>0</v>
      </c>
      <c r="E442" s="713">
        <f t="shared" si="229"/>
        <v>3000</v>
      </c>
      <c r="F442" s="713">
        <f t="shared" si="229"/>
        <v>0</v>
      </c>
      <c r="G442" s="713">
        <f t="shared" si="229"/>
        <v>0</v>
      </c>
      <c r="H442" s="713">
        <f t="shared" si="229"/>
        <v>0</v>
      </c>
      <c r="I442" s="713">
        <f t="shared" si="229"/>
        <v>0</v>
      </c>
      <c r="J442" s="713">
        <f t="shared" si="229"/>
        <v>0</v>
      </c>
      <c r="K442" s="713">
        <f t="shared" si="229"/>
        <v>0</v>
      </c>
      <c r="L442" s="713">
        <f t="shared" si="229"/>
        <v>0</v>
      </c>
      <c r="M442" s="713">
        <f t="shared" si="229"/>
        <v>0</v>
      </c>
      <c r="N442" s="713">
        <f t="shared" si="229"/>
        <v>0</v>
      </c>
      <c r="O442" s="713">
        <f t="shared" si="229"/>
        <v>0</v>
      </c>
      <c r="P442" s="713">
        <f t="shared" si="229"/>
        <v>0</v>
      </c>
      <c r="Q442" s="713">
        <f t="shared" si="229"/>
        <v>0</v>
      </c>
      <c r="R442" s="713">
        <f t="shared" si="229"/>
        <v>0</v>
      </c>
      <c r="S442" s="713">
        <f t="shared" si="229"/>
        <v>0</v>
      </c>
      <c r="T442" s="713">
        <f t="shared" si="229"/>
        <v>0</v>
      </c>
      <c r="U442" s="713">
        <f t="shared" si="229"/>
        <v>0</v>
      </c>
    </row>
    <row r="443" spans="1:21" x14ac:dyDescent="0.25">
      <c r="A443" s="661">
        <v>343</v>
      </c>
      <c r="B443" s="661" t="s">
        <v>129</v>
      </c>
      <c r="C443" s="662">
        <v>3000</v>
      </c>
      <c r="D443" s="681"/>
      <c r="E443" s="736">
        <v>3000</v>
      </c>
      <c r="F443" s="736"/>
      <c r="G443" s="736"/>
      <c r="H443" s="736"/>
      <c r="I443" s="736"/>
      <c r="J443" s="736"/>
      <c r="K443" s="736"/>
      <c r="L443" s="736"/>
      <c r="M443" s="736"/>
      <c r="N443" s="736"/>
      <c r="O443" s="736"/>
      <c r="P443" s="736"/>
      <c r="Q443" s="736"/>
      <c r="R443" s="736"/>
      <c r="S443" s="781"/>
      <c r="T443" s="781"/>
      <c r="U443" s="781"/>
    </row>
    <row r="444" spans="1:21" x14ac:dyDescent="0.25">
      <c r="A444" s="747"/>
      <c r="B444" s="723"/>
      <c r="C444" s="782"/>
      <c r="D444" s="736"/>
      <c r="E444" s="736"/>
      <c r="F444" s="736"/>
      <c r="G444" s="736"/>
      <c r="H444" s="736"/>
      <c r="I444" s="736"/>
      <c r="J444" s="736"/>
      <c r="K444" s="736"/>
      <c r="L444" s="736"/>
      <c r="M444" s="736"/>
      <c r="N444" s="736"/>
      <c r="O444" s="736"/>
      <c r="P444" s="736"/>
      <c r="Q444" s="736"/>
      <c r="R444" s="736"/>
      <c r="S444" s="781"/>
      <c r="T444" s="781"/>
      <c r="U444" s="781"/>
    </row>
    <row r="445" spans="1:21" x14ac:dyDescent="0.25">
      <c r="A445" s="689" t="s">
        <v>785</v>
      </c>
      <c r="B445" s="690" t="s">
        <v>786</v>
      </c>
      <c r="C445" s="712">
        <f t="shared" ref="C445:R446" si="230">C446</f>
        <v>20000</v>
      </c>
      <c r="D445" s="712">
        <f t="shared" si="230"/>
        <v>20000</v>
      </c>
      <c r="E445" s="712">
        <f t="shared" si="230"/>
        <v>0</v>
      </c>
      <c r="F445" s="712">
        <f t="shared" si="230"/>
        <v>0</v>
      </c>
      <c r="G445" s="712">
        <f t="shared" si="230"/>
        <v>0</v>
      </c>
      <c r="H445" s="712">
        <f t="shared" si="230"/>
        <v>0</v>
      </c>
      <c r="I445" s="712">
        <f t="shared" si="230"/>
        <v>0</v>
      </c>
      <c r="J445" s="712">
        <f t="shared" si="230"/>
        <v>0</v>
      </c>
      <c r="K445" s="712">
        <f t="shared" si="230"/>
        <v>0</v>
      </c>
      <c r="L445" s="712">
        <f t="shared" si="230"/>
        <v>0</v>
      </c>
      <c r="M445" s="712">
        <f t="shared" si="230"/>
        <v>0</v>
      </c>
      <c r="N445" s="712">
        <f t="shared" si="230"/>
        <v>0</v>
      </c>
      <c r="O445" s="712">
        <f t="shared" si="230"/>
        <v>0</v>
      </c>
      <c r="P445" s="712">
        <f t="shared" si="230"/>
        <v>0</v>
      </c>
      <c r="Q445" s="712">
        <f t="shared" si="230"/>
        <v>0</v>
      </c>
      <c r="R445" s="712">
        <f t="shared" si="230"/>
        <v>0</v>
      </c>
      <c r="S445" s="712">
        <f t="shared" ref="S445:U446" si="231">S446</f>
        <v>0</v>
      </c>
      <c r="T445" s="712">
        <f t="shared" si="231"/>
        <v>0</v>
      </c>
      <c r="U445" s="712">
        <f t="shared" si="231"/>
        <v>0</v>
      </c>
    </row>
    <row r="446" spans="1:21" x14ac:dyDescent="0.25">
      <c r="A446" s="679">
        <v>3</v>
      </c>
      <c r="B446" s="679" t="s">
        <v>67</v>
      </c>
      <c r="C446" s="713">
        <f t="shared" si="230"/>
        <v>20000</v>
      </c>
      <c r="D446" s="713">
        <f t="shared" si="230"/>
        <v>20000</v>
      </c>
      <c r="E446" s="713">
        <f t="shared" si="230"/>
        <v>0</v>
      </c>
      <c r="F446" s="713">
        <f t="shared" si="230"/>
        <v>0</v>
      </c>
      <c r="G446" s="713">
        <f t="shared" si="230"/>
        <v>0</v>
      </c>
      <c r="H446" s="713">
        <f t="shared" si="230"/>
        <v>0</v>
      </c>
      <c r="I446" s="713">
        <f t="shared" si="230"/>
        <v>0</v>
      </c>
      <c r="J446" s="713">
        <f t="shared" si="230"/>
        <v>0</v>
      </c>
      <c r="K446" s="713">
        <f t="shared" si="230"/>
        <v>0</v>
      </c>
      <c r="L446" s="713">
        <f t="shared" si="230"/>
        <v>0</v>
      </c>
      <c r="M446" s="713">
        <f t="shared" si="230"/>
        <v>0</v>
      </c>
      <c r="N446" s="713">
        <f t="shared" si="230"/>
        <v>0</v>
      </c>
      <c r="O446" s="713">
        <f t="shared" si="230"/>
        <v>0</v>
      </c>
      <c r="P446" s="713">
        <f t="shared" si="230"/>
        <v>0</v>
      </c>
      <c r="Q446" s="713">
        <f t="shared" si="230"/>
        <v>0</v>
      </c>
      <c r="R446" s="713">
        <f t="shared" si="230"/>
        <v>0</v>
      </c>
      <c r="S446" s="713">
        <f t="shared" si="231"/>
        <v>0</v>
      </c>
      <c r="T446" s="713">
        <f t="shared" si="231"/>
        <v>0</v>
      </c>
      <c r="U446" s="713">
        <f t="shared" si="231"/>
        <v>0</v>
      </c>
    </row>
    <row r="447" spans="1:21" x14ac:dyDescent="0.25">
      <c r="A447" s="679">
        <v>32</v>
      </c>
      <c r="B447" s="679" t="s">
        <v>72</v>
      </c>
      <c r="C447" s="713">
        <f>SUM(C448:C449)</f>
        <v>20000</v>
      </c>
      <c r="D447" s="713">
        <f t="shared" ref="D447:U447" si="232">SUM(D448:D449)</f>
        <v>20000</v>
      </c>
      <c r="E447" s="713">
        <f t="shared" si="232"/>
        <v>0</v>
      </c>
      <c r="F447" s="713">
        <f t="shared" si="232"/>
        <v>0</v>
      </c>
      <c r="G447" s="713">
        <f t="shared" si="232"/>
        <v>0</v>
      </c>
      <c r="H447" s="713">
        <f t="shared" si="232"/>
        <v>0</v>
      </c>
      <c r="I447" s="713">
        <f t="shared" si="232"/>
        <v>0</v>
      </c>
      <c r="J447" s="713">
        <f t="shared" si="232"/>
        <v>0</v>
      </c>
      <c r="K447" s="713">
        <f t="shared" si="232"/>
        <v>0</v>
      </c>
      <c r="L447" s="713">
        <f t="shared" si="232"/>
        <v>0</v>
      </c>
      <c r="M447" s="713">
        <f t="shared" si="232"/>
        <v>0</v>
      </c>
      <c r="N447" s="713">
        <f t="shared" si="232"/>
        <v>0</v>
      </c>
      <c r="O447" s="713">
        <f t="shared" si="232"/>
        <v>0</v>
      </c>
      <c r="P447" s="713">
        <f t="shared" si="232"/>
        <v>0</v>
      </c>
      <c r="Q447" s="713">
        <f t="shared" si="232"/>
        <v>0</v>
      </c>
      <c r="R447" s="713">
        <f t="shared" si="232"/>
        <v>0</v>
      </c>
      <c r="S447" s="713">
        <f t="shared" si="232"/>
        <v>0</v>
      </c>
      <c r="T447" s="713">
        <f t="shared" si="232"/>
        <v>0</v>
      </c>
      <c r="U447" s="713">
        <f t="shared" si="232"/>
        <v>0</v>
      </c>
    </row>
    <row r="448" spans="1:21" x14ac:dyDescent="0.25">
      <c r="A448" s="661">
        <v>322</v>
      </c>
      <c r="B448" s="661" t="s">
        <v>126</v>
      </c>
      <c r="C448" s="662">
        <v>10000</v>
      </c>
      <c r="D448" s="681">
        <v>10000</v>
      </c>
      <c r="E448" s="736"/>
      <c r="F448" s="736"/>
      <c r="G448" s="736"/>
      <c r="H448" s="736"/>
      <c r="I448" s="736"/>
      <c r="J448" s="736"/>
      <c r="K448" s="736"/>
      <c r="L448" s="736"/>
      <c r="M448" s="736"/>
      <c r="N448" s="736"/>
      <c r="O448" s="736"/>
      <c r="P448" s="736"/>
      <c r="Q448" s="736"/>
      <c r="R448" s="736"/>
      <c r="S448" s="781"/>
      <c r="T448" s="781"/>
      <c r="U448" s="781"/>
    </row>
    <row r="449" spans="1:21" x14ac:dyDescent="0.25">
      <c r="A449" s="661">
        <v>323</v>
      </c>
      <c r="B449" s="661" t="s">
        <v>127</v>
      </c>
      <c r="C449" s="662">
        <v>10000</v>
      </c>
      <c r="D449" s="681">
        <v>10000</v>
      </c>
      <c r="E449" s="736"/>
      <c r="F449" s="736"/>
      <c r="G449" s="736"/>
      <c r="H449" s="736"/>
      <c r="I449" s="736"/>
      <c r="J449" s="736"/>
      <c r="K449" s="736"/>
      <c r="L449" s="736"/>
      <c r="M449" s="736"/>
      <c r="N449" s="736"/>
      <c r="O449" s="736"/>
      <c r="P449" s="736"/>
      <c r="Q449" s="736"/>
      <c r="R449" s="736"/>
      <c r="S449" s="781"/>
      <c r="T449" s="781"/>
      <c r="U449" s="781"/>
    </row>
    <row r="450" spans="1:21" x14ac:dyDescent="0.25">
      <c r="A450" s="747"/>
      <c r="B450" s="723"/>
      <c r="C450" s="782"/>
      <c r="D450" s="736"/>
      <c r="E450" s="736"/>
      <c r="F450" s="736"/>
      <c r="G450" s="736"/>
      <c r="H450" s="736"/>
      <c r="I450" s="736"/>
      <c r="J450" s="736"/>
      <c r="K450" s="736"/>
      <c r="L450" s="736"/>
      <c r="M450" s="736"/>
      <c r="N450" s="736"/>
      <c r="O450" s="736"/>
      <c r="P450" s="736"/>
      <c r="Q450" s="736"/>
      <c r="R450" s="736"/>
      <c r="S450" s="781"/>
      <c r="T450" s="781"/>
      <c r="U450" s="781"/>
    </row>
    <row r="451" spans="1:21" x14ac:dyDescent="0.25">
      <c r="A451" s="689" t="s">
        <v>787</v>
      </c>
      <c r="B451" s="690" t="s">
        <v>788</v>
      </c>
      <c r="C451" s="712">
        <f t="shared" ref="C451:R452" si="233">C452</f>
        <v>20000</v>
      </c>
      <c r="D451" s="712">
        <f t="shared" si="233"/>
        <v>20000</v>
      </c>
      <c r="E451" s="712">
        <f t="shared" si="233"/>
        <v>0</v>
      </c>
      <c r="F451" s="712">
        <f t="shared" si="233"/>
        <v>0</v>
      </c>
      <c r="G451" s="712">
        <f t="shared" si="233"/>
        <v>0</v>
      </c>
      <c r="H451" s="712">
        <f t="shared" si="233"/>
        <v>0</v>
      </c>
      <c r="I451" s="712">
        <f t="shared" si="233"/>
        <v>0</v>
      </c>
      <c r="J451" s="712">
        <f t="shared" si="233"/>
        <v>0</v>
      </c>
      <c r="K451" s="712">
        <f t="shared" si="233"/>
        <v>0</v>
      </c>
      <c r="L451" s="712">
        <f t="shared" si="233"/>
        <v>0</v>
      </c>
      <c r="M451" s="712">
        <f t="shared" si="233"/>
        <v>0</v>
      </c>
      <c r="N451" s="712">
        <f t="shared" si="233"/>
        <v>0</v>
      </c>
      <c r="O451" s="712">
        <f t="shared" si="233"/>
        <v>0</v>
      </c>
      <c r="P451" s="712">
        <f t="shared" si="233"/>
        <v>0</v>
      </c>
      <c r="Q451" s="712">
        <f t="shared" si="233"/>
        <v>0</v>
      </c>
      <c r="R451" s="712">
        <f t="shared" si="233"/>
        <v>0</v>
      </c>
      <c r="S451" s="712">
        <f t="shared" ref="S451:U452" si="234">S452</f>
        <v>0</v>
      </c>
      <c r="T451" s="712">
        <f t="shared" si="234"/>
        <v>0</v>
      </c>
      <c r="U451" s="712">
        <f t="shared" si="234"/>
        <v>0</v>
      </c>
    </row>
    <row r="452" spans="1:21" ht="24" x14ac:dyDescent="0.25">
      <c r="A452" s="679">
        <v>4</v>
      </c>
      <c r="B452" s="679" t="s">
        <v>107</v>
      </c>
      <c r="C452" s="713">
        <f t="shared" si="233"/>
        <v>20000</v>
      </c>
      <c r="D452" s="713">
        <f t="shared" si="233"/>
        <v>20000</v>
      </c>
      <c r="E452" s="713">
        <f t="shared" si="233"/>
        <v>0</v>
      </c>
      <c r="F452" s="713">
        <f t="shared" si="233"/>
        <v>0</v>
      </c>
      <c r="G452" s="713">
        <f t="shared" si="233"/>
        <v>0</v>
      </c>
      <c r="H452" s="713">
        <f t="shared" si="233"/>
        <v>0</v>
      </c>
      <c r="I452" s="713">
        <f t="shared" si="233"/>
        <v>0</v>
      </c>
      <c r="J452" s="713">
        <f t="shared" si="233"/>
        <v>0</v>
      </c>
      <c r="K452" s="713">
        <f t="shared" si="233"/>
        <v>0</v>
      </c>
      <c r="L452" s="713">
        <f t="shared" si="233"/>
        <v>0</v>
      </c>
      <c r="M452" s="713">
        <f t="shared" si="233"/>
        <v>0</v>
      </c>
      <c r="N452" s="713">
        <f t="shared" si="233"/>
        <v>0</v>
      </c>
      <c r="O452" s="713">
        <f t="shared" si="233"/>
        <v>0</v>
      </c>
      <c r="P452" s="713">
        <f t="shared" si="233"/>
        <v>0</v>
      </c>
      <c r="Q452" s="713">
        <f t="shared" si="233"/>
        <v>0</v>
      </c>
      <c r="R452" s="713">
        <f t="shared" si="233"/>
        <v>0</v>
      </c>
      <c r="S452" s="713">
        <f t="shared" si="234"/>
        <v>0</v>
      </c>
      <c r="T452" s="713">
        <f t="shared" si="234"/>
        <v>0</v>
      </c>
      <c r="U452" s="713">
        <f t="shared" si="234"/>
        <v>0</v>
      </c>
    </row>
    <row r="453" spans="1:21" ht="36" x14ac:dyDescent="0.25">
      <c r="A453" s="679">
        <v>42</v>
      </c>
      <c r="B453" s="679" t="s">
        <v>108</v>
      </c>
      <c r="C453" s="713">
        <f>SUM(C454)</f>
        <v>20000</v>
      </c>
      <c r="D453" s="713">
        <f t="shared" ref="D453:U453" si="235">SUM(D454)</f>
        <v>20000</v>
      </c>
      <c r="E453" s="713">
        <f t="shared" si="235"/>
        <v>0</v>
      </c>
      <c r="F453" s="713">
        <f t="shared" si="235"/>
        <v>0</v>
      </c>
      <c r="G453" s="713">
        <f t="shared" si="235"/>
        <v>0</v>
      </c>
      <c r="H453" s="713">
        <f t="shared" si="235"/>
        <v>0</v>
      </c>
      <c r="I453" s="713">
        <f t="shared" si="235"/>
        <v>0</v>
      </c>
      <c r="J453" s="713">
        <f t="shared" si="235"/>
        <v>0</v>
      </c>
      <c r="K453" s="713">
        <f t="shared" si="235"/>
        <v>0</v>
      </c>
      <c r="L453" s="713">
        <f t="shared" si="235"/>
        <v>0</v>
      </c>
      <c r="M453" s="713">
        <f t="shared" si="235"/>
        <v>0</v>
      </c>
      <c r="N453" s="713">
        <f t="shared" si="235"/>
        <v>0</v>
      </c>
      <c r="O453" s="713">
        <f t="shared" si="235"/>
        <v>0</v>
      </c>
      <c r="P453" s="713">
        <f t="shared" si="235"/>
        <v>0</v>
      </c>
      <c r="Q453" s="713">
        <f t="shared" si="235"/>
        <v>0</v>
      </c>
      <c r="R453" s="713">
        <f t="shared" si="235"/>
        <v>0</v>
      </c>
      <c r="S453" s="713">
        <f t="shared" si="235"/>
        <v>0</v>
      </c>
      <c r="T453" s="713">
        <f t="shared" si="235"/>
        <v>0</v>
      </c>
      <c r="U453" s="713">
        <f t="shared" si="235"/>
        <v>0</v>
      </c>
    </row>
    <row r="454" spans="1:21" x14ac:dyDescent="0.25">
      <c r="A454" s="661">
        <v>422</v>
      </c>
      <c r="B454" s="661" t="s">
        <v>142</v>
      </c>
      <c r="C454" s="662">
        <v>20000</v>
      </c>
      <c r="D454" s="681">
        <v>20000</v>
      </c>
      <c r="E454" s="736"/>
      <c r="F454" s="736"/>
      <c r="G454" s="736"/>
      <c r="H454" s="736"/>
      <c r="I454" s="736"/>
      <c r="J454" s="736"/>
      <c r="K454" s="736"/>
      <c r="L454" s="736"/>
      <c r="M454" s="736"/>
      <c r="N454" s="736"/>
      <c r="O454" s="736"/>
      <c r="P454" s="736"/>
      <c r="Q454" s="736"/>
      <c r="R454" s="736"/>
      <c r="S454" s="781"/>
      <c r="T454" s="781"/>
      <c r="U454" s="781"/>
    </row>
    <row r="455" spans="1:21" ht="15.75" thickBot="1" x14ac:dyDescent="0.3">
      <c r="A455" s="747"/>
      <c r="B455" s="723"/>
      <c r="C455" s="782"/>
      <c r="D455" s="736"/>
      <c r="E455" s="736"/>
      <c r="F455" s="736"/>
      <c r="G455" s="736"/>
      <c r="H455" s="736"/>
      <c r="I455" s="736"/>
      <c r="J455" s="736"/>
      <c r="K455" s="736"/>
      <c r="L455" s="736"/>
      <c r="M455" s="736"/>
      <c r="N455" s="736"/>
      <c r="O455" s="736"/>
      <c r="P455" s="736"/>
      <c r="Q455" s="736"/>
      <c r="R455" s="736"/>
      <c r="S455" s="781"/>
      <c r="T455" s="781"/>
      <c r="U455" s="781"/>
    </row>
    <row r="456" spans="1:21" ht="24.75" thickBot="1" x14ac:dyDescent="0.3">
      <c r="A456" s="783" t="s">
        <v>789</v>
      </c>
      <c r="B456" s="802" t="s">
        <v>790</v>
      </c>
      <c r="C456" s="389">
        <f>C458+C463</f>
        <v>118000</v>
      </c>
      <c r="D456" s="389">
        <f t="shared" ref="D456:U456" si="236">D458+D463</f>
        <v>118000</v>
      </c>
      <c r="E456" s="389">
        <f t="shared" si="236"/>
        <v>0</v>
      </c>
      <c r="F456" s="389">
        <f t="shared" si="236"/>
        <v>0</v>
      </c>
      <c r="G456" s="389">
        <f t="shared" si="236"/>
        <v>0</v>
      </c>
      <c r="H456" s="389">
        <f t="shared" si="236"/>
        <v>0</v>
      </c>
      <c r="I456" s="389">
        <f t="shared" si="236"/>
        <v>0</v>
      </c>
      <c r="J456" s="389">
        <f t="shared" si="236"/>
        <v>0</v>
      </c>
      <c r="K456" s="389">
        <f t="shared" si="236"/>
        <v>0</v>
      </c>
      <c r="L456" s="389">
        <f t="shared" si="236"/>
        <v>0</v>
      </c>
      <c r="M456" s="389">
        <f t="shared" si="236"/>
        <v>0</v>
      </c>
      <c r="N456" s="389">
        <f t="shared" si="236"/>
        <v>0</v>
      </c>
      <c r="O456" s="389">
        <f t="shared" si="236"/>
        <v>0</v>
      </c>
      <c r="P456" s="389">
        <f t="shared" si="236"/>
        <v>0</v>
      </c>
      <c r="Q456" s="389">
        <f t="shared" si="236"/>
        <v>0</v>
      </c>
      <c r="R456" s="389">
        <f t="shared" si="236"/>
        <v>0</v>
      </c>
      <c r="S456" s="804">
        <f t="shared" si="236"/>
        <v>0</v>
      </c>
      <c r="T456" s="804">
        <f t="shared" si="236"/>
        <v>0</v>
      </c>
      <c r="U456" s="804">
        <f t="shared" si="236"/>
        <v>0</v>
      </c>
    </row>
    <row r="457" spans="1:21" x14ac:dyDescent="0.25">
      <c r="A457" s="747"/>
      <c r="B457" s="723"/>
      <c r="C457" s="782"/>
      <c r="D457" s="736"/>
      <c r="E457" s="736"/>
      <c r="F457" s="736"/>
      <c r="G457" s="736"/>
      <c r="H457" s="736"/>
      <c r="I457" s="736"/>
      <c r="J457" s="736"/>
      <c r="K457" s="736"/>
      <c r="L457" s="736"/>
      <c r="M457" s="736"/>
      <c r="N457" s="736"/>
      <c r="O457" s="736"/>
      <c r="P457" s="736"/>
      <c r="Q457" s="736"/>
      <c r="R457" s="736"/>
      <c r="S457" s="781"/>
      <c r="T457" s="781"/>
      <c r="U457" s="781"/>
    </row>
    <row r="458" spans="1:21" ht="24" x14ac:dyDescent="0.25">
      <c r="A458" s="689" t="s">
        <v>791</v>
      </c>
      <c r="B458" s="690" t="s">
        <v>792</v>
      </c>
      <c r="C458" s="691">
        <f>C459</f>
        <v>108000</v>
      </c>
      <c r="D458" s="691">
        <f t="shared" ref="D458:U459" si="237">D459</f>
        <v>108000</v>
      </c>
      <c r="E458" s="691">
        <f t="shared" si="237"/>
        <v>0</v>
      </c>
      <c r="F458" s="691">
        <f t="shared" si="237"/>
        <v>0</v>
      </c>
      <c r="G458" s="691">
        <f t="shared" si="237"/>
        <v>0</v>
      </c>
      <c r="H458" s="691">
        <f t="shared" si="237"/>
        <v>0</v>
      </c>
      <c r="I458" s="691">
        <f t="shared" si="237"/>
        <v>0</v>
      </c>
      <c r="J458" s="691">
        <f t="shared" si="237"/>
        <v>0</v>
      </c>
      <c r="K458" s="691">
        <f t="shared" si="237"/>
        <v>0</v>
      </c>
      <c r="L458" s="691">
        <f t="shared" si="237"/>
        <v>0</v>
      </c>
      <c r="M458" s="691">
        <f t="shared" si="237"/>
        <v>0</v>
      </c>
      <c r="N458" s="691">
        <f t="shared" si="237"/>
        <v>0</v>
      </c>
      <c r="O458" s="691">
        <f t="shared" si="237"/>
        <v>0</v>
      </c>
      <c r="P458" s="691">
        <f t="shared" si="237"/>
        <v>0</v>
      </c>
      <c r="Q458" s="691">
        <f t="shared" si="237"/>
        <v>0</v>
      </c>
      <c r="R458" s="691">
        <f t="shared" si="237"/>
        <v>0</v>
      </c>
      <c r="S458" s="691">
        <f t="shared" si="237"/>
        <v>0</v>
      </c>
      <c r="T458" s="691">
        <f t="shared" si="237"/>
        <v>0</v>
      </c>
      <c r="U458" s="691">
        <f t="shared" si="237"/>
        <v>0</v>
      </c>
    </row>
    <row r="459" spans="1:21" x14ac:dyDescent="0.25">
      <c r="A459" s="679">
        <v>3</v>
      </c>
      <c r="B459" s="805" t="s">
        <v>67</v>
      </c>
      <c r="C459" s="654">
        <f t="shared" ref="C459:R459" si="238">C460</f>
        <v>108000</v>
      </c>
      <c r="D459" s="654">
        <f t="shared" si="238"/>
        <v>108000</v>
      </c>
      <c r="E459" s="654">
        <f t="shared" si="238"/>
        <v>0</v>
      </c>
      <c r="F459" s="654">
        <f t="shared" si="238"/>
        <v>0</v>
      </c>
      <c r="G459" s="654">
        <f t="shared" si="238"/>
        <v>0</v>
      </c>
      <c r="H459" s="654">
        <f t="shared" si="238"/>
        <v>0</v>
      </c>
      <c r="I459" s="654">
        <f t="shared" si="238"/>
        <v>0</v>
      </c>
      <c r="J459" s="654">
        <f t="shared" si="238"/>
        <v>0</v>
      </c>
      <c r="K459" s="654">
        <f t="shared" si="238"/>
        <v>0</v>
      </c>
      <c r="L459" s="654">
        <f t="shared" si="238"/>
        <v>0</v>
      </c>
      <c r="M459" s="654">
        <f t="shared" si="238"/>
        <v>0</v>
      </c>
      <c r="N459" s="654">
        <f t="shared" si="238"/>
        <v>0</v>
      </c>
      <c r="O459" s="654">
        <f t="shared" si="238"/>
        <v>0</v>
      </c>
      <c r="P459" s="654">
        <f t="shared" si="238"/>
        <v>0</v>
      </c>
      <c r="Q459" s="654">
        <f t="shared" si="238"/>
        <v>0</v>
      </c>
      <c r="R459" s="654">
        <f t="shared" si="238"/>
        <v>0</v>
      </c>
      <c r="S459" s="654">
        <f t="shared" si="237"/>
        <v>0</v>
      </c>
      <c r="T459" s="654">
        <f t="shared" si="237"/>
        <v>0</v>
      </c>
      <c r="U459" s="654">
        <f t="shared" si="237"/>
        <v>0</v>
      </c>
    </row>
    <row r="460" spans="1:21" ht="24" x14ac:dyDescent="0.25">
      <c r="A460" s="679">
        <v>37</v>
      </c>
      <c r="B460" s="805" t="s">
        <v>93</v>
      </c>
      <c r="C460" s="654">
        <f>SUM(C461)</f>
        <v>108000</v>
      </c>
      <c r="D460" s="654">
        <f t="shared" ref="D460:U460" si="239">SUM(D461)</f>
        <v>108000</v>
      </c>
      <c r="E460" s="654">
        <f t="shared" si="239"/>
        <v>0</v>
      </c>
      <c r="F460" s="654">
        <f t="shared" si="239"/>
        <v>0</v>
      </c>
      <c r="G460" s="654">
        <f t="shared" si="239"/>
        <v>0</v>
      </c>
      <c r="H460" s="654">
        <f t="shared" si="239"/>
        <v>0</v>
      </c>
      <c r="I460" s="654">
        <f t="shared" si="239"/>
        <v>0</v>
      </c>
      <c r="J460" s="654">
        <f t="shared" si="239"/>
        <v>0</v>
      </c>
      <c r="K460" s="654">
        <f t="shared" si="239"/>
        <v>0</v>
      </c>
      <c r="L460" s="654">
        <f t="shared" si="239"/>
        <v>0</v>
      </c>
      <c r="M460" s="654">
        <f t="shared" si="239"/>
        <v>0</v>
      </c>
      <c r="N460" s="654">
        <f t="shared" si="239"/>
        <v>0</v>
      </c>
      <c r="O460" s="654">
        <f t="shared" si="239"/>
        <v>0</v>
      </c>
      <c r="P460" s="654">
        <f t="shared" si="239"/>
        <v>0</v>
      </c>
      <c r="Q460" s="654">
        <f t="shared" si="239"/>
        <v>0</v>
      </c>
      <c r="R460" s="654">
        <f t="shared" si="239"/>
        <v>0</v>
      </c>
      <c r="S460" s="654">
        <f t="shared" si="239"/>
        <v>0</v>
      </c>
      <c r="T460" s="654">
        <f t="shared" si="239"/>
        <v>0</v>
      </c>
      <c r="U460" s="654">
        <f t="shared" si="239"/>
        <v>0</v>
      </c>
    </row>
    <row r="461" spans="1:21" ht="24" x14ac:dyDescent="0.25">
      <c r="A461" s="661">
        <v>372</v>
      </c>
      <c r="B461" s="806" t="s">
        <v>162</v>
      </c>
      <c r="C461" s="681">
        <v>108000</v>
      </c>
      <c r="D461" s="662">
        <v>108000</v>
      </c>
      <c r="E461" s="736"/>
      <c r="F461" s="736"/>
      <c r="G461" s="736"/>
      <c r="H461" s="736"/>
      <c r="I461" s="736"/>
      <c r="J461" s="736"/>
      <c r="K461" s="736"/>
      <c r="L461" s="736"/>
      <c r="M461" s="736"/>
      <c r="N461" s="736"/>
      <c r="O461" s="736"/>
      <c r="P461" s="736"/>
      <c r="Q461" s="736"/>
      <c r="R461" s="736"/>
      <c r="S461" s="781"/>
      <c r="T461" s="781"/>
      <c r="U461" s="781"/>
    </row>
    <row r="462" spans="1:21" x14ac:dyDescent="0.25">
      <c r="A462" s="747"/>
      <c r="B462" s="723"/>
      <c r="C462" s="782"/>
      <c r="D462" s="736"/>
      <c r="E462" s="736"/>
      <c r="F462" s="736"/>
      <c r="G462" s="736"/>
      <c r="H462" s="736"/>
      <c r="I462" s="736"/>
      <c r="J462" s="736"/>
      <c r="K462" s="736"/>
      <c r="L462" s="736"/>
      <c r="M462" s="736"/>
      <c r="N462" s="736"/>
      <c r="O462" s="736"/>
      <c r="P462" s="736"/>
      <c r="Q462" s="736"/>
      <c r="R462" s="736"/>
      <c r="S462" s="781"/>
      <c r="T462" s="781"/>
      <c r="U462" s="781"/>
    </row>
    <row r="463" spans="1:21" ht="24" x14ac:dyDescent="0.25">
      <c r="A463" s="689" t="s">
        <v>793</v>
      </c>
      <c r="B463" s="690" t="s">
        <v>790</v>
      </c>
      <c r="C463" s="691">
        <f t="shared" ref="C463:R464" si="240">C464</f>
        <v>10000</v>
      </c>
      <c r="D463" s="691">
        <f t="shared" si="240"/>
        <v>10000</v>
      </c>
      <c r="E463" s="691">
        <f t="shared" si="240"/>
        <v>0</v>
      </c>
      <c r="F463" s="691">
        <f t="shared" si="240"/>
        <v>0</v>
      </c>
      <c r="G463" s="691">
        <f t="shared" si="240"/>
        <v>0</v>
      </c>
      <c r="H463" s="691">
        <f t="shared" si="240"/>
        <v>0</v>
      </c>
      <c r="I463" s="691">
        <f t="shared" si="240"/>
        <v>0</v>
      </c>
      <c r="J463" s="691">
        <f t="shared" si="240"/>
        <v>0</v>
      </c>
      <c r="K463" s="691">
        <f t="shared" si="240"/>
        <v>0</v>
      </c>
      <c r="L463" s="691">
        <f t="shared" si="240"/>
        <v>0</v>
      </c>
      <c r="M463" s="691">
        <f t="shared" si="240"/>
        <v>0</v>
      </c>
      <c r="N463" s="691">
        <f t="shared" si="240"/>
        <v>0</v>
      </c>
      <c r="O463" s="691">
        <f t="shared" si="240"/>
        <v>0</v>
      </c>
      <c r="P463" s="691">
        <f t="shared" si="240"/>
        <v>0</v>
      </c>
      <c r="Q463" s="691">
        <f t="shared" si="240"/>
        <v>0</v>
      </c>
      <c r="R463" s="691">
        <f t="shared" si="240"/>
        <v>0</v>
      </c>
      <c r="S463" s="691">
        <f t="shared" ref="S463:U464" si="241">S464</f>
        <v>0</v>
      </c>
      <c r="T463" s="691">
        <f t="shared" si="241"/>
        <v>0</v>
      </c>
      <c r="U463" s="691">
        <f t="shared" si="241"/>
        <v>0</v>
      </c>
    </row>
    <row r="464" spans="1:21" x14ac:dyDescent="0.25">
      <c r="A464" s="679">
        <v>3</v>
      </c>
      <c r="B464" s="805" t="s">
        <v>67</v>
      </c>
      <c r="C464" s="654">
        <f t="shared" si="240"/>
        <v>10000</v>
      </c>
      <c r="D464" s="654">
        <f t="shared" si="240"/>
        <v>10000</v>
      </c>
      <c r="E464" s="654">
        <f t="shared" si="240"/>
        <v>0</v>
      </c>
      <c r="F464" s="654">
        <f t="shared" si="240"/>
        <v>0</v>
      </c>
      <c r="G464" s="654">
        <f t="shared" si="240"/>
        <v>0</v>
      </c>
      <c r="H464" s="654">
        <f t="shared" si="240"/>
        <v>0</v>
      </c>
      <c r="I464" s="654">
        <f t="shared" si="240"/>
        <v>0</v>
      </c>
      <c r="J464" s="654">
        <f t="shared" si="240"/>
        <v>0</v>
      </c>
      <c r="K464" s="654">
        <f t="shared" si="240"/>
        <v>0</v>
      </c>
      <c r="L464" s="654">
        <f t="shared" si="240"/>
        <v>0</v>
      </c>
      <c r="M464" s="654">
        <f t="shared" si="240"/>
        <v>0</v>
      </c>
      <c r="N464" s="654">
        <f t="shared" si="240"/>
        <v>0</v>
      </c>
      <c r="O464" s="654">
        <f t="shared" si="240"/>
        <v>0</v>
      </c>
      <c r="P464" s="654">
        <f t="shared" si="240"/>
        <v>0</v>
      </c>
      <c r="Q464" s="654">
        <f t="shared" si="240"/>
        <v>0</v>
      </c>
      <c r="R464" s="654">
        <f t="shared" si="240"/>
        <v>0</v>
      </c>
      <c r="S464" s="654">
        <f t="shared" si="241"/>
        <v>0</v>
      </c>
      <c r="T464" s="654">
        <f t="shared" si="241"/>
        <v>0</v>
      </c>
      <c r="U464" s="654">
        <f t="shared" si="241"/>
        <v>0</v>
      </c>
    </row>
    <row r="465" spans="1:21" x14ac:dyDescent="0.25">
      <c r="A465" s="679">
        <v>38</v>
      </c>
      <c r="B465" s="805" t="s">
        <v>115</v>
      </c>
      <c r="C465" s="654">
        <f>SUM(C466)</f>
        <v>10000</v>
      </c>
      <c r="D465" s="654">
        <f t="shared" ref="D465:U465" si="242">SUM(D466)</f>
        <v>10000</v>
      </c>
      <c r="E465" s="654">
        <f t="shared" si="242"/>
        <v>0</v>
      </c>
      <c r="F465" s="654">
        <f t="shared" si="242"/>
        <v>0</v>
      </c>
      <c r="G465" s="654">
        <f t="shared" si="242"/>
        <v>0</v>
      </c>
      <c r="H465" s="654">
        <f t="shared" si="242"/>
        <v>0</v>
      </c>
      <c r="I465" s="654">
        <f t="shared" si="242"/>
        <v>0</v>
      </c>
      <c r="J465" s="654">
        <f t="shared" si="242"/>
        <v>0</v>
      </c>
      <c r="K465" s="654">
        <f t="shared" si="242"/>
        <v>0</v>
      </c>
      <c r="L465" s="654">
        <f t="shared" si="242"/>
        <v>0</v>
      </c>
      <c r="M465" s="654">
        <f t="shared" si="242"/>
        <v>0</v>
      </c>
      <c r="N465" s="654">
        <f t="shared" si="242"/>
        <v>0</v>
      </c>
      <c r="O465" s="654">
        <f t="shared" si="242"/>
        <v>0</v>
      </c>
      <c r="P465" s="654">
        <f t="shared" si="242"/>
        <v>0</v>
      </c>
      <c r="Q465" s="654">
        <f t="shared" si="242"/>
        <v>0</v>
      </c>
      <c r="R465" s="654">
        <f t="shared" si="242"/>
        <v>0</v>
      </c>
      <c r="S465" s="654">
        <f t="shared" si="242"/>
        <v>0</v>
      </c>
      <c r="T465" s="654">
        <f t="shared" si="242"/>
        <v>0</v>
      </c>
      <c r="U465" s="654">
        <f t="shared" si="242"/>
        <v>0</v>
      </c>
    </row>
    <row r="466" spans="1:21" x14ac:dyDescent="0.25">
      <c r="A466" s="661">
        <v>381</v>
      </c>
      <c r="B466" s="806" t="s">
        <v>106</v>
      </c>
      <c r="C466" s="681">
        <v>10000</v>
      </c>
      <c r="D466" s="662">
        <v>10000</v>
      </c>
      <c r="E466" s="736"/>
      <c r="F466" s="736"/>
      <c r="G466" s="736"/>
      <c r="H466" s="736"/>
      <c r="I466" s="736"/>
      <c r="J466" s="736"/>
      <c r="K466" s="736"/>
      <c r="L466" s="736"/>
      <c r="M466" s="736"/>
      <c r="N466" s="736"/>
      <c r="O466" s="736"/>
      <c r="P466" s="736"/>
      <c r="Q466" s="736"/>
      <c r="R466" s="736"/>
      <c r="S466" s="781"/>
      <c r="T466" s="781"/>
      <c r="U466" s="781"/>
    </row>
    <row r="467" spans="1:21" ht="15.75" thickBot="1" x14ac:dyDescent="0.3">
      <c r="A467" s="747"/>
      <c r="B467" s="723"/>
      <c r="C467" s="782"/>
      <c r="D467" s="736"/>
      <c r="E467" s="736"/>
      <c r="F467" s="736"/>
      <c r="G467" s="736"/>
      <c r="H467" s="736"/>
      <c r="I467" s="736"/>
      <c r="J467" s="736"/>
      <c r="K467" s="736"/>
      <c r="L467" s="736"/>
      <c r="M467" s="736"/>
      <c r="N467" s="736"/>
      <c r="O467" s="736"/>
      <c r="P467" s="736"/>
      <c r="Q467" s="736"/>
      <c r="R467" s="736"/>
      <c r="S467" s="781"/>
      <c r="T467" s="781"/>
      <c r="U467" s="781"/>
    </row>
    <row r="468" spans="1:21" ht="15.75" thickBot="1" x14ac:dyDescent="0.3">
      <c r="A468" s="783" t="s">
        <v>794</v>
      </c>
      <c r="B468" s="802" t="s">
        <v>795</v>
      </c>
      <c r="C468" s="389">
        <f>C470</f>
        <v>100000</v>
      </c>
      <c r="D468" s="389">
        <f t="shared" ref="D468:U468" si="243">D470</f>
        <v>100000</v>
      </c>
      <c r="E468" s="389">
        <f t="shared" si="243"/>
        <v>0</v>
      </c>
      <c r="F468" s="389">
        <f t="shared" si="243"/>
        <v>0</v>
      </c>
      <c r="G468" s="389">
        <f t="shared" si="243"/>
        <v>0</v>
      </c>
      <c r="H468" s="389">
        <f t="shared" si="243"/>
        <v>0</v>
      </c>
      <c r="I468" s="389">
        <f t="shared" si="243"/>
        <v>0</v>
      </c>
      <c r="J468" s="389">
        <f t="shared" si="243"/>
        <v>0</v>
      </c>
      <c r="K468" s="389">
        <f t="shared" si="243"/>
        <v>0</v>
      </c>
      <c r="L468" s="389">
        <f t="shared" si="243"/>
        <v>0</v>
      </c>
      <c r="M468" s="389">
        <f t="shared" si="243"/>
        <v>0</v>
      </c>
      <c r="N468" s="389">
        <f t="shared" si="243"/>
        <v>0</v>
      </c>
      <c r="O468" s="389">
        <f t="shared" si="243"/>
        <v>0</v>
      </c>
      <c r="P468" s="389">
        <f t="shared" si="243"/>
        <v>0</v>
      </c>
      <c r="Q468" s="389">
        <f t="shared" si="243"/>
        <v>0</v>
      </c>
      <c r="R468" s="389">
        <f t="shared" si="243"/>
        <v>0</v>
      </c>
      <c r="S468" s="804">
        <f t="shared" si="243"/>
        <v>0</v>
      </c>
      <c r="T468" s="804">
        <f t="shared" si="243"/>
        <v>0</v>
      </c>
      <c r="U468" s="804">
        <f t="shared" si="243"/>
        <v>0</v>
      </c>
    </row>
    <row r="469" spans="1:21" x14ac:dyDescent="0.25">
      <c r="A469" s="747"/>
      <c r="B469" s="723"/>
      <c r="C469" s="782"/>
      <c r="D469" s="736"/>
      <c r="E469" s="736"/>
      <c r="F469" s="736"/>
      <c r="G469" s="736"/>
      <c r="H469" s="736"/>
      <c r="I469" s="736"/>
      <c r="J469" s="736"/>
      <c r="K469" s="736"/>
      <c r="L469" s="736"/>
      <c r="M469" s="736"/>
      <c r="N469" s="736"/>
      <c r="O469" s="736"/>
      <c r="P469" s="736"/>
      <c r="Q469" s="736"/>
      <c r="R469" s="736"/>
      <c r="S469" s="781"/>
      <c r="T469" s="781"/>
      <c r="U469" s="781"/>
    </row>
    <row r="470" spans="1:21" x14ac:dyDescent="0.25">
      <c r="A470" s="689" t="s">
        <v>796</v>
      </c>
      <c r="B470" s="690" t="s">
        <v>797</v>
      </c>
      <c r="C470" s="691">
        <f t="shared" ref="C470:U471" si="244">C471</f>
        <v>100000</v>
      </c>
      <c r="D470" s="691">
        <f t="shared" si="244"/>
        <v>100000</v>
      </c>
      <c r="E470" s="691">
        <f t="shared" si="244"/>
        <v>0</v>
      </c>
      <c r="F470" s="691">
        <f t="shared" si="244"/>
        <v>0</v>
      </c>
      <c r="G470" s="691">
        <f t="shared" si="244"/>
        <v>0</v>
      </c>
      <c r="H470" s="691">
        <f t="shared" si="244"/>
        <v>0</v>
      </c>
      <c r="I470" s="691">
        <f t="shared" si="244"/>
        <v>0</v>
      </c>
      <c r="J470" s="691">
        <f t="shared" si="244"/>
        <v>0</v>
      </c>
      <c r="K470" s="691">
        <f t="shared" si="244"/>
        <v>0</v>
      </c>
      <c r="L470" s="691">
        <f t="shared" si="244"/>
        <v>0</v>
      </c>
      <c r="M470" s="691">
        <f t="shared" si="244"/>
        <v>0</v>
      </c>
      <c r="N470" s="691">
        <f t="shared" si="244"/>
        <v>0</v>
      </c>
      <c r="O470" s="691">
        <f t="shared" si="244"/>
        <v>0</v>
      </c>
      <c r="P470" s="691">
        <f t="shared" si="244"/>
        <v>0</v>
      </c>
      <c r="Q470" s="691">
        <f t="shared" si="244"/>
        <v>0</v>
      </c>
      <c r="R470" s="691">
        <f t="shared" si="244"/>
        <v>0</v>
      </c>
      <c r="S470" s="691">
        <f t="shared" si="244"/>
        <v>0</v>
      </c>
      <c r="T470" s="691">
        <f t="shared" si="244"/>
        <v>0</v>
      </c>
      <c r="U470" s="691">
        <f t="shared" si="244"/>
        <v>0</v>
      </c>
    </row>
    <row r="471" spans="1:21" ht="24" x14ac:dyDescent="0.25">
      <c r="A471" s="679">
        <v>4</v>
      </c>
      <c r="B471" s="679" t="s">
        <v>145</v>
      </c>
      <c r="C471" s="654">
        <f>C472</f>
        <v>100000</v>
      </c>
      <c r="D471" s="654">
        <f t="shared" si="244"/>
        <v>100000</v>
      </c>
      <c r="E471" s="654">
        <f t="shared" si="244"/>
        <v>0</v>
      </c>
      <c r="F471" s="654">
        <f t="shared" si="244"/>
        <v>0</v>
      </c>
      <c r="G471" s="654">
        <f t="shared" si="244"/>
        <v>0</v>
      </c>
      <c r="H471" s="654">
        <f t="shared" si="244"/>
        <v>0</v>
      </c>
      <c r="I471" s="654">
        <f t="shared" si="244"/>
        <v>0</v>
      </c>
      <c r="J471" s="654">
        <f t="shared" si="244"/>
        <v>0</v>
      </c>
      <c r="K471" s="654">
        <f t="shared" si="244"/>
        <v>0</v>
      </c>
      <c r="L471" s="654">
        <f t="shared" si="244"/>
        <v>0</v>
      </c>
      <c r="M471" s="654">
        <f t="shared" si="244"/>
        <v>0</v>
      </c>
      <c r="N471" s="654">
        <f t="shared" si="244"/>
        <v>0</v>
      </c>
      <c r="O471" s="654">
        <f t="shared" si="244"/>
        <v>0</v>
      </c>
      <c r="P471" s="654">
        <f t="shared" si="244"/>
        <v>0</v>
      </c>
      <c r="Q471" s="654">
        <f t="shared" si="244"/>
        <v>0</v>
      </c>
      <c r="R471" s="654">
        <f t="shared" si="244"/>
        <v>0</v>
      </c>
      <c r="S471" s="654">
        <f t="shared" si="244"/>
        <v>0</v>
      </c>
      <c r="T471" s="654">
        <f t="shared" si="244"/>
        <v>0</v>
      </c>
      <c r="U471" s="654">
        <f t="shared" si="244"/>
        <v>0</v>
      </c>
    </row>
    <row r="472" spans="1:21" ht="36" x14ac:dyDescent="0.25">
      <c r="A472" s="679">
        <v>42</v>
      </c>
      <c r="B472" s="679" t="s">
        <v>146</v>
      </c>
      <c r="C472" s="654">
        <f t="shared" ref="C472:U472" si="245">SUM(C473:C473)</f>
        <v>100000</v>
      </c>
      <c r="D472" s="654">
        <f t="shared" si="245"/>
        <v>100000</v>
      </c>
      <c r="E472" s="654">
        <f t="shared" si="245"/>
        <v>0</v>
      </c>
      <c r="F472" s="654">
        <f t="shared" si="245"/>
        <v>0</v>
      </c>
      <c r="G472" s="654">
        <f t="shared" si="245"/>
        <v>0</v>
      </c>
      <c r="H472" s="654">
        <f t="shared" si="245"/>
        <v>0</v>
      </c>
      <c r="I472" s="654">
        <f t="shared" si="245"/>
        <v>0</v>
      </c>
      <c r="J472" s="654">
        <f t="shared" si="245"/>
        <v>0</v>
      </c>
      <c r="K472" s="654">
        <f t="shared" si="245"/>
        <v>0</v>
      </c>
      <c r="L472" s="654">
        <f t="shared" si="245"/>
        <v>0</v>
      </c>
      <c r="M472" s="654">
        <f t="shared" si="245"/>
        <v>0</v>
      </c>
      <c r="N472" s="654">
        <f t="shared" si="245"/>
        <v>0</v>
      </c>
      <c r="O472" s="654">
        <f t="shared" si="245"/>
        <v>0</v>
      </c>
      <c r="P472" s="654">
        <f t="shared" si="245"/>
        <v>0</v>
      </c>
      <c r="Q472" s="654">
        <f t="shared" si="245"/>
        <v>0</v>
      </c>
      <c r="R472" s="654">
        <f t="shared" si="245"/>
        <v>0</v>
      </c>
      <c r="S472" s="654">
        <f t="shared" si="245"/>
        <v>0</v>
      </c>
      <c r="T472" s="654">
        <f t="shared" si="245"/>
        <v>0</v>
      </c>
      <c r="U472" s="654">
        <f t="shared" si="245"/>
        <v>0</v>
      </c>
    </row>
    <row r="473" spans="1:21" x14ac:dyDescent="0.25">
      <c r="A473" s="661">
        <v>422</v>
      </c>
      <c r="B473" s="661" t="s">
        <v>404</v>
      </c>
      <c r="C473" s="681">
        <v>100000</v>
      </c>
      <c r="D473" s="681">
        <v>100000</v>
      </c>
      <c r="E473" s="736"/>
      <c r="F473" s="736"/>
      <c r="G473" s="736"/>
      <c r="H473" s="736"/>
      <c r="I473" s="736"/>
      <c r="J473" s="736"/>
      <c r="K473" s="736"/>
      <c r="L473" s="736"/>
      <c r="M473" s="736"/>
      <c r="N473" s="736"/>
      <c r="O473" s="736"/>
      <c r="P473" s="736"/>
      <c r="Q473" s="736"/>
      <c r="R473" s="736"/>
      <c r="S473" s="781"/>
      <c r="T473" s="781"/>
      <c r="U473" s="781"/>
    </row>
    <row r="474" spans="1:21" ht="15.75" thickBot="1" x14ac:dyDescent="0.3">
      <c r="A474" s="747"/>
      <c r="B474" s="723"/>
      <c r="C474" s="782"/>
      <c r="D474" s="736"/>
      <c r="E474" s="736"/>
      <c r="F474" s="736"/>
      <c r="G474" s="736"/>
      <c r="H474" s="736"/>
      <c r="I474" s="736"/>
      <c r="J474" s="736"/>
      <c r="K474" s="736"/>
      <c r="L474" s="736"/>
      <c r="M474" s="736"/>
      <c r="N474" s="736"/>
      <c r="O474" s="736"/>
      <c r="P474" s="736"/>
      <c r="Q474" s="736"/>
      <c r="R474" s="736"/>
      <c r="S474" s="781"/>
      <c r="T474" s="781"/>
      <c r="U474" s="781"/>
    </row>
    <row r="475" spans="1:21" ht="24.75" thickBot="1" x14ac:dyDescent="0.3">
      <c r="A475" s="783" t="s">
        <v>798</v>
      </c>
      <c r="B475" s="802" t="s">
        <v>799</v>
      </c>
      <c r="C475" s="389">
        <f>C477</f>
        <v>25000</v>
      </c>
      <c r="D475" s="389">
        <f t="shared" ref="D475:U475" si="246">D477</f>
        <v>25000</v>
      </c>
      <c r="E475" s="389">
        <f t="shared" si="246"/>
        <v>0</v>
      </c>
      <c r="F475" s="389">
        <f t="shared" si="246"/>
        <v>0</v>
      </c>
      <c r="G475" s="389">
        <f t="shared" si="246"/>
        <v>0</v>
      </c>
      <c r="H475" s="389">
        <f t="shared" si="246"/>
        <v>0</v>
      </c>
      <c r="I475" s="389">
        <f t="shared" si="246"/>
        <v>0</v>
      </c>
      <c r="J475" s="389">
        <f t="shared" si="246"/>
        <v>0</v>
      </c>
      <c r="K475" s="389">
        <f t="shared" si="246"/>
        <v>0</v>
      </c>
      <c r="L475" s="389">
        <f t="shared" si="246"/>
        <v>0</v>
      </c>
      <c r="M475" s="389">
        <f t="shared" si="246"/>
        <v>0</v>
      </c>
      <c r="N475" s="389">
        <f t="shared" si="246"/>
        <v>0</v>
      </c>
      <c r="O475" s="389">
        <f t="shared" si="246"/>
        <v>0</v>
      </c>
      <c r="P475" s="389">
        <f t="shared" si="246"/>
        <v>0</v>
      </c>
      <c r="Q475" s="389">
        <f t="shared" si="246"/>
        <v>0</v>
      </c>
      <c r="R475" s="389">
        <f t="shared" si="246"/>
        <v>0</v>
      </c>
      <c r="S475" s="804">
        <f t="shared" si="246"/>
        <v>0</v>
      </c>
      <c r="T475" s="804">
        <f t="shared" si="246"/>
        <v>0</v>
      </c>
      <c r="U475" s="804">
        <f t="shared" si="246"/>
        <v>0</v>
      </c>
    </row>
    <row r="476" spans="1:21" x14ac:dyDescent="0.25">
      <c r="A476" s="747"/>
      <c r="B476" s="723"/>
      <c r="C476" s="782"/>
      <c r="D476" s="736"/>
      <c r="E476" s="736"/>
      <c r="F476" s="736"/>
      <c r="G476" s="736"/>
      <c r="H476" s="736"/>
      <c r="I476" s="736"/>
      <c r="J476" s="736"/>
      <c r="K476" s="736"/>
      <c r="L476" s="736"/>
      <c r="M476" s="736"/>
      <c r="N476" s="736"/>
      <c r="O476" s="736"/>
      <c r="P476" s="736"/>
      <c r="Q476" s="736"/>
      <c r="R476" s="736"/>
      <c r="S476" s="781"/>
      <c r="T476" s="781"/>
      <c r="U476" s="781"/>
    </row>
    <row r="477" spans="1:21" x14ac:dyDescent="0.25">
      <c r="A477" s="689" t="s">
        <v>800</v>
      </c>
      <c r="B477" s="690" t="s">
        <v>476</v>
      </c>
      <c r="C477" s="691">
        <f t="shared" ref="C477:U478" si="247">C478</f>
        <v>25000</v>
      </c>
      <c r="D477" s="691">
        <f t="shared" si="247"/>
        <v>25000</v>
      </c>
      <c r="E477" s="691">
        <f t="shared" si="247"/>
        <v>0</v>
      </c>
      <c r="F477" s="691">
        <f t="shared" si="247"/>
        <v>0</v>
      </c>
      <c r="G477" s="691">
        <f t="shared" si="247"/>
        <v>0</v>
      </c>
      <c r="H477" s="691">
        <f t="shared" si="247"/>
        <v>0</v>
      </c>
      <c r="I477" s="691">
        <f t="shared" si="247"/>
        <v>0</v>
      </c>
      <c r="J477" s="691">
        <f t="shared" si="247"/>
        <v>0</v>
      </c>
      <c r="K477" s="691">
        <f t="shared" si="247"/>
        <v>0</v>
      </c>
      <c r="L477" s="691">
        <f t="shared" si="247"/>
        <v>0</v>
      </c>
      <c r="M477" s="691">
        <f t="shared" si="247"/>
        <v>0</v>
      </c>
      <c r="N477" s="691">
        <f t="shared" si="247"/>
        <v>0</v>
      </c>
      <c r="O477" s="691">
        <f t="shared" si="247"/>
        <v>0</v>
      </c>
      <c r="P477" s="691">
        <f t="shared" si="247"/>
        <v>0</v>
      </c>
      <c r="Q477" s="691">
        <f t="shared" si="247"/>
        <v>0</v>
      </c>
      <c r="R477" s="691">
        <f t="shared" si="247"/>
        <v>0</v>
      </c>
      <c r="S477" s="787">
        <f t="shared" si="247"/>
        <v>0</v>
      </c>
      <c r="T477" s="787">
        <f t="shared" si="247"/>
        <v>0</v>
      </c>
      <c r="U477" s="787">
        <f t="shared" si="247"/>
        <v>0</v>
      </c>
    </row>
    <row r="478" spans="1:21" x14ac:dyDescent="0.25">
      <c r="A478" s="679">
        <v>3</v>
      </c>
      <c r="B478" s="805" t="s">
        <v>67</v>
      </c>
      <c r="C478" s="654">
        <f>C479</f>
        <v>25000</v>
      </c>
      <c r="D478" s="654">
        <f t="shared" si="247"/>
        <v>25000</v>
      </c>
      <c r="E478" s="654">
        <f t="shared" si="247"/>
        <v>0</v>
      </c>
      <c r="F478" s="654">
        <f t="shared" si="247"/>
        <v>0</v>
      </c>
      <c r="G478" s="654">
        <f t="shared" si="247"/>
        <v>0</v>
      </c>
      <c r="H478" s="654">
        <f t="shared" si="247"/>
        <v>0</v>
      </c>
      <c r="I478" s="654">
        <f t="shared" si="247"/>
        <v>0</v>
      </c>
      <c r="J478" s="654">
        <f t="shared" si="247"/>
        <v>0</v>
      </c>
      <c r="K478" s="654">
        <f t="shared" si="247"/>
        <v>0</v>
      </c>
      <c r="L478" s="654">
        <f t="shared" si="247"/>
        <v>0</v>
      </c>
      <c r="M478" s="654">
        <f t="shared" si="247"/>
        <v>0</v>
      </c>
      <c r="N478" s="654">
        <f t="shared" si="247"/>
        <v>0</v>
      </c>
      <c r="O478" s="654">
        <f t="shared" si="247"/>
        <v>0</v>
      </c>
      <c r="P478" s="654">
        <f t="shared" si="247"/>
        <v>0</v>
      </c>
      <c r="Q478" s="654">
        <f t="shared" si="247"/>
        <v>0</v>
      </c>
      <c r="R478" s="654">
        <f t="shared" si="247"/>
        <v>0</v>
      </c>
      <c r="S478" s="788">
        <f t="shared" si="247"/>
        <v>0</v>
      </c>
      <c r="T478" s="788">
        <f t="shared" si="247"/>
        <v>0</v>
      </c>
      <c r="U478" s="788">
        <f t="shared" si="247"/>
        <v>0</v>
      </c>
    </row>
    <row r="479" spans="1:21" x14ac:dyDescent="0.25">
      <c r="A479" s="679">
        <v>38</v>
      </c>
      <c r="B479" s="805" t="s">
        <v>115</v>
      </c>
      <c r="C479" s="654">
        <f>SUM(C480)</f>
        <v>25000</v>
      </c>
      <c r="D479" s="654">
        <f t="shared" ref="D479:U479" si="248">SUM(D480)</f>
        <v>25000</v>
      </c>
      <c r="E479" s="654">
        <f t="shared" si="248"/>
        <v>0</v>
      </c>
      <c r="F479" s="654">
        <f t="shared" si="248"/>
        <v>0</v>
      </c>
      <c r="G479" s="654">
        <f t="shared" si="248"/>
        <v>0</v>
      </c>
      <c r="H479" s="654">
        <f t="shared" si="248"/>
        <v>0</v>
      </c>
      <c r="I479" s="654">
        <f t="shared" si="248"/>
        <v>0</v>
      </c>
      <c r="J479" s="654">
        <f t="shared" si="248"/>
        <v>0</v>
      </c>
      <c r="K479" s="654">
        <f t="shared" si="248"/>
        <v>0</v>
      </c>
      <c r="L479" s="654">
        <f t="shared" si="248"/>
        <v>0</v>
      </c>
      <c r="M479" s="654">
        <f t="shared" si="248"/>
        <v>0</v>
      </c>
      <c r="N479" s="654">
        <f t="shared" si="248"/>
        <v>0</v>
      </c>
      <c r="O479" s="654">
        <f t="shared" si="248"/>
        <v>0</v>
      </c>
      <c r="P479" s="654">
        <f t="shared" si="248"/>
        <v>0</v>
      </c>
      <c r="Q479" s="654">
        <f t="shared" si="248"/>
        <v>0</v>
      </c>
      <c r="R479" s="654">
        <f t="shared" si="248"/>
        <v>0</v>
      </c>
      <c r="S479" s="788">
        <f t="shared" si="248"/>
        <v>0</v>
      </c>
      <c r="T479" s="788">
        <f t="shared" si="248"/>
        <v>0</v>
      </c>
      <c r="U479" s="788">
        <f t="shared" si="248"/>
        <v>0</v>
      </c>
    </row>
    <row r="480" spans="1:21" x14ac:dyDescent="0.25">
      <c r="A480" s="661">
        <v>381</v>
      </c>
      <c r="B480" s="806" t="s">
        <v>476</v>
      </c>
      <c r="C480" s="681">
        <v>25000</v>
      </c>
      <c r="D480" s="662">
        <v>25000</v>
      </c>
      <c r="E480" s="736"/>
      <c r="F480" s="736"/>
      <c r="G480" s="736"/>
      <c r="H480" s="736"/>
      <c r="I480" s="736"/>
      <c r="J480" s="736"/>
      <c r="K480" s="736"/>
      <c r="L480" s="736"/>
      <c r="M480" s="736"/>
      <c r="N480" s="736"/>
      <c r="O480" s="736"/>
      <c r="P480" s="736"/>
      <c r="Q480" s="736"/>
      <c r="R480" s="736"/>
      <c r="S480" s="781"/>
      <c r="T480" s="781"/>
      <c r="U480" s="781"/>
    </row>
    <row r="481" spans="1:21" ht="15.75" thickBot="1" x14ac:dyDescent="0.3">
      <c r="A481" s="747"/>
      <c r="B481" s="723"/>
      <c r="C481" s="782"/>
      <c r="D481" s="736"/>
      <c r="E481" s="736"/>
      <c r="F481" s="736"/>
      <c r="G481" s="736"/>
      <c r="H481" s="736"/>
      <c r="I481" s="736"/>
      <c r="J481" s="736"/>
      <c r="K481" s="736"/>
      <c r="L481" s="736"/>
      <c r="M481" s="736"/>
      <c r="N481" s="736"/>
      <c r="O481" s="736"/>
      <c r="P481" s="736"/>
      <c r="Q481" s="736"/>
      <c r="R481" s="736"/>
      <c r="S481" s="781"/>
      <c r="T481" s="781"/>
      <c r="U481" s="781"/>
    </row>
    <row r="482" spans="1:21" ht="15.75" thickBot="1" x14ac:dyDescent="0.3">
      <c r="A482" s="783" t="s">
        <v>801</v>
      </c>
      <c r="B482" s="802" t="s">
        <v>802</v>
      </c>
      <c r="C482" s="389">
        <f>C484+C493+C501+C506</f>
        <v>1334000</v>
      </c>
      <c r="D482" s="389">
        <f t="shared" ref="D482:U482" si="249">D484+D493+D501+D506</f>
        <v>411000</v>
      </c>
      <c r="E482" s="389">
        <f t="shared" si="249"/>
        <v>3000</v>
      </c>
      <c r="F482" s="389">
        <f t="shared" si="249"/>
        <v>0</v>
      </c>
      <c r="G482" s="389">
        <f t="shared" si="249"/>
        <v>0</v>
      </c>
      <c r="H482" s="389">
        <f t="shared" si="249"/>
        <v>0</v>
      </c>
      <c r="I482" s="389">
        <f t="shared" si="249"/>
        <v>0</v>
      </c>
      <c r="J482" s="389">
        <f t="shared" si="249"/>
        <v>0</v>
      </c>
      <c r="K482" s="389">
        <f t="shared" si="249"/>
        <v>0</v>
      </c>
      <c r="L482" s="389">
        <f t="shared" si="249"/>
        <v>0</v>
      </c>
      <c r="M482" s="389">
        <f t="shared" si="249"/>
        <v>0</v>
      </c>
      <c r="N482" s="389">
        <f t="shared" si="249"/>
        <v>0</v>
      </c>
      <c r="O482" s="389">
        <f t="shared" si="249"/>
        <v>920000</v>
      </c>
      <c r="P482" s="389">
        <f t="shared" si="249"/>
        <v>0</v>
      </c>
      <c r="Q482" s="389">
        <f t="shared" si="249"/>
        <v>0</v>
      </c>
      <c r="R482" s="389">
        <f t="shared" si="249"/>
        <v>0</v>
      </c>
      <c r="S482" s="804">
        <f t="shared" si="249"/>
        <v>0</v>
      </c>
      <c r="T482" s="804">
        <f t="shared" si="249"/>
        <v>0</v>
      </c>
      <c r="U482" s="804">
        <f t="shared" si="249"/>
        <v>0</v>
      </c>
    </row>
    <row r="483" spans="1:21" x14ac:dyDescent="0.25">
      <c r="A483" s="747"/>
      <c r="B483" s="723"/>
      <c r="C483" s="782"/>
      <c r="D483" s="736"/>
      <c r="E483" s="736"/>
      <c r="F483" s="736"/>
      <c r="G483" s="736"/>
      <c r="H483" s="736"/>
      <c r="I483" s="736"/>
      <c r="J483" s="736"/>
      <c r="K483" s="736"/>
      <c r="L483" s="736"/>
      <c r="M483" s="736"/>
      <c r="N483" s="736"/>
      <c r="O483" s="736"/>
      <c r="P483" s="736"/>
      <c r="Q483" s="736"/>
      <c r="R483" s="736"/>
      <c r="S483" s="781"/>
      <c r="T483" s="781"/>
      <c r="U483" s="781"/>
    </row>
    <row r="484" spans="1:21" x14ac:dyDescent="0.25">
      <c r="A484" s="689" t="s">
        <v>803</v>
      </c>
      <c r="B484" s="690" t="s">
        <v>804</v>
      </c>
      <c r="C484" s="691">
        <f>C485</f>
        <v>258000</v>
      </c>
      <c r="D484" s="691">
        <f t="shared" ref="D484:U484" si="250">D485</f>
        <v>258000</v>
      </c>
      <c r="E484" s="691">
        <f t="shared" si="250"/>
        <v>0</v>
      </c>
      <c r="F484" s="691">
        <f t="shared" si="250"/>
        <v>0</v>
      </c>
      <c r="G484" s="691">
        <f t="shared" si="250"/>
        <v>0</v>
      </c>
      <c r="H484" s="691">
        <f t="shared" si="250"/>
        <v>0</v>
      </c>
      <c r="I484" s="691">
        <f t="shared" si="250"/>
        <v>0</v>
      </c>
      <c r="J484" s="691">
        <f t="shared" si="250"/>
        <v>0</v>
      </c>
      <c r="K484" s="691">
        <f t="shared" si="250"/>
        <v>0</v>
      </c>
      <c r="L484" s="691">
        <f t="shared" si="250"/>
        <v>0</v>
      </c>
      <c r="M484" s="691">
        <f t="shared" si="250"/>
        <v>0</v>
      </c>
      <c r="N484" s="691">
        <f t="shared" si="250"/>
        <v>0</v>
      </c>
      <c r="O484" s="691">
        <f t="shared" si="250"/>
        <v>0</v>
      </c>
      <c r="P484" s="691">
        <f t="shared" si="250"/>
        <v>0</v>
      </c>
      <c r="Q484" s="691">
        <f t="shared" si="250"/>
        <v>0</v>
      </c>
      <c r="R484" s="691">
        <f t="shared" si="250"/>
        <v>0</v>
      </c>
      <c r="S484" s="691">
        <f t="shared" si="250"/>
        <v>0</v>
      </c>
      <c r="T484" s="691">
        <f t="shared" si="250"/>
        <v>0</v>
      </c>
      <c r="U484" s="691">
        <f t="shared" si="250"/>
        <v>0</v>
      </c>
    </row>
    <row r="485" spans="1:21" x14ac:dyDescent="0.25">
      <c r="A485" s="679">
        <v>3</v>
      </c>
      <c r="B485" s="679" t="s">
        <v>67</v>
      </c>
      <c r="C485" s="654">
        <f>C486+C490</f>
        <v>258000</v>
      </c>
      <c r="D485" s="654">
        <f t="shared" ref="D485:U485" si="251">D486+D490</f>
        <v>258000</v>
      </c>
      <c r="E485" s="654">
        <f t="shared" si="251"/>
        <v>0</v>
      </c>
      <c r="F485" s="654">
        <f t="shared" si="251"/>
        <v>0</v>
      </c>
      <c r="G485" s="654">
        <f t="shared" si="251"/>
        <v>0</v>
      </c>
      <c r="H485" s="654">
        <f t="shared" si="251"/>
        <v>0</v>
      </c>
      <c r="I485" s="654">
        <f t="shared" si="251"/>
        <v>0</v>
      </c>
      <c r="J485" s="654">
        <f t="shared" si="251"/>
        <v>0</v>
      </c>
      <c r="K485" s="654">
        <f t="shared" si="251"/>
        <v>0</v>
      </c>
      <c r="L485" s="654">
        <f t="shared" si="251"/>
        <v>0</v>
      </c>
      <c r="M485" s="654">
        <f t="shared" si="251"/>
        <v>0</v>
      </c>
      <c r="N485" s="654">
        <f t="shared" si="251"/>
        <v>0</v>
      </c>
      <c r="O485" s="654">
        <f t="shared" si="251"/>
        <v>0</v>
      </c>
      <c r="P485" s="654">
        <f t="shared" si="251"/>
        <v>0</v>
      </c>
      <c r="Q485" s="654">
        <f t="shared" si="251"/>
        <v>0</v>
      </c>
      <c r="R485" s="654">
        <f t="shared" si="251"/>
        <v>0</v>
      </c>
      <c r="S485" s="654">
        <f t="shared" si="251"/>
        <v>0</v>
      </c>
      <c r="T485" s="654">
        <f t="shared" si="251"/>
        <v>0</v>
      </c>
      <c r="U485" s="654">
        <f t="shared" si="251"/>
        <v>0</v>
      </c>
    </row>
    <row r="486" spans="1:21" x14ac:dyDescent="0.25">
      <c r="A486" s="679">
        <v>31</v>
      </c>
      <c r="B486" s="679" t="s">
        <v>68</v>
      </c>
      <c r="C486" s="654">
        <f>SUM(C487:C489)</f>
        <v>254000</v>
      </c>
      <c r="D486" s="654">
        <f t="shared" ref="D486:U486" si="252">SUM(D487:D489)</f>
        <v>254000</v>
      </c>
      <c r="E486" s="654">
        <f t="shared" si="252"/>
        <v>0</v>
      </c>
      <c r="F486" s="654">
        <f t="shared" si="252"/>
        <v>0</v>
      </c>
      <c r="G486" s="654">
        <f t="shared" si="252"/>
        <v>0</v>
      </c>
      <c r="H486" s="654">
        <f t="shared" si="252"/>
        <v>0</v>
      </c>
      <c r="I486" s="654">
        <f t="shared" si="252"/>
        <v>0</v>
      </c>
      <c r="J486" s="654">
        <f t="shared" si="252"/>
        <v>0</v>
      </c>
      <c r="K486" s="654">
        <f t="shared" si="252"/>
        <v>0</v>
      </c>
      <c r="L486" s="654">
        <f t="shared" si="252"/>
        <v>0</v>
      </c>
      <c r="M486" s="654">
        <f t="shared" si="252"/>
        <v>0</v>
      </c>
      <c r="N486" s="654">
        <f t="shared" si="252"/>
        <v>0</v>
      </c>
      <c r="O486" s="654">
        <f t="shared" si="252"/>
        <v>0</v>
      </c>
      <c r="P486" s="654">
        <f t="shared" si="252"/>
        <v>0</v>
      </c>
      <c r="Q486" s="654">
        <f t="shared" si="252"/>
        <v>0</v>
      </c>
      <c r="R486" s="654">
        <f t="shared" si="252"/>
        <v>0</v>
      </c>
      <c r="S486" s="654">
        <f t="shared" si="252"/>
        <v>0</v>
      </c>
      <c r="T486" s="654">
        <f t="shared" si="252"/>
        <v>0</v>
      </c>
      <c r="U486" s="654">
        <f t="shared" si="252"/>
        <v>0</v>
      </c>
    </row>
    <row r="487" spans="1:21" x14ac:dyDescent="0.25">
      <c r="A487" s="661">
        <v>311</v>
      </c>
      <c r="B487" s="661" t="s">
        <v>285</v>
      </c>
      <c r="C487" s="681">
        <v>170000</v>
      </c>
      <c r="D487" s="681">
        <v>170000</v>
      </c>
      <c r="E487" s="736"/>
      <c r="F487" s="736"/>
      <c r="G487" s="736"/>
      <c r="H487" s="736"/>
      <c r="I487" s="736"/>
      <c r="J487" s="736"/>
      <c r="K487" s="736"/>
      <c r="L487" s="736"/>
      <c r="M487" s="736"/>
      <c r="N487" s="736"/>
      <c r="O487" s="736"/>
      <c r="P487" s="736"/>
      <c r="Q487" s="736"/>
      <c r="R487" s="736"/>
      <c r="S487" s="781"/>
      <c r="T487" s="781"/>
      <c r="U487" s="781"/>
    </row>
    <row r="488" spans="1:21" x14ac:dyDescent="0.25">
      <c r="A488" s="661">
        <v>312</v>
      </c>
      <c r="B488" s="661" t="s">
        <v>155</v>
      </c>
      <c r="C488" s="681">
        <v>7000</v>
      </c>
      <c r="D488" s="681">
        <v>7000</v>
      </c>
      <c r="E488" s="736"/>
      <c r="F488" s="736"/>
      <c r="G488" s="736"/>
      <c r="H488" s="736"/>
      <c r="I488" s="736"/>
      <c r="J488" s="736"/>
      <c r="K488" s="736"/>
      <c r="L488" s="736"/>
      <c r="M488" s="736"/>
      <c r="N488" s="736"/>
      <c r="O488" s="736"/>
      <c r="P488" s="736"/>
      <c r="Q488" s="736"/>
      <c r="R488" s="736"/>
      <c r="S488" s="781"/>
      <c r="T488" s="781"/>
      <c r="U488" s="781"/>
    </row>
    <row r="489" spans="1:21" x14ac:dyDescent="0.25">
      <c r="A489" s="661">
        <v>313</v>
      </c>
      <c r="B489" s="661" t="s">
        <v>287</v>
      </c>
      <c r="C489" s="681">
        <v>77000</v>
      </c>
      <c r="D489" s="681">
        <v>77000</v>
      </c>
      <c r="E489" s="736"/>
      <c r="F489" s="736"/>
      <c r="G489" s="736"/>
      <c r="H489" s="736"/>
      <c r="I489" s="736"/>
      <c r="J489" s="736"/>
      <c r="K489" s="736"/>
      <c r="L489" s="736"/>
      <c r="M489" s="736"/>
      <c r="N489" s="736"/>
      <c r="O489" s="736"/>
      <c r="P489" s="736"/>
      <c r="Q489" s="736"/>
      <c r="R489" s="736"/>
      <c r="S489" s="781"/>
      <c r="T489" s="781"/>
      <c r="U489" s="781"/>
    </row>
    <row r="490" spans="1:21" x14ac:dyDescent="0.25">
      <c r="A490" s="679">
        <v>32</v>
      </c>
      <c r="B490" s="679" t="s">
        <v>72</v>
      </c>
      <c r="C490" s="654">
        <f>SUM(C491)</f>
        <v>4000</v>
      </c>
      <c r="D490" s="654">
        <f t="shared" ref="D490:U490" si="253">SUM(D491)</f>
        <v>4000</v>
      </c>
      <c r="E490" s="654">
        <f t="shared" si="253"/>
        <v>0</v>
      </c>
      <c r="F490" s="654">
        <f t="shared" si="253"/>
        <v>0</v>
      </c>
      <c r="G490" s="654">
        <f t="shared" si="253"/>
        <v>0</v>
      </c>
      <c r="H490" s="654">
        <f t="shared" si="253"/>
        <v>0</v>
      </c>
      <c r="I490" s="654">
        <f t="shared" si="253"/>
        <v>0</v>
      </c>
      <c r="J490" s="654">
        <f t="shared" si="253"/>
        <v>0</v>
      </c>
      <c r="K490" s="654">
        <f t="shared" si="253"/>
        <v>0</v>
      </c>
      <c r="L490" s="654">
        <f t="shared" si="253"/>
        <v>0</v>
      </c>
      <c r="M490" s="654">
        <f t="shared" si="253"/>
        <v>0</v>
      </c>
      <c r="N490" s="654">
        <f t="shared" si="253"/>
        <v>0</v>
      </c>
      <c r="O490" s="654">
        <f t="shared" si="253"/>
        <v>0</v>
      </c>
      <c r="P490" s="654">
        <f t="shared" si="253"/>
        <v>0</v>
      </c>
      <c r="Q490" s="654">
        <f t="shared" si="253"/>
        <v>0</v>
      </c>
      <c r="R490" s="654">
        <f t="shared" si="253"/>
        <v>0</v>
      </c>
      <c r="S490" s="788">
        <f t="shared" si="253"/>
        <v>0</v>
      </c>
      <c r="T490" s="788">
        <f t="shared" si="253"/>
        <v>0</v>
      </c>
      <c r="U490" s="788">
        <f t="shared" si="253"/>
        <v>0</v>
      </c>
    </row>
    <row r="491" spans="1:21" ht="24" x14ac:dyDescent="0.25">
      <c r="A491" s="661">
        <v>321</v>
      </c>
      <c r="B491" s="661" t="s">
        <v>540</v>
      </c>
      <c r="C491" s="681">
        <v>4000</v>
      </c>
      <c r="D491" s="681">
        <v>4000</v>
      </c>
      <c r="E491" s="736"/>
      <c r="F491" s="736"/>
      <c r="G491" s="736"/>
      <c r="H491" s="736"/>
      <c r="I491" s="736"/>
      <c r="J491" s="736"/>
      <c r="K491" s="736"/>
      <c r="L491" s="736"/>
      <c r="M491" s="736"/>
      <c r="N491" s="736"/>
      <c r="O491" s="736"/>
      <c r="P491" s="736"/>
      <c r="Q491" s="736"/>
      <c r="R491" s="736"/>
      <c r="S491" s="781"/>
      <c r="T491" s="781"/>
      <c r="U491" s="781"/>
    </row>
    <row r="492" spans="1:21" x14ac:dyDescent="0.25">
      <c r="A492" s="747"/>
      <c r="B492" s="723"/>
      <c r="C492" s="782"/>
      <c r="D492" s="736"/>
      <c r="E492" s="736"/>
      <c r="F492" s="736"/>
      <c r="G492" s="736"/>
      <c r="H492" s="736"/>
      <c r="I492" s="736"/>
      <c r="J492" s="736"/>
      <c r="K492" s="736"/>
      <c r="L492" s="736"/>
      <c r="M492" s="736"/>
      <c r="N492" s="736"/>
      <c r="O492" s="736"/>
      <c r="P492" s="736"/>
      <c r="Q492" s="736"/>
      <c r="R492" s="736"/>
      <c r="S492" s="781"/>
      <c r="T492" s="781"/>
      <c r="U492" s="781"/>
    </row>
    <row r="493" spans="1:21" ht="24" x14ac:dyDescent="0.25">
      <c r="A493" s="689" t="s">
        <v>805</v>
      </c>
      <c r="B493" s="690" t="s">
        <v>784</v>
      </c>
      <c r="C493" s="691">
        <f>C494</f>
        <v>46000</v>
      </c>
      <c r="D493" s="691">
        <f t="shared" ref="D493:U493" si="254">D494</f>
        <v>43000</v>
      </c>
      <c r="E493" s="691">
        <f t="shared" si="254"/>
        <v>3000</v>
      </c>
      <c r="F493" s="691">
        <f t="shared" si="254"/>
        <v>0</v>
      </c>
      <c r="G493" s="691">
        <f t="shared" si="254"/>
        <v>0</v>
      </c>
      <c r="H493" s="691">
        <f t="shared" si="254"/>
        <v>0</v>
      </c>
      <c r="I493" s="691">
        <f t="shared" si="254"/>
        <v>0</v>
      </c>
      <c r="J493" s="691">
        <f t="shared" si="254"/>
        <v>0</v>
      </c>
      <c r="K493" s="691">
        <f t="shared" si="254"/>
        <v>0</v>
      </c>
      <c r="L493" s="691">
        <f t="shared" si="254"/>
        <v>0</v>
      </c>
      <c r="M493" s="691">
        <f t="shared" si="254"/>
        <v>0</v>
      </c>
      <c r="N493" s="691">
        <f t="shared" si="254"/>
        <v>0</v>
      </c>
      <c r="O493" s="691">
        <f t="shared" si="254"/>
        <v>0</v>
      </c>
      <c r="P493" s="691">
        <f t="shared" si="254"/>
        <v>0</v>
      </c>
      <c r="Q493" s="691">
        <f t="shared" si="254"/>
        <v>0</v>
      </c>
      <c r="R493" s="691">
        <f t="shared" si="254"/>
        <v>0</v>
      </c>
      <c r="S493" s="691">
        <f t="shared" si="254"/>
        <v>0</v>
      </c>
      <c r="T493" s="691">
        <f t="shared" si="254"/>
        <v>0</v>
      </c>
      <c r="U493" s="691">
        <f t="shared" si="254"/>
        <v>0</v>
      </c>
    </row>
    <row r="494" spans="1:21" x14ac:dyDescent="0.25">
      <c r="A494" s="679">
        <v>3</v>
      </c>
      <c r="B494" s="679" t="s">
        <v>67</v>
      </c>
      <c r="C494" s="654">
        <f>C495+C498</f>
        <v>46000</v>
      </c>
      <c r="D494" s="654">
        <f t="shared" ref="D494:U494" si="255">D495+D498</f>
        <v>43000</v>
      </c>
      <c r="E494" s="654">
        <f t="shared" si="255"/>
        <v>3000</v>
      </c>
      <c r="F494" s="654">
        <f t="shared" si="255"/>
        <v>0</v>
      </c>
      <c r="G494" s="654">
        <f t="shared" si="255"/>
        <v>0</v>
      </c>
      <c r="H494" s="654">
        <f t="shared" si="255"/>
        <v>0</v>
      </c>
      <c r="I494" s="654">
        <f t="shared" si="255"/>
        <v>0</v>
      </c>
      <c r="J494" s="654">
        <f t="shared" si="255"/>
        <v>0</v>
      </c>
      <c r="K494" s="654">
        <f t="shared" si="255"/>
        <v>0</v>
      </c>
      <c r="L494" s="654">
        <f t="shared" si="255"/>
        <v>0</v>
      </c>
      <c r="M494" s="654">
        <f t="shared" si="255"/>
        <v>0</v>
      </c>
      <c r="N494" s="654">
        <f t="shared" si="255"/>
        <v>0</v>
      </c>
      <c r="O494" s="654">
        <f t="shared" si="255"/>
        <v>0</v>
      </c>
      <c r="P494" s="654">
        <f t="shared" si="255"/>
        <v>0</v>
      </c>
      <c r="Q494" s="654">
        <f t="shared" si="255"/>
        <v>0</v>
      </c>
      <c r="R494" s="654">
        <f t="shared" si="255"/>
        <v>0</v>
      </c>
      <c r="S494" s="654">
        <f t="shared" si="255"/>
        <v>0</v>
      </c>
      <c r="T494" s="654">
        <f t="shared" si="255"/>
        <v>0</v>
      </c>
      <c r="U494" s="654">
        <f t="shared" si="255"/>
        <v>0</v>
      </c>
    </row>
    <row r="495" spans="1:21" x14ac:dyDescent="0.25">
      <c r="A495" s="807">
        <v>32</v>
      </c>
      <c r="B495" s="807" t="s">
        <v>72</v>
      </c>
      <c r="C495" s="778">
        <f>SUM(C496:C497)</f>
        <v>44000</v>
      </c>
      <c r="D495" s="778">
        <f t="shared" ref="D495:U495" si="256">SUM(D496:D497)</f>
        <v>41000</v>
      </c>
      <c r="E495" s="778">
        <f t="shared" si="256"/>
        <v>3000</v>
      </c>
      <c r="F495" s="778">
        <f t="shared" si="256"/>
        <v>0</v>
      </c>
      <c r="G495" s="778">
        <f t="shared" si="256"/>
        <v>0</v>
      </c>
      <c r="H495" s="778">
        <f t="shared" si="256"/>
        <v>0</v>
      </c>
      <c r="I495" s="778">
        <f t="shared" si="256"/>
        <v>0</v>
      </c>
      <c r="J495" s="778">
        <f t="shared" si="256"/>
        <v>0</v>
      </c>
      <c r="K495" s="778">
        <f t="shared" si="256"/>
        <v>0</v>
      </c>
      <c r="L495" s="778">
        <f t="shared" si="256"/>
        <v>0</v>
      </c>
      <c r="M495" s="778">
        <f t="shared" si="256"/>
        <v>0</v>
      </c>
      <c r="N495" s="778">
        <f t="shared" si="256"/>
        <v>0</v>
      </c>
      <c r="O495" s="778">
        <f t="shared" si="256"/>
        <v>0</v>
      </c>
      <c r="P495" s="778">
        <f t="shared" si="256"/>
        <v>0</v>
      </c>
      <c r="Q495" s="778">
        <f t="shared" si="256"/>
        <v>0</v>
      </c>
      <c r="R495" s="778">
        <f t="shared" si="256"/>
        <v>0</v>
      </c>
      <c r="S495" s="778">
        <f t="shared" si="256"/>
        <v>0</v>
      </c>
      <c r="T495" s="778">
        <f t="shared" si="256"/>
        <v>0</v>
      </c>
      <c r="U495" s="778">
        <f t="shared" si="256"/>
        <v>0</v>
      </c>
    </row>
    <row r="496" spans="1:21" x14ac:dyDescent="0.25">
      <c r="A496" s="808">
        <v>322</v>
      </c>
      <c r="B496" s="809" t="s">
        <v>126</v>
      </c>
      <c r="C496" s="681">
        <v>18000</v>
      </c>
      <c r="D496" s="810">
        <v>15000</v>
      </c>
      <c r="E496" s="736">
        <v>3000</v>
      </c>
      <c r="F496" s="736"/>
      <c r="G496" s="736"/>
      <c r="H496" s="736"/>
      <c r="I496" s="736"/>
      <c r="J496" s="736"/>
      <c r="K496" s="736"/>
      <c r="L496" s="736"/>
      <c r="M496" s="736"/>
      <c r="N496" s="736"/>
      <c r="O496" s="736"/>
      <c r="P496" s="736"/>
      <c r="Q496" s="736"/>
      <c r="R496" s="736"/>
      <c r="S496" s="781"/>
      <c r="T496" s="781"/>
      <c r="U496" s="781"/>
    </row>
    <row r="497" spans="1:21" x14ac:dyDescent="0.25">
      <c r="A497" s="808">
        <v>323</v>
      </c>
      <c r="B497" s="809" t="s">
        <v>127</v>
      </c>
      <c r="C497" s="681">
        <v>26000</v>
      </c>
      <c r="D497" s="810">
        <v>26000</v>
      </c>
      <c r="E497" s="736"/>
      <c r="F497" s="736"/>
      <c r="G497" s="736"/>
      <c r="H497" s="736"/>
      <c r="I497" s="736"/>
      <c r="J497" s="736"/>
      <c r="K497" s="736"/>
      <c r="L497" s="736"/>
      <c r="M497" s="736"/>
      <c r="N497" s="736"/>
      <c r="O497" s="736"/>
      <c r="P497" s="736"/>
      <c r="Q497" s="736"/>
      <c r="R497" s="736"/>
      <c r="S497" s="781"/>
      <c r="T497" s="781"/>
      <c r="U497" s="781"/>
    </row>
    <row r="498" spans="1:21" x14ac:dyDescent="0.25">
      <c r="A498" s="807">
        <v>34</v>
      </c>
      <c r="B498" s="807" t="s">
        <v>89</v>
      </c>
      <c r="C498" s="778">
        <f>SUM(C499)</f>
        <v>2000</v>
      </c>
      <c r="D498" s="778">
        <f t="shared" ref="D498:U498" si="257">SUM(D499)</f>
        <v>2000</v>
      </c>
      <c r="E498" s="778">
        <f t="shared" si="257"/>
        <v>0</v>
      </c>
      <c r="F498" s="778">
        <f t="shared" si="257"/>
        <v>0</v>
      </c>
      <c r="G498" s="778">
        <f t="shared" si="257"/>
        <v>0</v>
      </c>
      <c r="H498" s="778">
        <f t="shared" si="257"/>
        <v>0</v>
      </c>
      <c r="I498" s="778">
        <f t="shared" si="257"/>
        <v>0</v>
      </c>
      <c r="J498" s="778">
        <f t="shared" si="257"/>
        <v>0</v>
      </c>
      <c r="K498" s="778">
        <f t="shared" si="257"/>
        <v>0</v>
      </c>
      <c r="L498" s="778">
        <f t="shared" si="257"/>
        <v>0</v>
      </c>
      <c r="M498" s="778">
        <f t="shared" si="257"/>
        <v>0</v>
      </c>
      <c r="N498" s="778">
        <f t="shared" si="257"/>
        <v>0</v>
      </c>
      <c r="O498" s="778">
        <f t="shared" si="257"/>
        <v>0</v>
      </c>
      <c r="P498" s="778">
        <f t="shared" si="257"/>
        <v>0</v>
      </c>
      <c r="Q498" s="778">
        <f t="shared" si="257"/>
        <v>0</v>
      </c>
      <c r="R498" s="778">
        <f t="shared" si="257"/>
        <v>0</v>
      </c>
      <c r="S498" s="778">
        <f t="shared" si="257"/>
        <v>0</v>
      </c>
      <c r="T498" s="778">
        <f t="shared" si="257"/>
        <v>0</v>
      </c>
      <c r="U498" s="778">
        <f t="shared" si="257"/>
        <v>0</v>
      </c>
    </row>
    <row r="499" spans="1:21" x14ac:dyDescent="0.25">
      <c r="A499" s="809">
        <v>343</v>
      </c>
      <c r="B499" s="809" t="s">
        <v>129</v>
      </c>
      <c r="C499" s="732">
        <v>2000</v>
      </c>
      <c r="D499" s="810">
        <v>2000</v>
      </c>
      <c r="E499" s="736"/>
      <c r="F499" s="736"/>
      <c r="G499" s="736"/>
      <c r="H499" s="736"/>
      <c r="I499" s="736"/>
      <c r="J499" s="736"/>
      <c r="K499" s="736"/>
      <c r="L499" s="736"/>
      <c r="M499" s="736"/>
      <c r="N499" s="736"/>
      <c r="O499" s="736"/>
      <c r="P499" s="736"/>
      <c r="Q499" s="736"/>
      <c r="R499" s="736"/>
      <c r="S499" s="781"/>
      <c r="T499" s="781"/>
      <c r="U499" s="781"/>
    </row>
    <row r="500" spans="1:21" x14ac:dyDescent="0.25">
      <c r="A500" s="747"/>
      <c r="B500" s="723"/>
      <c r="C500" s="782"/>
      <c r="D500" s="736"/>
      <c r="E500" s="736"/>
      <c r="F500" s="736"/>
      <c r="G500" s="736"/>
      <c r="H500" s="736"/>
      <c r="I500" s="736"/>
      <c r="J500" s="736"/>
      <c r="K500" s="736"/>
      <c r="L500" s="736"/>
      <c r="M500" s="736"/>
      <c r="N500" s="736"/>
      <c r="O500" s="736"/>
      <c r="P500" s="736"/>
      <c r="Q500" s="736"/>
      <c r="R500" s="736"/>
      <c r="S500" s="781"/>
      <c r="T500" s="781"/>
      <c r="U500" s="781"/>
    </row>
    <row r="501" spans="1:21" x14ac:dyDescent="0.25">
      <c r="A501" s="689" t="s">
        <v>806</v>
      </c>
      <c r="B501" s="690" t="s">
        <v>807</v>
      </c>
      <c r="C501" s="691">
        <f t="shared" ref="C501:R502" si="258">C502</f>
        <v>30000</v>
      </c>
      <c r="D501" s="691">
        <f t="shared" si="258"/>
        <v>10000</v>
      </c>
      <c r="E501" s="691">
        <f t="shared" si="258"/>
        <v>0</v>
      </c>
      <c r="F501" s="691">
        <f t="shared" si="258"/>
        <v>0</v>
      </c>
      <c r="G501" s="691">
        <f t="shared" si="258"/>
        <v>0</v>
      </c>
      <c r="H501" s="691">
        <f t="shared" si="258"/>
        <v>0</v>
      </c>
      <c r="I501" s="691">
        <f t="shared" si="258"/>
        <v>0</v>
      </c>
      <c r="J501" s="691">
        <f t="shared" si="258"/>
        <v>0</v>
      </c>
      <c r="K501" s="691">
        <f t="shared" si="258"/>
        <v>0</v>
      </c>
      <c r="L501" s="691">
        <f t="shared" si="258"/>
        <v>0</v>
      </c>
      <c r="M501" s="691">
        <f t="shared" si="258"/>
        <v>0</v>
      </c>
      <c r="N501" s="691">
        <f t="shared" si="258"/>
        <v>0</v>
      </c>
      <c r="O501" s="691">
        <f t="shared" si="258"/>
        <v>20000</v>
      </c>
      <c r="P501" s="691">
        <f t="shared" si="258"/>
        <v>0</v>
      </c>
      <c r="Q501" s="691">
        <f t="shared" si="258"/>
        <v>0</v>
      </c>
      <c r="R501" s="691">
        <f t="shared" si="258"/>
        <v>0</v>
      </c>
      <c r="S501" s="691">
        <f t="shared" ref="S501:U502" si="259">S502</f>
        <v>0</v>
      </c>
      <c r="T501" s="691">
        <f t="shared" si="259"/>
        <v>0</v>
      </c>
      <c r="U501" s="691">
        <f t="shared" si="259"/>
        <v>0</v>
      </c>
    </row>
    <row r="502" spans="1:21" ht="24" x14ac:dyDescent="0.25">
      <c r="A502" s="679">
        <v>4</v>
      </c>
      <c r="B502" s="679" t="s">
        <v>107</v>
      </c>
      <c r="C502" s="654">
        <f t="shared" si="258"/>
        <v>30000</v>
      </c>
      <c r="D502" s="654">
        <f t="shared" si="258"/>
        <v>10000</v>
      </c>
      <c r="E502" s="654">
        <f t="shared" si="258"/>
        <v>0</v>
      </c>
      <c r="F502" s="654">
        <f t="shared" si="258"/>
        <v>0</v>
      </c>
      <c r="G502" s="654">
        <f t="shared" si="258"/>
        <v>0</v>
      </c>
      <c r="H502" s="654">
        <f t="shared" si="258"/>
        <v>0</v>
      </c>
      <c r="I502" s="654">
        <f t="shared" si="258"/>
        <v>0</v>
      </c>
      <c r="J502" s="654">
        <f t="shared" si="258"/>
        <v>0</v>
      </c>
      <c r="K502" s="654">
        <f t="shared" si="258"/>
        <v>0</v>
      </c>
      <c r="L502" s="654">
        <f t="shared" si="258"/>
        <v>0</v>
      </c>
      <c r="M502" s="654">
        <f t="shared" si="258"/>
        <v>0</v>
      </c>
      <c r="N502" s="654">
        <f t="shared" si="258"/>
        <v>0</v>
      </c>
      <c r="O502" s="654">
        <f t="shared" si="258"/>
        <v>20000</v>
      </c>
      <c r="P502" s="654">
        <f t="shared" si="258"/>
        <v>0</v>
      </c>
      <c r="Q502" s="654">
        <f t="shared" si="258"/>
        <v>0</v>
      </c>
      <c r="R502" s="654">
        <f t="shared" si="258"/>
        <v>0</v>
      </c>
      <c r="S502" s="654">
        <f t="shared" si="259"/>
        <v>0</v>
      </c>
      <c r="T502" s="654">
        <f t="shared" si="259"/>
        <v>0</v>
      </c>
      <c r="U502" s="654">
        <f t="shared" si="259"/>
        <v>0</v>
      </c>
    </row>
    <row r="503" spans="1:21" ht="36" x14ac:dyDescent="0.25">
      <c r="A503" s="679">
        <v>42</v>
      </c>
      <c r="B503" s="679" t="s">
        <v>108</v>
      </c>
      <c r="C503" s="654">
        <f>SUM(C504)</f>
        <v>30000</v>
      </c>
      <c r="D503" s="654">
        <f t="shared" ref="D503:U503" si="260">SUM(D504)</f>
        <v>10000</v>
      </c>
      <c r="E503" s="654">
        <f t="shared" si="260"/>
        <v>0</v>
      </c>
      <c r="F503" s="654">
        <f t="shared" si="260"/>
        <v>0</v>
      </c>
      <c r="G503" s="654">
        <f t="shared" si="260"/>
        <v>0</v>
      </c>
      <c r="H503" s="654">
        <f t="shared" si="260"/>
        <v>0</v>
      </c>
      <c r="I503" s="654">
        <f t="shared" si="260"/>
        <v>0</v>
      </c>
      <c r="J503" s="654">
        <f t="shared" si="260"/>
        <v>0</v>
      </c>
      <c r="K503" s="654">
        <f t="shared" si="260"/>
        <v>0</v>
      </c>
      <c r="L503" s="654">
        <f t="shared" si="260"/>
        <v>0</v>
      </c>
      <c r="M503" s="654">
        <f t="shared" si="260"/>
        <v>0</v>
      </c>
      <c r="N503" s="654">
        <f t="shared" si="260"/>
        <v>0</v>
      </c>
      <c r="O503" s="654">
        <f t="shared" si="260"/>
        <v>20000</v>
      </c>
      <c r="P503" s="654">
        <f t="shared" si="260"/>
        <v>0</v>
      </c>
      <c r="Q503" s="654">
        <f t="shared" si="260"/>
        <v>0</v>
      </c>
      <c r="R503" s="654">
        <f t="shared" si="260"/>
        <v>0</v>
      </c>
      <c r="S503" s="654">
        <f t="shared" si="260"/>
        <v>0</v>
      </c>
      <c r="T503" s="654">
        <f t="shared" si="260"/>
        <v>0</v>
      </c>
      <c r="U503" s="654">
        <f t="shared" si="260"/>
        <v>0</v>
      </c>
    </row>
    <row r="504" spans="1:21" x14ac:dyDescent="0.25">
      <c r="A504" s="661">
        <v>424</v>
      </c>
      <c r="B504" s="661" t="s">
        <v>288</v>
      </c>
      <c r="C504" s="681">
        <v>30000</v>
      </c>
      <c r="D504" s="681">
        <v>10000</v>
      </c>
      <c r="E504" s="736"/>
      <c r="F504" s="736"/>
      <c r="G504" s="736"/>
      <c r="H504" s="736"/>
      <c r="I504" s="736"/>
      <c r="J504" s="736"/>
      <c r="K504" s="736"/>
      <c r="L504" s="736"/>
      <c r="M504" s="736"/>
      <c r="N504" s="736"/>
      <c r="O504" s="736">
        <v>20000</v>
      </c>
      <c r="P504" s="736"/>
      <c r="Q504" s="736"/>
      <c r="R504" s="736"/>
      <c r="S504" s="781"/>
      <c r="T504" s="781"/>
      <c r="U504" s="781"/>
    </row>
    <row r="505" spans="1:21" x14ac:dyDescent="0.25">
      <c r="A505" s="747"/>
      <c r="B505" s="723"/>
      <c r="C505" s="782"/>
      <c r="D505" s="736"/>
      <c r="E505" s="736"/>
      <c r="F505" s="736"/>
      <c r="G505" s="736"/>
      <c r="H505" s="736"/>
      <c r="I505" s="736"/>
      <c r="J505" s="736"/>
      <c r="K505" s="736"/>
      <c r="L505" s="736"/>
      <c r="M505" s="736"/>
      <c r="N505" s="736"/>
      <c r="O505" s="736"/>
      <c r="P505" s="736"/>
      <c r="Q505" s="736"/>
      <c r="R505" s="736"/>
      <c r="S505" s="781"/>
      <c r="T505" s="781"/>
      <c r="U505" s="781"/>
    </row>
    <row r="506" spans="1:21" ht="24" x14ac:dyDescent="0.25">
      <c r="A506" s="689" t="s">
        <v>808</v>
      </c>
      <c r="B506" s="798" t="s">
        <v>809</v>
      </c>
      <c r="C506" s="691">
        <f t="shared" ref="C506:R507" si="261">C507</f>
        <v>1000000</v>
      </c>
      <c r="D506" s="691">
        <f t="shared" si="261"/>
        <v>100000</v>
      </c>
      <c r="E506" s="691">
        <f t="shared" si="261"/>
        <v>0</v>
      </c>
      <c r="F506" s="691">
        <f t="shared" si="261"/>
        <v>0</v>
      </c>
      <c r="G506" s="691">
        <f t="shared" si="261"/>
        <v>0</v>
      </c>
      <c r="H506" s="691">
        <f t="shared" si="261"/>
        <v>0</v>
      </c>
      <c r="I506" s="691">
        <f t="shared" si="261"/>
        <v>0</v>
      </c>
      <c r="J506" s="691">
        <f t="shared" si="261"/>
        <v>0</v>
      </c>
      <c r="K506" s="691">
        <f t="shared" si="261"/>
        <v>0</v>
      </c>
      <c r="L506" s="691">
        <f t="shared" si="261"/>
        <v>0</v>
      </c>
      <c r="M506" s="691">
        <f t="shared" si="261"/>
        <v>0</v>
      </c>
      <c r="N506" s="691">
        <f t="shared" si="261"/>
        <v>0</v>
      </c>
      <c r="O506" s="691">
        <f t="shared" si="261"/>
        <v>900000</v>
      </c>
      <c r="P506" s="691">
        <f t="shared" si="261"/>
        <v>0</v>
      </c>
      <c r="Q506" s="691">
        <f t="shared" si="261"/>
        <v>0</v>
      </c>
      <c r="R506" s="691">
        <f t="shared" si="261"/>
        <v>0</v>
      </c>
      <c r="S506" s="691">
        <f t="shared" ref="S506:U507" si="262">S507</f>
        <v>0</v>
      </c>
      <c r="T506" s="691">
        <f t="shared" si="262"/>
        <v>0</v>
      </c>
      <c r="U506" s="691">
        <f t="shared" si="262"/>
        <v>0</v>
      </c>
    </row>
    <row r="507" spans="1:21" ht="24" x14ac:dyDescent="0.25">
      <c r="A507" s="679">
        <v>4</v>
      </c>
      <c r="B507" s="679" t="s">
        <v>107</v>
      </c>
      <c r="C507" s="654">
        <f t="shared" si="261"/>
        <v>1000000</v>
      </c>
      <c r="D507" s="654">
        <f t="shared" si="261"/>
        <v>100000</v>
      </c>
      <c r="E507" s="654">
        <f t="shared" si="261"/>
        <v>0</v>
      </c>
      <c r="F507" s="654">
        <f t="shared" si="261"/>
        <v>0</v>
      </c>
      <c r="G507" s="654">
        <f t="shared" si="261"/>
        <v>0</v>
      </c>
      <c r="H507" s="654">
        <f t="shared" si="261"/>
        <v>0</v>
      </c>
      <c r="I507" s="654">
        <f t="shared" si="261"/>
        <v>0</v>
      </c>
      <c r="J507" s="654">
        <f t="shared" si="261"/>
        <v>0</v>
      </c>
      <c r="K507" s="654">
        <f t="shared" si="261"/>
        <v>0</v>
      </c>
      <c r="L507" s="654">
        <f t="shared" si="261"/>
        <v>0</v>
      </c>
      <c r="M507" s="654">
        <f t="shared" si="261"/>
        <v>0</v>
      </c>
      <c r="N507" s="654">
        <f t="shared" si="261"/>
        <v>0</v>
      </c>
      <c r="O507" s="654">
        <f t="shared" si="261"/>
        <v>900000</v>
      </c>
      <c r="P507" s="654">
        <f t="shared" si="261"/>
        <v>0</v>
      </c>
      <c r="Q507" s="654">
        <f t="shared" si="261"/>
        <v>0</v>
      </c>
      <c r="R507" s="654">
        <f t="shared" si="261"/>
        <v>0</v>
      </c>
      <c r="S507" s="654">
        <f t="shared" si="262"/>
        <v>0</v>
      </c>
      <c r="T507" s="654">
        <f t="shared" si="262"/>
        <v>0</v>
      </c>
      <c r="U507" s="654">
        <f t="shared" si="262"/>
        <v>0</v>
      </c>
    </row>
    <row r="508" spans="1:21" ht="36" x14ac:dyDescent="0.25">
      <c r="A508" s="679">
        <v>45</v>
      </c>
      <c r="B508" s="679" t="s">
        <v>113</v>
      </c>
      <c r="C508" s="654">
        <f>SUM(C509)</f>
        <v>1000000</v>
      </c>
      <c r="D508" s="654">
        <f t="shared" ref="D508:U508" si="263">SUM(D509)</f>
        <v>100000</v>
      </c>
      <c r="E508" s="654">
        <f t="shared" si="263"/>
        <v>0</v>
      </c>
      <c r="F508" s="654">
        <f t="shared" si="263"/>
        <v>0</v>
      </c>
      <c r="G508" s="654">
        <f t="shared" si="263"/>
        <v>0</v>
      </c>
      <c r="H508" s="654">
        <f t="shared" si="263"/>
        <v>0</v>
      </c>
      <c r="I508" s="654">
        <f t="shared" si="263"/>
        <v>0</v>
      </c>
      <c r="J508" s="654">
        <f t="shared" si="263"/>
        <v>0</v>
      </c>
      <c r="K508" s="654">
        <f t="shared" si="263"/>
        <v>0</v>
      </c>
      <c r="L508" s="654">
        <f t="shared" si="263"/>
        <v>0</v>
      </c>
      <c r="M508" s="654">
        <f t="shared" si="263"/>
        <v>0</v>
      </c>
      <c r="N508" s="654">
        <f t="shared" si="263"/>
        <v>0</v>
      </c>
      <c r="O508" s="654">
        <f t="shared" si="263"/>
        <v>900000</v>
      </c>
      <c r="P508" s="654">
        <f t="shared" si="263"/>
        <v>0</v>
      </c>
      <c r="Q508" s="654">
        <f t="shared" si="263"/>
        <v>0</v>
      </c>
      <c r="R508" s="654">
        <f t="shared" si="263"/>
        <v>0</v>
      </c>
      <c r="S508" s="654">
        <f t="shared" si="263"/>
        <v>0</v>
      </c>
      <c r="T508" s="654">
        <f t="shared" si="263"/>
        <v>0</v>
      </c>
      <c r="U508" s="654">
        <f t="shared" si="263"/>
        <v>0</v>
      </c>
    </row>
    <row r="509" spans="1:21" ht="24" x14ac:dyDescent="0.25">
      <c r="A509" s="661">
        <v>451</v>
      </c>
      <c r="B509" s="661" t="s">
        <v>548</v>
      </c>
      <c r="C509" s="681">
        <v>1000000</v>
      </c>
      <c r="D509" s="681">
        <v>100000</v>
      </c>
      <c r="E509" s="736"/>
      <c r="F509" s="736"/>
      <c r="G509" s="736"/>
      <c r="H509" s="736"/>
      <c r="I509" s="736"/>
      <c r="J509" s="736"/>
      <c r="K509" s="736"/>
      <c r="L509" s="736"/>
      <c r="M509" s="736"/>
      <c r="N509" s="736"/>
      <c r="O509" s="736">
        <v>900000</v>
      </c>
      <c r="P509" s="736"/>
      <c r="Q509" s="736"/>
      <c r="R509" s="736"/>
      <c r="S509" s="781"/>
      <c r="T509" s="781"/>
      <c r="U509" s="781"/>
    </row>
    <row r="510" spans="1:21" ht="15.75" thickBot="1" x14ac:dyDescent="0.3">
      <c r="A510" s="747"/>
      <c r="B510" s="723"/>
      <c r="C510" s="782"/>
      <c r="D510" s="736"/>
      <c r="E510" s="736"/>
      <c r="F510" s="736"/>
      <c r="G510" s="736"/>
      <c r="H510" s="736"/>
      <c r="I510" s="736"/>
      <c r="J510" s="736"/>
      <c r="K510" s="736"/>
      <c r="L510" s="736"/>
      <c r="M510" s="736"/>
      <c r="N510" s="736"/>
      <c r="O510" s="736"/>
      <c r="P510" s="736"/>
      <c r="Q510" s="736"/>
      <c r="R510" s="736"/>
      <c r="S510" s="781"/>
      <c r="T510" s="781"/>
      <c r="U510" s="781"/>
    </row>
    <row r="511" spans="1:21" ht="15.75" thickBot="1" x14ac:dyDescent="0.3">
      <c r="A511" s="783" t="s">
        <v>810</v>
      </c>
      <c r="B511" s="802" t="s">
        <v>811</v>
      </c>
      <c r="C511" s="389">
        <f>C513</f>
        <v>5000</v>
      </c>
      <c r="D511" s="389">
        <f t="shared" ref="D511:U511" si="264">D513</f>
        <v>5000</v>
      </c>
      <c r="E511" s="389">
        <f t="shared" si="264"/>
        <v>0</v>
      </c>
      <c r="F511" s="389">
        <f t="shared" si="264"/>
        <v>0</v>
      </c>
      <c r="G511" s="389">
        <f t="shared" si="264"/>
        <v>0</v>
      </c>
      <c r="H511" s="389">
        <f t="shared" si="264"/>
        <v>0</v>
      </c>
      <c r="I511" s="389">
        <f t="shared" si="264"/>
        <v>0</v>
      </c>
      <c r="J511" s="389">
        <f t="shared" si="264"/>
        <v>0</v>
      </c>
      <c r="K511" s="389">
        <f t="shared" si="264"/>
        <v>0</v>
      </c>
      <c r="L511" s="389">
        <f t="shared" si="264"/>
        <v>0</v>
      </c>
      <c r="M511" s="389">
        <f t="shared" si="264"/>
        <v>0</v>
      </c>
      <c r="N511" s="389">
        <f t="shared" si="264"/>
        <v>0</v>
      </c>
      <c r="O511" s="389">
        <f t="shared" si="264"/>
        <v>0</v>
      </c>
      <c r="P511" s="389">
        <f t="shared" si="264"/>
        <v>0</v>
      </c>
      <c r="Q511" s="389">
        <f t="shared" si="264"/>
        <v>0</v>
      </c>
      <c r="R511" s="389">
        <f t="shared" si="264"/>
        <v>0</v>
      </c>
      <c r="S511" s="804">
        <f t="shared" si="264"/>
        <v>0</v>
      </c>
      <c r="T511" s="804">
        <f t="shared" si="264"/>
        <v>0</v>
      </c>
      <c r="U511" s="804">
        <f t="shared" si="264"/>
        <v>0</v>
      </c>
    </row>
    <row r="512" spans="1:21" x14ac:dyDescent="0.25">
      <c r="A512" s="747"/>
      <c r="B512" s="723"/>
      <c r="C512" s="782"/>
      <c r="D512" s="736"/>
      <c r="E512" s="736"/>
      <c r="F512" s="736"/>
      <c r="G512" s="736"/>
      <c r="H512" s="736"/>
      <c r="I512" s="736"/>
      <c r="J512" s="736"/>
      <c r="K512" s="736"/>
      <c r="L512" s="736"/>
      <c r="M512" s="736"/>
      <c r="N512" s="736"/>
      <c r="O512" s="736"/>
      <c r="P512" s="736"/>
      <c r="Q512" s="736"/>
      <c r="R512" s="736"/>
      <c r="S512" s="781"/>
      <c r="T512" s="781"/>
      <c r="U512" s="781"/>
    </row>
    <row r="513" spans="1:21" x14ac:dyDescent="0.25">
      <c r="A513" s="689" t="s">
        <v>812</v>
      </c>
      <c r="B513" s="690" t="s">
        <v>813</v>
      </c>
      <c r="C513" s="691">
        <f t="shared" ref="C513:U514" si="265">C514</f>
        <v>5000</v>
      </c>
      <c r="D513" s="691">
        <f t="shared" si="265"/>
        <v>5000</v>
      </c>
      <c r="E513" s="691">
        <f t="shared" si="265"/>
        <v>0</v>
      </c>
      <c r="F513" s="691">
        <f t="shared" si="265"/>
        <v>0</v>
      </c>
      <c r="G513" s="691">
        <f t="shared" si="265"/>
        <v>0</v>
      </c>
      <c r="H513" s="691">
        <f t="shared" si="265"/>
        <v>0</v>
      </c>
      <c r="I513" s="691">
        <f t="shared" si="265"/>
        <v>0</v>
      </c>
      <c r="J513" s="691">
        <f t="shared" si="265"/>
        <v>0</v>
      </c>
      <c r="K513" s="691">
        <f t="shared" si="265"/>
        <v>0</v>
      </c>
      <c r="L513" s="691">
        <f t="shared" si="265"/>
        <v>0</v>
      </c>
      <c r="M513" s="691">
        <f t="shared" si="265"/>
        <v>0</v>
      </c>
      <c r="N513" s="691">
        <f t="shared" si="265"/>
        <v>0</v>
      </c>
      <c r="O513" s="691">
        <f t="shared" si="265"/>
        <v>0</v>
      </c>
      <c r="P513" s="691">
        <f t="shared" si="265"/>
        <v>0</v>
      </c>
      <c r="Q513" s="691">
        <f t="shared" si="265"/>
        <v>0</v>
      </c>
      <c r="R513" s="691">
        <f t="shared" si="265"/>
        <v>0</v>
      </c>
      <c r="S513" s="787">
        <f t="shared" si="265"/>
        <v>0</v>
      </c>
      <c r="T513" s="787">
        <f t="shared" si="265"/>
        <v>0</v>
      </c>
      <c r="U513" s="787">
        <f t="shared" si="265"/>
        <v>0</v>
      </c>
    </row>
    <row r="514" spans="1:21" x14ac:dyDescent="0.25">
      <c r="A514" s="679">
        <v>3</v>
      </c>
      <c r="B514" s="805" t="s">
        <v>67</v>
      </c>
      <c r="C514" s="654">
        <f>C515</f>
        <v>5000</v>
      </c>
      <c r="D514" s="654">
        <f t="shared" si="265"/>
        <v>5000</v>
      </c>
      <c r="E514" s="654">
        <f t="shared" si="265"/>
        <v>0</v>
      </c>
      <c r="F514" s="654">
        <f t="shared" si="265"/>
        <v>0</v>
      </c>
      <c r="G514" s="654">
        <f t="shared" si="265"/>
        <v>0</v>
      </c>
      <c r="H514" s="654">
        <f t="shared" si="265"/>
        <v>0</v>
      </c>
      <c r="I514" s="654">
        <f t="shared" si="265"/>
        <v>0</v>
      </c>
      <c r="J514" s="654">
        <f t="shared" si="265"/>
        <v>0</v>
      </c>
      <c r="K514" s="654">
        <f t="shared" si="265"/>
        <v>0</v>
      </c>
      <c r="L514" s="654">
        <f t="shared" si="265"/>
        <v>0</v>
      </c>
      <c r="M514" s="654">
        <f t="shared" si="265"/>
        <v>0</v>
      </c>
      <c r="N514" s="654">
        <f t="shared" si="265"/>
        <v>0</v>
      </c>
      <c r="O514" s="654">
        <f t="shared" si="265"/>
        <v>0</v>
      </c>
      <c r="P514" s="654">
        <f t="shared" si="265"/>
        <v>0</v>
      </c>
      <c r="Q514" s="654">
        <f t="shared" si="265"/>
        <v>0</v>
      </c>
      <c r="R514" s="654">
        <f t="shared" si="265"/>
        <v>0</v>
      </c>
      <c r="S514" s="788">
        <f t="shared" si="265"/>
        <v>0</v>
      </c>
      <c r="T514" s="788">
        <f t="shared" si="265"/>
        <v>0</v>
      </c>
      <c r="U514" s="788">
        <f t="shared" si="265"/>
        <v>0</v>
      </c>
    </row>
    <row r="515" spans="1:21" x14ac:dyDescent="0.25">
      <c r="A515" s="679">
        <v>32</v>
      </c>
      <c r="B515" s="805" t="s">
        <v>72</v>
      </c>
      <c r="C515" s="654">
        <f>SUM(C516)</f>
        <v>5000</v>
      </c>
      <c r="D515" s="654">
        <f t="shared" ref="D515:U515" si="266">SUM(D516)</f>
        <v>5000</v>
      </c>
      <c r="E515" s="654">
        <f t="shared" si="266"/>
        <v>0</v>
      </c>
      <c r="F515" s="654">
        <f t="shared" si="266"/>
        <v>0</v>
      </c>
      <c r="G515" s="654">
        <f t="shared" si="266"/>
        <v>0</v>
      </c>
      <c r="H515" s="654">
        <f t="shared" si="266"/>
        <v>0</v>
      </c>
      <c r="I515" s="654">
        <f t="shared" si="266"/>
        <v>0</v>
      </c>
      <c r="J515" s="654">
        <f t="shared" si="266"/>
        <v>0</v>
      </c>
      <c r="K515" s="654">
        <f t="shared" si="266"/>
        <v>0</v>
      </c>
      <c r="L515" s="654">
        <f t="shared" si="266"/>
        <v>0</v>
      </c>
      <c r="M515" s="654">
        <f t="shared" si="266"/>
        <v>0</v>
      </c>
      <c r="N515" s="654">
        <f t="shared" si="266"/>
        <v>0</v>
      </c>
      <c r="O515" s="654">
        <f t="shared" si="266"/>
        <v>0</v>
      </c>
      <c r="P515" s="654">
        <f t="shared" si="266"/>
        <v>0</v>
      </c>
      <c r="Q515" s="654">
        <f t="shared" si="266"/>
        <v>0</v>
      </c>
      <c r="R515" s="654">
        <f t="shared" si="266"/>
        <v>0</v>
      </c>
      <c r="S515" s="788">
        <f t="shared" si="266"/>
        <v>0</v>
      </c>
      <c r="T515" s="788">
        <f t="shared" si="266"/>
        <v>0</v>
      </c>
      <c r="U515" s="788">
        <f t="shared" si="266"/>
        <v>0</v>
      </c>
    </row>
    <row r="516" spans="1:21" x14ac:dyDescent="0.25">
      <c r="A516" s="661">
        <v>323</v>
      </c>
      <c r="B516" s="806" t="s">
        <v>484</v>
      </c>
      <c r="C516" s="681">
        <v>5000</v>
      </c>
      <c r="D516" s="662">
        <v>5000</v>
      </c>
      <c r="E516" s="736"/>
      <c r="F516" s="736"/>
      <c r="G516" s="736"/>
      <c r="H516" s="736"/>
      <c r="I516" s="736"/>
      <c r="J516" s="736"/>
      <c r="K516" s="736"/>
      <c r="L516" s="736"/>
      <c r="M516" s="736"/>
      <c r="N516" s="736"/>
      <c r="O516" s="736"/>
      <c r="P516" s="736"/>
      <c r="Q516" s="736"/>
      <c r="R516" s="736"/>
      <c r="S516" s="781"/>
      <c r="T516" s="781"/>
      <c r="U516" s="781"/>
    </row>
    <row r="517" spans="1:21" ht="15.75" thickBot="1" x14ac:dyDescent="0.3">
      <c r="A517" s="747"/>
      <c r="B517" s="723"/>
      <c r="C517" s="782"/>
      <c r="D517" s="736"/>
      <c r="E517" s="736"/>
      <c r="F517" s="736"/>
      <c r="G517" s="736"/>
      <c r="H517" s="736"/>
      <c r="I517" s="736"/>
      <c r="J517" s="736"/>
      <c r="K517" s="736"/>
      <c r="L517" s="736"/>
      <c r="M517" s="736"/>
      <c r="N517" s="736"/>
      <c r="O517" s="736"/>
      <c r="P517" s="736"/>
      <c r="Q517" s="736"/>
      <c r="R517" s="736"/>
      <c r="S517" s="781"/>
      <c r="T517" s="781"/>
      <c r="U517" s="781"/>
    </row>
    <row r="518" spans="1:21" ht="15.75" thickBot="1" x14ac:dyDescent="0.3">
      <c r="A518" s="783" t="s">
        <v>767</v>
      </c>
      <c r="B518" s="802" t="s">
        <v>814</v>
      </c>
      <c r="C518" s="389">
        <f>C520</f>
        <v>310000</v>
      </c>
      <c r="D518" s="389">
        <f t="shared" ref="D518:U518" si="267">D520</f>
        <v>310000</v>
      </c>
      <c r="E518" s="389">
        <f t="shared" si="267"/>
        <v>0</v>
      </c>
      <c r="F518" s="389">
        <f t="shared" si="267"/>
        <v>0</v>
      </c>
      <c r="G518" s="389">
        <f t="shared" si="267"/>
        <v>0</v>
      </c>
      <c r="H518" s="389">
        <f t="shared" si="267"/>
        <v>0</v>
      </c>
      <c r="I518" s="389">
        <f t="shared" si="267"/>
        <v>0</v>
      </c>
      <c r="J518" s="389">
        <f t="shared" si="267"/>
        <v>0</v>
      </c>
      <c r="K518" s="389">
        <f t="shared" si="267"/>
        <v>0</v>
      </c>
      <c r="L518" s="389">
        <f t="shared" si="267"/>
        <v>0</v>
      </c>
      <c r="M518" s="389">
        <f t="shared" si="267"/>
        <v>0</v>
      </c>
      <c r="N518" s="389">
        <f t="shared" si="267"/>
        <v>0</v>
      </c>
      <c r="O518" s="389">
        <f t="shared" si="267"/>
        <v>0</v>
      </c>
      <c r="P518" s="389">
        <f t="shared" si="267"/>
        <v>0</v>
      </c>
      <c r="Q518" s="389">
        <f t="shared" si="267"/>
        <v>0</v>
      </c>
      <c r="R518" s="389">
        <f t="shared" si="267"/>
        <v>0</v>
      </c>
      <c r="S518" s="804">
        <f t="shared" si="267"/>
        <v>0</v>
      </c>
      <c r="T518" s="804">
        <f t="shared" si="267"/>
        <v>0</v>
      </c>
      <c r="U518" s="804">
        <f t="shared" si="267"/>
        <v>0</v>
      </c>
    </row>
    <row r="519" spans="1:21" x14ac:dyDescent="0.25">
      <c r="A519" s="747"/>
      <c r="B519" s="723"/>
      <c r="C519" s="782"/>
      <c r="D519" s="736"/>
      <c r="E519" s="736"/>
      <c r="F519" s="736"/>
      <c r="G519" s="736"/>
      <c r="H519" s="736"/>
      <c r="I519" s="736"/>
      <c r="J519" s="736"/>
      <c r="K519" s="736"/>
      <c r="L519" s="736"/>
      <c r="M519" s="736"/>
      <c r="N519" s="736"/>
      <c r="O519" s="736"/>
      <c r="P519" s="736"/>
      <c r="Q519" s="736"/>
      <c r="R519" s="736"/>
      <c r="S519" s="781"/>
      <c r="T519" s="781"/>
      <c r="U519" s="781"/>
    </row>
    <row r="520" spans="1:21" ht="24" x14ac:dyDescent="0.25">
      <c r="A520" s="689" t="s">
        <v>769</v>
      </c>
      <c r="B520" s="690" t="s">
        <v>815</v>
      </c>
      <c r="C520" s="691">
        <f t="shared" ref="C520:U520" si="268">C521</f>
        <v>310000</v>
      </c>
      <c r="D520" s="691">
        <f t="shared" si="268"/>
        <v>310000</v>
      </c>
      <c r="E520" s="691">
        <f t="shared" si="268"/>
        <v>0</v>
      </c>
      <c r="F520" s="691">
        <f t="shared" si="268"/>
        <v>0</v>
      </c>
      <c r="G520" s="691">
        <f t="shared" si="268"/>
        <v>0</v>
      </c>
      <c r="H520" s="691">
        <f t="shared" si="268"/>
        <v>0</v>
      </c>
      <c r="I520" s="691">
        <f t="shared" si="268"/>
        <v>0</v>
      </c>
      <c r="J520" s="691">
        <f t="shared" si="268"/>
        <v>0</v>
      </c>
      <c r="K520" s="691">
        <f t="shared" si="268"/>
        <v>0</v>
      </c>
      <c r="L520" s="691">
        <f t="shared" si="268"/>
        <v>0</v>
      </c>
      <c r="M520" s="691">
        <f t="shared" si="268"/>
        <v>0</v>
      </c>
      <c r="N520" s="691">
        <f t="shared" si="268"/>
        <v>0</v>
      </c>
      <c r="O520" s="691">
        <f t="shared" si="268"/>
        <v>0</v>
      </c>
      <c r="P520" s="691">
        <f t="shared" si="268"/>
        <v>0</v>
      </c>
      <c r="Q520" s="691">
        <f t="shared" si="268"/>
        <v>0</v>
      </c>
      <c r="R520" s="691">
        <f t="shared" si="268"/>
        <v>0</v>
      </c>
      <c r="S520" s="691">
        <f t="shared" si="268"/>
        <v>0</v>
      </c>
      <c r="T520" s="691">
        <f t="shared" si="268"/>
        <v>0</v>
      </c>
      <c r="U520" s="691">
        <f t="shared" si="268"/>
        <v>0</v>
      </c>
    </row>
    <row r="521" spans="1:21" x14ac:dyDescent="0.25">
      <c r="A521" s="679">
        <v>3</v>
      </c>
      <c r="B521" s="805" t="s">
        <v>67</v>
      </c>
      <c r="C521" s="654">
        <f>C522+C524</f>
        <v>310000</v>
      </c>
      <c r="D521" s="654">
        <f t="shared" ref="D521:U521" si="269">D522+D524</f>
        <v>310000</v>
      </c>
      <c r="E521" s="654">
        <f t="shared" si="269"/>
        <v>0</v>
      </c>
      <c r="F521" s="654">
        <f t="shared" si="269"/>
        <v>0</v>
      </c>
      <c r="G521" s="654">
        <f t="shared" si="269"/>
        <v>0</v>
      </c>
      <c r="H521" s="654">
        <f t="shared" si="269"/>
        <v>0</v>
      </c>
      <c r="I521" s="654">
        <f t="shared" si="269"/>
        <v>0</v>
      </c>
      <c r="J521" s="654">
        <f t="shared" si="269"/>
        <v>0</v>
      </c>
      <c r="K521" s="654">
        <f t="shared" si="269"/>
        <v>0</v>
      </c>
      <c r="L521" s="654">
        <f t="shared" si="269"/>
        <v>0</v>
      </c>
      <c r="M521" s="654">
        <f t="shared" si="269"/>
        <v>0</v>
      </c>
      <c r="N521" s="654">
        <f t="shared" si="269"/>
        <v>0</v>
      </c>
      <c r="O521" s="654">
        <f t="shared" si="269"/>
        <v>0</v>
      </c>
      <c r="P521" s="654">
        <f t="shared" si="269"/>
        <v>0</v>
      </c>
      <c r="Q521" s="654">
        <f t="shared" si="269"/>
        <v>0</v>
      </c>
      <c r="R521" s="654">
        <f t="shared" si="269"/>
        <v>0</v>
      </c>
      <c r="S521" s="654">
        <f t="shared" si="269"/>
        <v>0</v>
      </c>
      <c r="T521" s="654">
        <f t="shared" si="269"/>
        <v>0</v>
      </c>
      <c r="U521" s="654">
        <f t="shared" si="269"/>
        <v>0</v>
      </c>
    </row>
    <row r="522" spans="1:21" x14ac:dyDescent="0.25">
      <c r="A522" s="679">
        <v>32</v>
      </c>
      <c r="B522" s="805" t="s">
        <v>72</v>
      </c>
      <c r="C522" s="654">
        <f>SUM(C523)</f>
        <v>130000</v>
      </c>
      <c r="D522" s="654">
        <f t="shared" ref="D522:U522" si="270">SUM(D523)</f>
        <v>130000</v>
      </c>
      <c r="E522" s="654">
        <f t="shared" si="270"/>
        <v>0</v>
      </c>
      <c r="F522" s="654">
        <f t="shared" si="270"/>
        <v>0</v>
      </c>
      <c r="G522" s="654">
        <f t="shared" si="270"/>
        <v>0</v>
      </c>
      <c r="H522" s="654">
        <f t="shared" si="270"/>
        <v>0</v>
      </c>
      <c r="I522" s="654">
        <f t="shared" si="270"/>
        <v>0</v>
      </c>
      <c r="J522" s="654">
        <f t="shared" si="270"/>
        <v>0</v>
      </c>
      <c r="K522" s="654">
        <f t="shared" si="270"/>
        <v>0</v>
      </c>
      <c r="L522" s="654">
        <f t="shared" si="270"/>
        <v>0</v>
      </c>
      <c r="M522" s="654">
        <f t="shared" si="270"/>
        <v>0</v>
      </c>
      <c r="N522" s="654">
        <f t="shared" si="270"/>
        <v>0</v>
      </c>
      <c r="O522" s="654">
        <f t="shared" si="270"/>
        <v>0</v>
      </c>
      <c r="P522" s="654">
        <f t="shared" si="270"/>
        <v>0</v>
      </c>
      <c r="Q522" s="654">
        <f t="shared" si="270"/>
        <v>0</v>
      </c>
      <c r="R522" s="654">
        <f t="shared" si="270"/>
        <v>0</v>
      </c>
      <c r="S522" s="654">
        <f t="shared" si="270"/>
        <v>0</v>
      </c>
      <c r="T522" s="654">
        <f t="shared" si="270"/>
        <v>0</v>
      </c>
      <c r="U522" s="654">
        <f t="shared" si="270"/>
        <v>0</v>
      </c>
    </row>
    <row r="523" spans="1:21" x14ac:dyDescent="0.25">
      <c r="A523" s="661">
        <v>322</v>
      </c>
      <c r="B523" s="806" t="s">
        <v>88</v>
      </c>
      <c r="C523" s="681">
        <v>130000</v>
      </c>
      <c r="D523" s="662">
        <v>130000</v>
      </c>
      <c r="E523" s="736"/>
      <c r="F523" s="736"/>
      <c r="G523" s="736"/>
      <c r="H523" s="736"/>
      <c r="I523" s="736"/>
      <c r="J523" s="736"/>
      <c r="K523" s="736"/>
      <c r="L523" s="736"/>
      <c r="M523" s="736"/>
      <c r="N523" s="736"/>
      <c r="O523" s="736"/>
      <c r="P523" s="736"/>
      <c r="Q523" s="736"/>
      <c r="R523" s="736"/>
      <c r="S523" s="781"/>
      <c r="T523" s="781"/>
      <c r="U523" s="781"/>
    </row>
    <row r="524" spans="1:21" x14ac:dyDescent="0.25">
      <c r="A524" s="679">
        <v>38</v>
      </c>
      <c r="B524" s="805" t="s">
        <v>115</v>
      </c>
      <c r="C524" s="654">
        <f>SUM(C525)</f>
        <v>180000</v>
      </c>
      <c r="D524" s="654">
        <f t="shared" ref="D524:U524" si="271">SUM(D525)</f>
        <v>180000</v>
      </c>
      <c r="E524" s="654">
        <f t="shared" si="271"/>
        <v>0</v>
      </c>
      <c r="F524" s="654">
        <f t="shared" si="271"/>
        <v>0</v>
      </c>
      <c r="G524" s="654">
        <f t="shared" si="271"/>
        <v>0</v>
      </c>
      <c r="H524" s="654">
        <f t="shared" si="271"/>
        <v>0</v>
      </c>
      <c r="I524" s="654">
        <f t="shared" si="271"/>
        <v>0</v>
      </c>
      <c r="J524" s="654">
        <f t="shared" si="271"/>
        <v>0</v>
      </c>
      <c r="K524" s="654">
        <f t="shared" si="271"/>
        <v>0</v>
      </c>
      <c r="L524" s="654">
        <f t="shared" si="271"/>
        <v>0</v>
      </c>
      <c r="M524" s="654">
        <f t="shared" si="271"/>
        <v>0</v>
      </c>
      <c r="N524" s="654">
        <f t="shared" si="271"/>
        <v>0</v>
      </c>
      <c r="O524" s="654">
        <f t="shared" si="271"/>
        <v>0</v>
      </c>
      <c r="P524" s="654">
        <f t="shared" si="271"/>
        <v>0</v>
      </c>
      <c r="Q524" s="654">
        <f t="shared" si="271"/>
        <v>0</v>
      </c>
      <c r="R524" s="654">
        <f t="shared" si="271"/>
        <v>0</v>
      </c>
      <c r="S524" s="654">
        <f t="shared" si="271"/>
        <v>0</v>
      </c>
      <c r="T524" s="654">
        <f t="shared" si="271"/>
        <v>0</v>
      </c>
      <c r="U524" s="654">
        <f t="shared" si="271"/>
        <v>0</v>
      </c>
    </row>
    <row r="525" spans="1:21" ht="24" x14ac:dyDescent="0.25">
      <c r="A525" s="661">
        <v>381</v>
      </c>
      <c r="B525" s="806" t="s">
        <v>816</v>
      </c>
      <c r="C525" s="681">
        <v>180000</v>
      </c>
      <c r="D525" s="662">
        <v>180000</v>
      </c>
      <c r="E525" s="782"/>
      <c r="F525" s="782"/>
      <c r="G525" s="782"/>
      <c r="H525" s="782"/>
      <c r="I525" s="782"/>
      <c r="J525" s="782"/>
      <c r="K525" s="782"/>
      <c r="L525" s="782"/>
      <c r="M525" s="782"/>
      <c r="N525" s="782"/>
      <c r="O525" s="782"/>
      <c r="P525" s="782"/>
      <c r="Q525" s="782"/>
      <c r="R525" s="782"/>
      <c r="S525" s="811"/>
      <c r="T525" s="811"/>
      <c r="U525" s="811"/>
    </row>
    <row r="530" spans="2:2" x14ac:dyDescent="0.25">
      <c r="B530" s="245">
        <f>C10+C18+C23+C30+C43+C52+C69+C78+C92+C102+C110+C124+C130+C141+C154+C161+C176+C187+C194+C202+C207+C217+C236+C244+C249+C254+C261+C268+C283+C292+C298+C303+C310+C317+C322+C327+C333+C345+C354+C359+C371+C386+C394+C401+C415+C429+C438+C446+C459+C464+C478+C485+C494+C514+C521</f>
        <v>12336000</v>
      </c>
    </row>
    <row r="531" spans="2:2" x14ac:dyDescent="0.25">
      <c r="B531" s="245">
        <f>C83+C95+C117+C133+C148+C164+C169+C181+C210+C224+C229+C274+C364+C375+C379+C408+C422+C452+C471+C502+C507</f>
        <v>8300000</v>
      </c>
    </row>
    <row r="532" spans="2:2" x14ac:dyDescent="0.25">
      <c r="B532" s="245">
        <f>C197</f>
        <v>375000</v>
      </c>
    </row>
    <row r="533" spans="2:2" x14ac:dyDescent="0.25">
      <c r="B533" s="245">
        <f>SUM(B530:B532)</f>
        <v>21011000</v>
      </c>
    </row>
  </sheetData>
  <mergeCells count="4">
    <mergeCell ref="A1:U1"/>
    <mergeCell ref="F3:M3"/>
    <mergeCell ref="N3:R3"/>
    <mergeCell ref="A6:B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A39C2-4BDB-4687-86D6-E16DEED1E27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Proračun za 2021.</vt:lpstr>
      <vt:lpstr>Plan rashoda i izdataka</vt:lpstr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Petesic</dc:creator>
  <cp:lastModifiedBy>Korisnik</cp:lastModifiedBy>
  <cp:lastPrinted>2022-03-07T07:53:51Z</cp:lastPrinted>
  <dcterms:created xsi:type="dcterms:W3CDTF">2014-12-02T08:39:25Z</dcterms:created>
  <dcterms:modified xsi:type="dcterms:W3CDTF">2022-03-07T07:56:17Z</dcterms:modified>
</cp:coreProperties>
</file>